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E46846A0-752E-48A9-BC30-18E721CCD8EC}" xr6:coauthVersionLast="40" xr6:coauthVersionMax="47" xr10:uidLastSave="{00000000-0000-0000-0000-000000000000}"/>
  <bookViews>
    <workbookView xWindow="0" yWindow="0" windowWidth="20490" windowHeight="7425" firstSheet="1" activeTab="4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807" i="5" l="1"/>
  <c r="Z4806" i="5"/>
  <c r="Z4805" i="5"/>
  <c r="Z4804" i="5"/>
  <c r="Z4803" i="5"/>
  <c r="Z4802" i="5"/>
  <c r="Z4801" i="5"/>
  <c r="Z4800" i="5"/>
  <c r="Z4799" i="5"/>
  <c r="Z4798" i="5"/>
  <c r="Z4797" i="5"/>
  <c r="Z4796" i="5"/>
  <c r="Z4795" i="5"/>
  <c r="Z4794" i="5"/>
  <c r="Z4793" i="5"/>
  <c r="Z4792" i="5"/>
  <c r="Z4791" i="5"/>
  <c r="Z4790" i="5"/>
  <c r="Z4789" i="5"/>
  <c r="Z4788" i="5"/>
  <c r="Z4787" i="5"/>
  <c r="Z4786" i="5"/>
  <c r="Z4785" i="5"/>
  <c r="Z4784" i="5"/>
  <c r="Z4783" i="5"/>
  <c r="Z4782" i="5"/>
  <c r="Z4781" i="5"/>
  <c r="Z4780" i="5"/>
  <c r="Z4779" i="5"/>
  <c r="Z4778" i="5"/>
  <c r="Z4777" i="5"/>
  <c r="Z4776" i="5"/>
  <c r="Z4775" i="5"/>
  <c r="Z4774" i="5"/>
  <c r="Z4773" i="5"/>
  <c r="Z4772" i="5"/>
  <c r="Z4771" i="5"/>
  <c r="Z4770" i="5"/>
  <c r="Z4769" i="5"/>
  <c r="Z4768" i="5"/>
  <c r="Z4767" i="5"/>
  <c r="Z4766" i="5"/>
  <c r="Z4765" i="5"/>
  <c r="Z4764" i="5"/>
  <c r="Z4763" i="5"/>
  <c r="Z4762" i="5"/>
  <c r="Z4761" i="5"/>
  <c r="Z4760" i="5"/>
  <c r="Z4759" i="5"/>
  <c r="Z4758" i="5"/>
  <c r="Z4757" i="5"/>
  <c r="Z4756" i="5"/>
  <c r="Z4755" i="5"/>
  <c r="Z4754" i="5"/>
  <c r="Z4753" i="5"/>
  <c r="Z4752" i="5"/>
  <c r="Z4751" i="5"/>
  <c r="Z4750" i="5"/>
  <c r="Z4749" i="5"/>
  <c r="Z4748" i="5"/>
  <c r="Z4747" i="5"/>
  <c r="Z4746" i="5"/>
  <c r="Z4745" i="5"/>
  <c r="Z4744" i="5"/>
  <c r="Z4743" i="5"/>
  <c r="Z4742" i="5"/>
  <c r="Z4741" i="5"/>
  <c r="Z4740" i="5"/>
  <c r="Z4739" i="5"/>
  <c r="Z4738" i="5"/>
  <c r="Z4737" i="5"/>
  <c r="Z4736" i="5"/>
  <c r="Z4735" i="5"/>
  <c r="Z4734" i="5"/>
  <c r="Z4733" i="5"/>
  <c r="Z4732" i="5"/>
  <c r="Z4731" i="5"/>
  <c r="Z4730" i="5"/>
  <c r="Z4729" i="5"/>
  <c r="Z4728" i="5"/>
  <c r="Z4727" i="5"/>
  <c r="Z4726" i="5"/>
  <c r="Z4725" i="5"/>
  <c r="Z4724" i="5"/>
  <c r="Z4723" i="5"/>
  <c r="Z4722" i="5"/>
  <c r="Z4721" i="5"/>
  <c r="Z4720" i="5"/>
  <c r="Z4719" i="5"/>
  <c r="Z4718" i="5"/>
  <c r="Z4717" i="5"/>
  <c r="Z4716" i="5"/>
  <c r="Z4715" i="5"/>
  <c r="Z4714" i="5"/>
  <c r="Z4713" i="5"/>
  <c r="Z4712" i="5"/>
  <c r="Z4711" i="5"/>
  <c r="Z4710" i="5"/>
  <c r="Z4709" i="5"/>
  <c r="Z4708" i="5"/>
  <c r="Z4707" i="5"/>
  <c r="Z4706" i="5"/>
  <c r="Z4705" i="5"/>
  <c r="Z4704" i="5"/>
  <c r="Z4703" i="5"/>
  <c r="Z4702" i="5"/>
  <c r="Z4701" i="5"/>
  <c r="Z4700" i="5"/>
  <c r="Z4699" i="5"/>
  <c r="Z4698" i="5"/>
  <c r="Z4697" i="5"/>
  <c r="Z4696" i="5"/>
  <c r="Z4695" i="5"/>
  <c r="Z4694" i="5"/>
  <c r="Z4693" i="5"/>
  <c r="Z4692" i="5"/>
  <c r="Z4691" i="5"/>
  <c r="Z4690" i="5"/>
  <c r="Z4689" i="5"/>
  <c r="Z4688" i="5"/>
  <c r="Z4687" i="5"/>
  <c r="Z4686" i="5"/>
  <c r="Z4685" i="5"/>
  <c r="Z4684" i="5"/>
  <c r="Z4683" i="5"/>
  <c r="Z4682" i="5"/>
  <c r="Z4681" i="5"/>
  <c r="Z4680" i="5"/>
  <c r="Z4679" i="5"/>
  <c r="Z4678" i="5"/>
  <c r="Z4677" i="5"/>
  <c r="Z4676" i="5"/>
  <c r="Z4675" i="5"/>
  <c r="Z4674" i="5"/>
  <c r="Z4673" i="5"/>
  <c r="Z4672" i="5"/>
  <c r="Z4671" i="5"/>
  <c r="Z4670" i="5"/>
  <c r="Z4669" i="5"/>
  <c r="Z4668" i="5"/>
  <c r="Z4667" i="5"/>
  <c r="Z4666" i="5"/>
  <c r="Z4665" i="5"/>
  <c r="Z4664" i="5"/>
  <c r="Z4663" i="5"/>
  <c r="Z4662" i="5"/>
  <c r="Z4661" i="5"/>
  <c r="Z4660" i="5"/>
  <c r="Z4659" i="5"/>
  <c r="Z4658" i="5"/>
  <c r="Z4657" i="5"/>
  <c r="Z4656" i="5"/>
  <c r="Z4655" i="5"/>
  <c r="Z4654" i="5"/>
  <c r="Z4653" i="5"/>
  <c r="Z4652" i="5"/>
  <c r="Z4651" i="5"/>
  <c r="Z4650" i="5"/>
  <c r="Z4649" i="5"/>
  <c r="Z4648" i="5"/>
  <c r="Z4647" i="5"/>
  <c r="Z4646" i="5"/>
  <c r="Z4645" i="5"/>
  <c r="Z4644" i="5"/>
  <c r="Z4643" i="5"/>
  <c r="Z4642" i="5"/>
  <c r="Z4641" i="5"/>
  <c r="Z4640" i="5"/>
  <c r="Z4639" i="5"/>
  <c r="Z4638" i="5"/>
  <c r="Z4637" i="5"/>
  <c r="Z4636" i="5"/>
  <c r="Z4635" i="5"/>
  <c r="Z4634" i="5"/>
  <c r="Z4633" i="5"/>
  <c r="Z4632" i="5"/>
  <c r="Z4631" i="5"/>
  <c r="Z4630" i="5"/>
  <c r="Z4629" i="5"/>
  <c r="Z4628" i="5"/>
  <c r="Z4627" i="5"/>
  <c r="Z4626" i="5"/>
  <c r="Z4625" i="5"/>
  <c r="Z4624" i="5"/>
  <c r="Z4623" i="5"/>
  <c r="Z4622" i="5"/>
  <c r="Z4621" i="5"/>
  <c r="Z4620" i="5"/>
  <c r="Z4619" i="5"/>
  <c r="Z4618" i="5"/>
  <c r="Z4617" i="5"/>
  <c r="Z4616" i="5"/>
  <c r="Z4615" i="5"/>
  <c r="Z4614" i="5"/>
  <c r="Z4613" i="5"/>
  <c r="Z4612" i="5"/>
  <c r="Z4611" i="5"/>
  <c r="Z4610" i="5"/>
  <c r="Z4609" i="5"/>
  <c r="Z4608" i="5"/>
  <c r="Z4607" i="5"/>
  <c r="Z4606" i="5"/>
  <c r="Z4605" i="5"/>
  <c r="Z4604" i="5"/>
  <c r="Z4603" i="5"/>
  <c r="Z4602" i="5"/>
  <c r="Z4601" i="5"/>
  <c r="Z4600" i="5"/>
  <c r="Z4599" i="5"/>
  <c r="Z4598" i="5"/>
  <c r="Z4597" i="5"/>
  <c r="Z4596" i="5"/>
  <c r="Z4595" i="5"/>
  <c r="Z4594" i="5"/>
  <c r="Z4593" i="5"/>
  <c r="Z4592" i="5"/>
  <c r="Z4591" i="5"/>
  <c r="Z4590" i="5"/>
  <c r="Z4589" i="5"/>
  <c r="Z4588" i="5"/>
  <c r="Z4587" i="5"/>
  <c r="Z4586" i="5"/>
  <c r="Z4585" i="5"/>
  <c r="Z4584" i="5"/>
  <c r="Z4583" i="5"/>
  <c r="Z4582" i="5"/>
  <c r="Z4581" i="5"/>
  <c r="Z4580" i="5"/>
  <c r="Z4579" i="5"/>
  <c r="Z4578" i="5"/>
  <c r="Z4577" i="5"/>
  <c r="Z4576" i="5"/>
  <c r="Z4575" i="5"/>
  <c r="Z4574" i="5"/>
  <c r="Z4573" i="5"/>
  <c r="Z4572" i="5"/>
  <c r="Z4571" i="5"/>
  <c r="Z4570" i="5"/>
  <c r="Z4569" i="5"/>
  <c r="Z4568" i="5"/>
  <c r="Z4567" i="5"/>
  <c r="Z4566" i="5"/>
  <c r="Z4565" i="5"/>
  <c r="Z4564" i="5"/>
  <c r="Z4563" i="5"/>
  <c r="Z4562" i="5"/>
  <c r="Z4561" i="5"/>
  <c r="Z4560" i="5"/>
  <c r="Z4559" i="5"/>
  <c r="Z4558" i="5"/>
  <c r="Z4557" i="5"/>
  <c r="Z4556" i="5"/>
  <c r="Z4555" i="5"/>
  <c r="Z4554" i="5"/>
  <c r="Z4553" i="5"/>
  <c r="Z4552" i="5"/>
  <c r="Z4551" i="5"/>
  <c r="Z4550" i="5"/>
  <c r="Z4549" i="5"/>
  <c r="Z4548" i="5"/>
  <c r="Z4547" i="5"/>
  <c r="Z4546" i="5"/>
  <c r="Z4545" i="5"/>
  <c r="Z4544" i="5"/>
  <c r="Z4543" i="5"/>
  <c r="Z4542" i="5"/>
  <c r="Z4541" i="5"/>
  <c r="Z4540" i="5"/>
  <c r="Z4539" i="5"/>
  <c r="Z4538" i="5"/>
  <c r="Z4537" i="5"/>
  <c r="Z4536" i="5"/>
  <c r="Z4535" i="5"/>
  <c r="Z4534" i="5"/>
  <c r="Z4533" i="5"/>
  <c r="Z4532" i="5"/>
  <c r="Z4531" i="5"/>
  <c r="Z4530" i="5"/>
  <c r="Z4529" i="5"/>
  <c r="Z4528" i="5"/>
  <c r="Z4527" i="5"/>
  <c r="Z4526" i="5"/>
  <c r="Z4525" i="5"/>
  <c r="Z4524" i="5"/>
  <c r="Z4523" i="5"/>
  <c r="Z4522" i="5"/>
  <c r="Z4521" i="5"/>
  <c r="Z4520" i="5"/>
  <c r="Z4519" i="5"/>
  <c r="Z4518" i="5"/>
  <c r="Z4517" i="5"/>
  <c r="Z4516" i="5"/>
  <c r="Z4515" i="5"/>
  <c r="Z4514" i="5"/>
  <c r="Z4513" i="5"/>
  <c r="Z4512" i="5"/>
  <c r="Z4511" i="5"/>
  <c r="Z4510" i="5"/>
  <c r="Z4509" i="5"/>
  <c r="Z4508" i="5"/>
  <c r="Z4507" i="5"/>
  <c r="Z4506" i="5"/>
  <c r="Z4505" i="5"/>
  <c r="Z4504" i="5"/>
  <c r="Z4503" i="5"/>
  <c r="Z4502" i="5"/>
  <c r="Z4501" i="5"/>
  <c r="Z4500" i="5"/>
  <c r="Z4499" i="5"/>
  <c r="Z4498" i="5"/>
  <c r="Z4497" i="5"/>
  <c r="Z4496" i="5"/>
  <c r="Z4495" i="5"/>
  <c r="Z4494" i="5"/>
  <c r="Z4493" i="5"/>
  <c r="Z4492" i="5"/>
  <c r="Z4491" i="5"/>
  <c r="Z4490" i="5"/>
  <c r="Z4489" i="5"/>
  <c r="Z4488" i="5"/>
  <c r="Z4487" i="5"/>
  <c r="Z4486" i="5"/>
  <c r="Z4485" i="5"/>
  <c r="Z4484" i="5"/>
  <c r="Z4483" i="5"/>
  <c r="Z4482" i="5"/>
  <c r="Z4481" i="5"/>
  <c r="Z4480" i="5"/>
  <c r="Z4479" i="5"/>
  <c r="Z4478" i="5"/>
  <c r="Z4477" i="5"/>
  <c r="Z4476" i="5"/>
  <c r="Z4475" i="5"/>
  <c r="Z4474" i="5"/>
  <c r="Z4473" i="5"/>
  <c r="Z4472" i="5"/>
  <c r="Z4471" i="5"/>
  <c r="Z4470" i="5"/>
  <c r="Z4469" i="5"/>
  <c r="Z4468" i="5"/>
  <c r="Z4467" i="5"/>
  <c r="Z4466" i="5"/>
  <c r="Z4465" i="5"/>
  <c r="Z4464" i="5"/>
  <c r="Z4463" i="5"/>
  <c r="Z4462" i="5"/>
  <c r="Z4461" i="5"/>
  <c r="Z4460" i="5"/>
  <c r="Z4459" i="5"/>
  <c r="Z4458" i="5"/>
  <c r="Z4457" i="5"/>
  <c r="Z4456" i="5"/>
  <c r="Z4455" i="5"/>
  <c r="Z4454" i="5"/>
  <c r="Z4453" i="5"/>
  <c r="Z4452" i="5"/>
  <c r="Z4451" i="5"/>
  <c r="Z4450" i="5"/>
  <c r="Z4449" i="5"/>
  <c r="Z4448" i="5"/>
  <c r="Z4447" i="5"/>
  <c r="Z4446" i="5"/>
  <c r="Z4445" i="5"/>
  <c r="Z4444" i="5"/>
  <c r="Z4443" i="5"/>
  <c r="Z4442" i="5"/>
  <c r="Z4441" i="5"/>
  <c r="Z4440" i="5"/>
  <c r="Z4439" i="5"/>
  <c r="Z4438" i="5"/>
  <c r="Z4437" i="5"/>
  <c r="Z4436" i="5"/>
  <c r="Z4435" i="5"/>
  <c r="Z4434" i="5"/>
  <c r="Z4433" i="5"/>
  <c r="Z4432" i="5"/>
  <c r="Z4431" i="5"/>
  <c r="Z4430" i="5"/>
  <c r="Z4429" i="5"/>
  <c r="Z4428" i="5"/>
  <c r="Z4427" i="5"/>
  <c r="Z4426" i="5"/>
  <c r="Z4425" i="5"/>
  <c r="Z4424" i="5"/>
  <c r="Z4423" i="5"/>
  <c r="Z4422" i="5"/>
  <c r="Z4421" i="5"/>
  <c r="Z4420" i="5"/>
  <c r="Z4419" i="5"/>
  <c r="Z4418" i="5"/>
  <c r="Z4417" i="5"/>
  <c r="Z4416" i="5"/>
  <c r="Z4415" i="5"/>
  <c r="Z4414" i="5"/>
  <c r="Z4413" i="5"/>
  <c r="Z4412" i="5"/>
  <c r="Z4411" i="5"/>
  <c r="Z4410" i="5"/>
  <c r="Z4409" i="5"/>
  <c r="Z4408" i="5"/>
  <c r="Z4407" i="5"/>
  <c r="Z4406" i="5"/>
  <c r="Z4405" i="5"/>
  <c r="Z4404" i="5"/>
  <c r="Z4403" i="5"/>
  <c r="Z4402" i="5"/>
  <c r="Z4401" i="5"/>
  <c r="Z4400" i="5"/>
  <c r="Z4399" i="5"/>
  <c r="Z4398" i="5"/>
  <c r="Z4397" i="5"/>
  <c r="Z4396" i="5"/>
  <c r="Z4395" i="5"/>
  <c r="Z4394" i="5"/>
  <c r="Z4393" i="5"/>
  <c r="Z4392" i="5"/>
  <c r="Z4391" i="5"/>
  <c r="Z4390" i="5"/>
  <c r="Z4389" i="5"/>
  <c r="Z4388" i="5"/>
  <c r="Z4387" i="5"/>
  <c r="Z4386" i="5"/>
  <c r="Z4385" i="5"/>
  <c r="Z4384" i="5"/>
  <c r="Z4383" i="5"/>
  <c r="Z4382" i="5"/>
  <c r="Z4381" i="5"/>
  <c r="Z4380" i="5"/>
  <c r="Z4379" i="5"/>
  <c r="Z4378" i="5"/>
  <c r="Z4377" i="5"/>
  <c r="Z4376" i="5"/>
  <c r="Z4375" i="5"/>
  <c r="Z4374" i="5"/>
  <c r="Z4373" i="5"/>
  <c r="Z4372" i="5"/>
  <c r="Z4371" i="5"/>
  <c r="Z4370" i="5"/>
  <c r="Z4369" i="5"/>
  <c r="Z4368" i="5"/>
  <c r="Z4367" i="5"/>
  <c r="Z4366" i="5"/>
  <c r="Z4365" i="5"/>
  <c r="Z4364" i="5"/>
  <c r="Z4363" i="5"/>
  <c r="Z4362" i="5"/>
  <c r="Z4361" i="5"/>
  <c r="Z4360" i="5"/>
  <c r="Z4359" i="5"/>
  <c r="Z4358" i="5"/>
  <c r="Z4357" i="5"/>
  <c r="Z4356" i="5"/>
  <c r="Z4355" i="5"/>
  <c r="Z4354" i="5"/>
  <c r="Z4353" i="5"/>
  <c r="Z4352" i="5"/>
  <c r="Z4351" i="5"/>
  <c r="Z4350" i="5"/>
  <c r="Z4349" i="5"/>
  <c r="Z4348" i="5"/>
  <c r="Z4347" i="5"/>
  <c r="Z4346" i="5"/>
  <c r="Z4345" i="5"/>
  <c r="Z4344" i="5"/>
  <c r="Z4343" i="5"/>
  <c r="Z4342" i="5"/>
  <c r="Z4341" i="5"/>
  <c r="Z4340" i="5"/>
  <c r="Z4339" i="5"/>
  <c r="Z4338" i="5"/>
  <c r="Z4337" i="5"/>
  <c r="Z4336" i="5"/>
  <c r="Z4335" i="5"/>
  <c r="Z4334" i="5"/>
  <c r="Z4333" i="5"/>
  <c r="Z4332" i="5"/>
  <c r="Z4331" i="5"/>
  <c r="Z4330" i="5"/>
  <c r="Z4329" i="5"/>
  <c r="Z4328" i="5"/>
  <c r="Z4327" i="5"/>
  <c r="Z4326" i="5"/>
  <c r="Z4325" i="5"/>
  <c r="Z4324" i="5"/>
  <c r="Z4323" i="5"/>
  <c r="Z4322" i="5"/>
  <c r="Z4321" i="5"/>
  <c r="Z4320" i="5"/>
  <c r="Z4319" i="5"/>
  <c r="Z4318" i="5"/>
  <c r="Z4317" i="5"/>
  <c r="Z4316" i="5"/>
  <c r="Z4315" i="5"/>
  <c r="Z4314" i="5"/>
  <c r="Z4313" i="5"/>
  <c r="Z4312" i="5"/>
  <c r="Z4311" i="5"/>
  <c r="Z4310" i="5"/>
  <c r="Z4309" i="5"/>
  <c r="Z4308" i="5"/>
  <c r="Z4307" i="5"/>
  <c r="Z4306" i="5"/>
  <c r="Z4305" i="5"/>
  <c r="Z4304" i="5"/>
  <c r="Z4303" i="5"/>
  <c r="Z4302" i="5"/>
  <c r="Z4301" i="5"/>
  <c r="Z4300" i="5"/>
  <c r="Z4299" i="5"/>
  <c r="Z4298" i="5"/>
  <c r="Z4297" i="5"/>
  <c r="Z4296" i="5"/>
  <c r="Z4295" i="5"/>
  <c r="Z4294" i="5"/>
  <c r="Z4293" i="5"/>
  <c r="Z4292" i="5"/>
  <c r="Z4291" i="5"/>
  <c r="Z4290" i="5"/>
  <c r="Z4289" i="5"/>
  <c r="Z4288" i="5"/>
  <c r="Z4287" i="5"/>
  <c r="Z4286" i="5"/>
  <c r="Z4285" i="5"/>
  <c r="Z4284" i="5"/>
  <c r="Z4283" i="5"/>
  <c r="Z4282" i="5"/>
  <c r="Z4281" i="5"/>
  <c r="Z4280" i="5"/>
  <c r="Z4279" i="5"/>
  <c r="Z4278" i="5"/>
  <c r="Z4277" i="5"/>
  <c r="Z4276" i="5"/>
  <c r="Z4275" i="5"/>
  <c r="Z4274" i="5"/>
  <c r="Z4273" i="5"/>
  <c r="Z4272" i="5"/>
  <c r="Z4271" i="5"/>
  <c r="Z4270" i="5"/>
  <c r="Z4269" i="5"/>
  <c r="Z4268" i="5"/>
  <c r="Z4267" i="5"/>
  <c r="Z4266" i="5"/>
  <c r="Z4265" i="5"/>
  <c r="Z4264" i="5"/>
  <c r="Z4263" i="5"/>
  <c r="Z4262" i="5"/>
  <c r="Z4261" i="5"/>
  <c r="Z4260" i="5"/>
  <c r="Z4259" i="5"/>
  <c r="Z4258" i="5"/>
  <c r="Z4257" i="5"/>
  <c r="Z4256" i="5"/>
  <c r="Z4255" i="5"/>
  <c r="Z4254" i="5"/>
  <c r="Z4253" i="5"/>
  <c r="Z4252" i="5"/>
  <c r="Z4251" i="5"/>
  <c r="Z4250" i="5"/>
  <c r="Z4249" i="5"/>
  <c r="Z4248" i="5"/>
  <c r="Z4247" i="5"/>
  <c r="Z4246" i="5"/>
  <c r="Z4245" i="5"/>
  <c r="Z4244" i="5"/>
  <c r="Z4243" i="5"/>
  <c r="Z4242" i="5"/>
  <c r="Z4241" i="5"/>
  <c r="Z4240" i="5"/>
  <c r="Z4239" i="5"/>
  <c r="Z4238" i="5"/>
  <c r="Z4237" i="5"/>
  <c r="Z4236" i="5"/>
  <c r="Z4235" i="5"/>
  <c r="Z4234" i="5"/>
  <c r="Z4233" i="5"/>
  <c r="Z4232" i="5"/>
  <c r="Z4231" i="5"/>
  <c r="Z4230" i="5"/>
  <c r="Z4229" i="5"/>
  <c r="Z4228" i="5"/>
  <c r="Z4227" i="5"/>
  <c r="Z4226" i="5"/>
  <c r="Z4225" i="5"/>
  <c r="Z4224" i="5"/>
  <c r="Z4223" i="5"/>
  <c r="Z4222" i="5"/>
  <c r="Z4221" i="5"/>
  <c r="Z4220" i="5"/>
  <c r="Z4219" i="5"/>
  <c r="Z4218" i="5"/>
  <c r="Z4217" i="5"/>
  <c r="Z4216" i="5"/>
  <c r="Z4215" i="5"/>
  <c r="Z4214" i="5"/>
  <c r="Z4213" i="5"/>
  <c r="Z4212" i="5"/>
  <c r="Z4211" i="5"/>
  <c r="Z4210" i="5"/>
  <c r="Z4209" i="5"/>
  <c r="Z4208" i="5"/>
  <c r="Z4207" i="5"/>
  <c r="Z4206" i="5"/>
  <c r="Z4205" i="5"/>
  <c r="Z4204" i="5"/>
  <c r="Z4203" i="5"/>
  <c r="Z4202" i="5"/>
  <c r="Z4201" i="5"/>
  <c r="Z4200" i="5"/>
  <c r="Z4199" i="5"/>
  <c r="Z4198" i="5"/>
  <c r="Z4197" i="5"/>
  <c r="Z4196" i="5"/>
  <c r="Z4195" i="5"/>
  <c r="Z4194" i="5"/>
  <c r="Z4193" i="5"/>
  <c r="Z4192" i="5"/>
  <c r="Z4191" i="5"/>
  <c r="Z4190" i="5"/>
  <c r="Z4189" i="5"/>
  <c r="Z4188" i="5"/>
  <c r="Z4187" i="5"/>
  <c r="Z4186" i="5"/>
  <c r="Z4185" i="5"/>
  <c r="Z4184" i="5"/>
  <c r="Z4183" i="5"/>
  <c r="Z4182" i="5"/>
  <c r="Z4181" i="5"/>
  <c r="Z4180" i="5"/>
  <c r="Z4179" i="5"/>
  <c r="Z4178" i="5"/>
  <c r="Z4177" i="5"/>
  <c r="Z4176" i="5"/>
  <c r="Z4175" i="5"/>
  <c r="Z4174" i="5"/>
  <c r="Z4173" i="5"/>
  <c r="Z4172" i="5"/>
  <c r="Z4171" i="5"/>
  <c r="Z4170" i="5"/>
  <c r="Z4169" i="5"/>
  <c r="Z4168" i="5"/>
  <c r="Z4167" i="5"/>
  <c r="Z4166" i="5"/>
  <c r="Z4165" i="5"/>
  <c r="Z4164" i="5"/>
  <c r="Z4163" i="5"/>
  <c r="Z4162" i="5"/>
  <c r="Z4161" i="5"/>
  <c r="Z4160" i="5"/>
  <c r="Z4159" i="5"/>
  <c r="Z4158" i="5"/>
  <c r="Z4157" i="5"/>
  <c r="Z4156" i="5"/>
  <c r="Z4155" i="5"/>
  <c r="Z4154" i="5"/>
  <c r="Z4153" i="5"/>
  <c r="Z4152" i="5"/>
  <c r="Z4151" i="5"/>
  <c r="Z4150" i="5"/>
  <c r="Z4149" i="5"/>
  <c r="Z4148" i="5"/>
  <c r="Z4147" i="5"/>
  <c r="Z4146" i="5"/>
  <c r="Z4145" i="5"/>
  <c r="Z4144" i="5"/>
  <c r="Z4143" i="5"/>
  <c r="Z4142" i="5"/>
  <c r="Z4141" i="5"/>
  <c r="Z4140" i="5"/>
  <c r="Z4139" i="5"/>
  <c r="Z4138" i="5"/>
  <c r="Z4137" i="5"/>
  <c r="Z4136" i="5"/>
  <c r="Z4135" i="5"/>
  <c r="Z4134" i="5"/>
  <c r="Z4133" i="5"/>
  <c r="Z4132" i="5"/>
  <c r="Z4131" i="5"/>
  <c r="Z4130" i="5"/>
  <c r="Z4129" i="5"/>
  <c r="Z4128" i="5"/>
  <c r="Z4127" i="5"/>
  <c r="Z4126" i="5"/>
  <c r="Z4125" i="5"/>
  <c r="Z4124" i="5"/>
  <c r="Z4123" i="5"/>
  <c r="Z4122" i="5"/>
  <c r="Z4121" i="5"/>
  <c r="Z4120" i="5"/>
  <c r="Z4119" i="5"/>
  <c r="Z4118" i="5"/>
  <c r="Z4117" i="5"/>
  <c r="Z4116" i="5"/>
  <c r="Z4115" i="5"/>
  <c r="Z4114" i="5"/>
  <c r="Z4113" i="5"/>
  <c r="Z4112" i="5"/>
  <c r="Z4111" i="5"/>
  <c r="Z4110" i="5"/>
  <c r="Z4109" i="5"/>
  <c r="Z4108" i="5"/>
  <c r="Z4107" i="5"/>
  <c r="Z4106" i="5"/>
  <c r="Z4105" i="5"/>
  <c r="Z4104" i="5"/>
  <c r="Z4103" i="5"/>
  <c r="Z4102" i="5"/>
  <c r="Z4101" i="5"/>
  <c r="Z4100" i="5"/>
  <c r="Z4099" i="5"/>
  <c r="Z4098" i="5"/>
  <c r="Z4097" i="5"/>
  <c r="Z4096" i="5"/>
  <c r="Z4095" i="5"/>
  <c r="Z4094" i="5"/>
  <c r="Z4093" i="5"/>
  <c r="Z4092" i="5"/>
  <c r="Z4091" i="5"/>
  <c r="Z4090" i="5"/>
  <c r="Z4089" i="5"/>
  <c r="Z4088" i="5"/>
  <c r="Z4087" i="5"/>
  <c r="Z4086" i="5"/>
  <c r="Z4085" i="5"/>
  <c r="Z4084" i="5"/>
  <c r="Z4083" i="5"/>
  <c r="Z4082" i="5"/>
  <c r="Z4081" i="5"/>
  <c r="Z4080" i="5"/>
  <c r="Z4079" i="5"/>
  <c r="Z4078" i="5"/>
  <c r="Z4077" i="5"/>
  <c r="Z4076" i="5"/>
  <c r="Z4075" i="5"/>
  <c r="Z4074" i="5"/>
  <c r="Z4073" i="5"/>
  <c r="Z4072" i="5"/>
  <c r="Z4071" i="5"/>
  <c r="Z4070" i="5"/>
  <c r="Z4069" i="5"/>
  <c r="Z4068" i="5"/>
  <c r="Z4067" i="5"/>
  <c r="Z4066" i="5"/>
  <c r="Z4065" i="5"/>
  <c r="Z4064" i="5"/>
  <c r="Z4063" i="5"/>
  <c r="Z4062" i="5"/>
  <c r="Z4061" i="5"/>
  <c r="Z4060" i="5"/>
  <c r="Z4059" i="5"/>
  <c r="Z4058" i="5"/>
  <c r="Z4057" i="5"/>
  <c r="Z4056" i="5"/>
  <c r="Z4055" i="5"/>
  <c r="Z4054" i="5"/>
  <c r="Z4053" i="5"/>
  <c r="Z4052" i="5"/>
  <c r="Z4051" i="5"/>
  <c r="Z4050" i="5"/>
  <c r="Z4049" i="5"/>
  <c r="Z4048" i="5"/>
  <c r="Z4047" i="5"/>
  <c r="Z4046" i="5"/>
  <c r="Z4045" i="5"/>
  <c r="Z4044" i="5"/>
  <c r="Z4043" i="5"/>
  <c r="Z4042" i="5"/>
  <c r="Z4041" i="5"/>
  <c r="Z4040" i="5"/>
  <c r="Z4039" i="5"/>
  <c r="Z4038" i="5"/>
  <c r="Z4037" i="5"/>
  <c r="Z4036" i="5"/>
  <c r="Z4035" i="5"/>
  <c r="Z4034" i="5"/>
  <c r="Z4033" i="5"/>
  <c r="Z4032" i="5"/>
  <c r="Z4031" i="5"/>
  <c r="Z4030" i="5"/>
  <c r="Z4029" i="5"/>
  <c r="Z4028" i="5"/>
  <c r="Z4027" i="5"/>
  <c r="Z4026" i="5"/>
  <c r="Z4025" i="5"/>
  <c r="Z4024" i="5"/>
  <c r="Z4023" i="5"/>
  <c r="Z4022" i="5"/>
  <c r="Z4021" i="5"/>
  <c r="Z4020" i="5"/>
  <c r="Z4019" i="5"/>
  <c r="Z4018" i="5"/>
  <c r="Z4017" i="5"/>
  <c r="Z4016" i="5"/>
  <c r="Z4015" i="5"/>
  <c r="Z4014" i="5"/>
  <c r="Z4013" i="5"/>
  <c r="Z4012" i="5"/>
  <c r="Z4011" i="5"/>
  <c r="Z4010" i="5"/>
  <c r="Z4009" i="5"/>
  <c r="Z4008" i="5"/>
  <c r="Z4007" i="5"/>
  <c r="Z4006" i="5"/>
  <c r="Z4005" i="5"/>
  <c r="Z4004" i="5"/>
  <c r="Z4003" i="5"/>
  <c r="Z4002" i="5"/>
  <c r="Z4001" i="5"/>
  <c r="Z4000" i="5"/>
  <c r="Z3999" i="5"/>
  <c r="Z3998" i="5"/>
  <c r="Z3997" i="5"/>
  <c r="Z3996" i="5"/>
  <c r="Z3995" i="5"/>
  <c r="Z3994" i="5"/>
  <c r="Z3993" i="5"/>
  <c r="Z3992" i="5"/>
  <c r="Z3991" i="5"/>
  <c r="Z3990" i="5"/>
  <c r="Z3989" i="5"/>
  <c r="Z3988" i="5"/>
  <c r="Z3987" i="5"/>
  <c r="Z3986" i="5"/>
  <c r="Z3985" i="5"/>
  <c r="Z3984" i="5"/>
  <c r="Z3983" i="5"/>
  <c r="Z3982" i="5"/>
  <c r="Z3981" i="5"/>
  <c r="Z3980" i="5"/>
  <c r="Z3979" i="5"/>
  <c r="Z3978" i="5"/>
  <c r="Z3977" i="5"/>
  <c r="Z3976" i="5"/>
  <c r="Z3975" i="5"/>
  <c r="Z3974" i="5"/>
  <c r="Z3973" i="5"/>
  <c r="Z3972" i="5"/>
  <c r="Z3971" i="5"/>
  <c r="Z3970" i="5"/>
  <c r="Z3969" i="5"/>
  <c r="Z3968" i="5"/>
  <c r="Z3967" i="5"/>
  <c r="Z3966" i="5"/>
  <c r="Z3965" i="5"/>
  <c r="Z3964" i="5"/>
  <c r="Z3963" i="5"/>
  <c r="Z3962" i="5"/>
  <c r="Z3961" i="5"/>
  <c r="Z3960" i="5"/>
  <c r="Z3959" i="5"/>
  <c r="Z3958" i="5"/>
  <c r="Z3957" i="5"/>
  <c r="Z3956" i="5"/>
  <c r="Z3955" i="5"/>
  <c r="Z3954" i="5"/>
  <c r="Z3953" i="5"/>
  <c r="Z3952" i="5"/>
  <c r="Z3951" i="5"/>
  <c r="Z3950" i="5"/>
  <c r="Z3949" i="5"/>
  <c r="Z3948" i="5"/>
  <c r="Z3947" i="5"/>
  <c r="Z3946" i="5"/>
  <c r="Z3945" i="5"/>
  <c r="Z3944" i="5"/>
  <c r="Z3943" i="5"/>
  <c r="Z3942" i="5"/>
  <c r="Z3941" i="5"/>
  <c r="Z3940" i="5"/>
  <c r="Z3939" i="5"/>
  <c r="Z3938" i="5"/>
  <c r="Z3937" i="5"/>
  <c r="Z3936" i="5"/>
  <c r="Z3935" i="5"/>
  <c r="Z3934" i="5"/>
  <c r="Z3933" i="5"/>
  <c r="Z3932" i="5"/>
  <c r="Z3931" i="5"/>
  <c r="Z3930" i="5"/>
  <c r="Z3929" i="5"/>
  <c r="Z3928" i="5"/>
  <c r="Z3927" i="5"/>
  <c r="Z3926" i="5"/>
  <c r="Z3925" i="5"/>
  <c r="Z3924" i="5"/>
  <c r="Z3923" i="5"/>
  <c r="Z3922" i="5"/>
  <c r="Z3921" i="5"/>
  <c r="Z3920" i="5"/>
  <c r="Z3919" i="5"/>
  <c r="Z3918" i="5"/>
  <c r="Z3917" i="5"/>
  <c r="Z3916" i="5"/>
  <c r="Z3915" i="5"/>
  <c r="Z3914" i="5"/>
  <c r="Z3913" i="5"/>
  <c r="Z3912" i="5"/>
  <c r="Z3911" i="5"/>
  <c r="Z3910" i="5"/>
  <c r="Z3909" i="5"/>
  <c r="Z3908" i="5"/>
  <c r="Z3907" i="5"/>
  <c r="Z3906" i="5"/>
  <c r="Z3905" i="5"/>
  <c r="Z3904" i="5"/>
  <c r="Z3903" i="5"/>
  <c r="Z3902" i="5"/>
  <c r="Z3901" i="5"/>
  <c r="Z3900" i="5"/>
  <c r="Z3899" i="5"/>
  <c r="Z3898" i="5"/>
  <c r="Z3897" i="5"/>
  <c r="Z3896" i="5"/>
  <c r="Z3895" i="5"/>
  <c r="Z3894" i="5"/>
  <c r="Z3893" i="5"/>
  <c r="Z3892" i="5"/>
  <c r="Z3891" i="5"/>
  <c r="Z3890" i="5"/>
  <c r="Z3889" i="5"/>
  <c r="Z3888" i="5"/>
  <c r="Z3887" i="5"/>
  <c r="Z3886" i="5"/>
  <c r="Z3885" i="5"/>
  <c r="Z3884" i="5"/>
  <c r="Z3883" i="5"/>
  <c r="Z3882" i="5"/>
  <c r="Z3881" i="5"/>
  <c r="Z3880" i="5"/>
  <c r="Z3879" i="5"/>
  <c r="Z3878" i="5"/>
  <c r="Z3877" i="5"/>
  <c r="Z3876" i="5"/>
  <c r="Z3875" i="5"/>
  <c r="Z3874" i="5"/>
  <c r="Z3873" i="5"/>
  <c r="Z3872" i="5"/>
  <c r="Z3871" i="5"/>
  <c r="Z3870" i="5"/>
  <c r="Z3869" i="5"/>
  <c r="Z3868" i="5"/>
  <c r="Z3867" i="5"/>
  <c r="Z3866" i="5"/>
  <c r="Z3865" i="5"/>
  <c r="Z3864" i="5"/>
  <c r="Z3863" i="5"/>
  <c r="Z3862" i="5"/>
  <c r="Z3861" i="5"/>
  <c r="Z3860" i="5"/>
  <c r="Z3859" i="5"/>
  <c r="Z3858" i="5"/>
  <c r="Z3857" i="5"/>
  <c r="Z3856" i="5"/>
  <c r="Z3855" i="5"/>
  <c r="Z3854" i="5"/>
  <c r="Z3853" i="5"/>
  <c r="Z3852" i="5"/>
  <c r="Z3851" i="5"/>
  <c r="Z3850" i="5"/>
  <c r="Z3849" i="5"/>
  <c r="Z3848" i="5"/>
  <c r="Z3847" i="5"/>
  <c r="Z3846" i="5"/>
  <c r="Z3845" i="5"/>
  <c r="Z3844" i="5"/>
  <c r="Z3843" i="5"/>
  <c r="Z3842" i="5"/>
  <c r="Z3841" i="5"/>
  <c r="Z3840" i="5"/>
  <c r="Z3839" i="5"/>
  <c r="Z3838" i="5"/>
  <c r="Z3837" i="5"/>
  <c r="Z3836" i="5"/>
  <c r="Z3835" i="5"/>
  <c r="Z3834" i="5"/>
  <c r="Z3833" i="5"/>
  <c r="Z3832" i="5"/>
  <c r="Z3831" i="5"/>
  <c r="Z3830" i="5"/>
  <c r="Z3829" i="5"/>
  <c r="Z3828" i="5"/>
  <c r="Z3827" i="5"/>
  <c r="Z3826" i="5"/>
  <c r="Z3825" i="5"/>
  <c r="Z3824" i="5"/>
  <c r="Z3823" i="5"/>
  <c r="Z3822" i="5"/>
  <c r="Z3821" i="5"/>
  <c r="Z3820" i="5"/>
  <c r="Z3819" i="5"/>
  <c r="Z3818" i="5"/>
  <c r="Z3817" i="5"/>
  <c r="Z3816" i="5"/>
  <c r="Z3815" i="5"/>
  <c r="Z3814" i="5"/>
  <c r="Z3813" i="5"/>
  <c r="Z3812" i="5"/>
  <c r="Z3811" i="5"/>
  <c r="Z3810" i="5"/>
  <c r="Z3809" i="5"/>
  <c r="Z3808" i="5"/>
  <c r="Z3807" i="5"/>
  <c r="Z3806" i="5"/>
  <c r="Z3805" i="5"/>
  <c r="Z3804" i="5"/>
  <c r="Z3803" i="5"/>
  <c r="Z3802" i="5"/>
  <c r="Z3801" i="5"/>
  <c r="Z3800" i="5"/>
  <c r="Z3799" i="5"/>
  <c r="Z3798" i="5"/>
  <c r="Z3797" i="5"/>
  <c r="Z3796" i="5"/>
  <c r="Z3795" i="5"/>
  <c r="Z3794" i="5"/>
  <c r="Z3793" i="5"/>
  <c r="Z3792" i="5"/>
  <c r="Z3791" i="5"/>
  <c r="Z3790" i="5"/>
  <c r="Z3789" i="5"/>
  <c r="Z3788" i="5"/>
  <c r="Z3787" i="5"/>
  <c r="Z3786" i="5"/>
  <c r="Z3785" i="5"/>
  <c r="Z3784" i="5"/>
  <c r="Z3783" i="5"/>
  <c r="Z3782" i="5"/>
  <c r="Z3781" i="5"/>
  <c r="Z3780" i="5"/>
  <c r="Z3779" i="5"/>
  <c r="Z3778" i="5"/>
  <c r="Z3777" i="5"/>
  <c r="Z3776" i="5"/>
  <c r="Z3775" i="5"/>
  <c r="Z3774" i="5"/>
  <c r="Z3773" i="5"/>
  <c r="Z3772" i="5"/>
  <c r="Z3771" i="5"/>
  <c r="Z3770" i="5"/>
  <c r="Z3769" i="5"/>
  <c r="Z3768" i="5"/>
  <c r="Z3767" i="5"/>
  <c r="Z3766" i="5"/>
  <c r="Z3765" i="5"/>
  <c r="Z3764" i="5"/>
  <c r="Z3763" i="5"/>
  <c r="Z3762" i="5"/>
  <c r="Z3761" i="5"/>
  <c r="Z3760" i="5"/>
  <c r="Z3759" i="5"/>
  <c r="Z3758" i="5"/>
  <c r="Z3757" i="5"/>
  <c r="Z3756" i="5"/>
  <c r="Z3755" i="5"/>
  <c r="Z3754" i="5"/>
  <c r="Z3753" i="5"/>
  <c r="Z3752" i="5"/>
  <c r="Z3751" i="5"/>
  <c r="Z3750" i="5"/>
  <c r="Z3749" i="5"/>
  <c r="Z3748" i="5"/>
  <c r="Z3747" i="5"/>
  <c r="Z3746" i="5"/>
  <c r="Z3745" i="5"/>
  <c r="Z3744" i="5"/>
  <c r="Z3743" i="5"/>
  <c r="Z3742" i="5"/>
  <c r="Z3741" i="5"/>
  <c r="Z3740" i="5"/>
  <c r="Z3739" i="5"/>
  <c r="Z3738" i="5"/>
  <c r="Z3737" i="5"/>
  <c r="Z3736" i="5"/>
  <c r="Z3735" i="5"/>
  <c r="Z3734" i="5"/>
  <c r="Z3733" i="5"/>
  <c r="Z3732" i="5"/>
  <c r="Z3731" i="5"/>
  <c r="Z3730" i="5"/>
  <c r="Z3729" i="5"/>
  <c r="Z3728" i="5"/>
  <c r="Z3727" i="5"/>
  <c r="Z3726" i="5"/>
  <c r="Z3725" i="5"/>
  <c r="Z3724" i="5"/>
  <c r="Z3723" i="5"/>
  <c r="Z3722" i="5"/>
  <c r="Z3721" i="5"/>
  <c r="Z3720" i="5"/>
  <c r="Z3719" i="5"/>
  <c r="Z3718" i="5"/>
  <c r="Z3717" i="5"/>
  <c r="Z3716" i="5"/>
  <c r="Z3715" i="5"/>
  <c r="Z3714" i="5"/>
  <c r="Z3713" i="5"/>
  <c r="Z3712" i="5"/>
  <c r="Z3711" i="5"/>
  <c r="Z3710" i="5"/>
  <c r="Z3709" i="5"/>
  <c r="Z3708" i="5"/>
  <c r="Z3707" i="5"/>
  <c r="Z3706" i="5"/>
  <c r="Z3705" i="5"/>
  <c r="Z3704" i="5"/>
  <c r="Z3703" i="5"/>
  <c r="Z3702" i="5"/>
  <c r="Z3701" i="5"/>
  <c r="Z3700" i="5"/>
  <c r="Z3699" i="5"/>
  <c r="Z3698" i="5"/>
  <c r="Z3697" i="5"/>
  <c r="Z3696" i="5"/>
  <c r="Z3695" i="5"/>
  <c r="Z3694" i="5"/>
  <c r="Z3693" i="5"/>
  <c r="Z3692" i="5"/>
  <c r="Z3691" i="5"/>
  <c r="Z3690" i="5"/>
  <c r="Z3689" i="5"/>
  <c r="Z3688" i="5"/>
  <c r="Z3687" i="5"/>
  <c r="Z3686" i="5"/>
  <c r="Z3685" i="5"/>
  <c r="Z3684" i="5"/>
  <c r="Z3683" i="5"/>
  <c r="Z3682" i="5"/>
  <c r="Z3681" i="5"/>
  <c r="Z3680" i="5"/>
  <c r="Z3679" i="5"/>
  <c r="Z3678" i="5"/>
  <c r="Z3677" i="5"/>
  <c r="Z3676" i="5"/>
  <c r="Z3675" i="5"/>
  <c r="Z3674" i="5"/>
  <c r="Z3673" i="5"/>
  <c r="Z3672" i="5"/>
  <c r="Z3671" i="5"/>
  <c r="Z3670" i="5"/>
  <c r="Z3669" i="5"/>
  <c r="Z3668" i="5"/>
  <c r="Z3667" i="5"/>
  <c r="Z3666" i="5"/>
  <c r="Z3665" i="5"/>
  <c r="Z3664" i="5"/>
  <c r="Z3663" i="5"/>
  <c r="Z3662" i="5"/>
  <c r="Z3661" i="5"/>
  <c r="Z3660" i="5"/>
  <c r="Z3659" i="5"/>
  <c r="Z3658" i="5"/>
  <c r="Z3657" i="5"/>
  <c r="Z3656" i="5"/>
  <c r="Z3655" i="5"/>
  <c r="Z3654" i="5"/>
  <c r="Z3653" i="5"/>
  <c r="Z3652" i="5"/>
  <c r="Z3651" i="5"/>
  <c r="Z3650" i="5"/>
  <c r="Z3649" i="5"/>
  <c r="Z3648" i="5"/>
  <c r="Z3647" i="5"/>
  <c r="Z3646" i="5"/>
  <c r="Z3645" i="5"/>
  <c r="Z3644" i="5"/>
  <c r="Z3643" i="5"/>
  <c r="Z3642" i="5"/>
  <c r="Z3641" i="5"/>
  <c r="Z3640" i="5"/>
  <c r="Z3639" i="5"/>
  <c r="Z3638" i="5"/>
  <c r="Z3637" i="5"/>
  <c r="Z3636" i="5"/>
  <c r="Z3635" i="5"/>
  <c r="Z3634" i="5"/>
  <c r="Z3633" i="5"/>
  <c r="Z3632" i="5"/>
  <c r="Z3631" i="5"/>
  <c r="Z3630" i="5"/>
  <c r="Z3629" i="5"/>
  <c r="Z3628" i="5"/>
  <c r="Z3627" i="5"/>
  <c r="Z3626" i="5"/>
  <c r="Z3625" i="5"/>
  <c r="Z3624" i="5"/>
  <c r="Z3623" i="5"/>
  <c r="Z3622" i="5"/>
  <c r="Z3621" i="5"/>
  <c r="Z3620" i="5"/>
  <c r="Z3619" i="5"/>
  <c r="Z3618" i="5"/>
  <c r="Z3617" i="5"/>
  <c r="Z3616" i="5"/>
  <c r="Z3615" i="5"/>
  <c r="Z3614" i="5"/>
  <c r="Z3613" i="5"/>
  <c r="Z3612" i="5"/>
  <c r="Z3611" i="5"/>
  <c r="Z3610" i="5"/>
  <c r="Z3609" i="5"/>
  <c r="Z3608" i="5"/>
  <c r="Z3607" i="5"/>
  <c r="Z3606" i="5"/>
  <c r="Z3605" i="5"/>
  <c r="Z3604" i="5"/>
  <c r="Z3603" i="5"/>
  <c r="Z3602" i="5"/>
  <c r="Z3601" i="5"/>
  <c r="Z3600" i="5"/>
  <c r="Z3599" i="5"/>
  <c r="Z3598" i="5"/>
  <c r="Z3597" i="5"/>
  <c r="Z3596" i="5"/>
  <c r="Z3595" i="5"/>
  <c r="Z3594" i="5"/>
  <c r="Z3593" i="5"/>
  <c r="Z3592" i="5"/>
  <c r="Z3591" i="5"/>
  <c r="Z3590" i="5"/>
  <c r="Z3589" i="5"/>
  <c r="Z3588" i="5"/>
  <c r="Z3587" i="5"/>
  <c r="Z3586" i="5"/>
  <c r="Z3585" i="5"/>
  <c r="Z3584" i="5"/>
  <c r="Z3583" i="5"/>
  <c r="Z3582" i="5"/>
  <c r="Z3581" i="5"/>
  <c r="Z3580" i="5"/>
  <c r="Z3579" i="5"/>
  <c r="Z3578" i="5"/>
  <c r="Z3577" i="5"/>
  <c r="Z3576" i="5"/>
  <c r="Z3575" i="5"/>
  <c r="Z3574" i="5"/>
  <c r="Z3573" i="5"/>
  <c r="Z3572" i="5"/>
  <c r="Z3571" i="5"/>
  <c r="Z3570" i="5"/>
  <c r="Z3569" i="5"/>
  <c r="Z3568" i="5"/>
  <c r="Z3567" i="5"/>
  <c r="Z3566" i="5"/>
  <c r="Z3565" i="5"/>
  <c r="Z3564" i="5"/>
  <c r="Z3563" i="5"/>
  <c r="Z3562" i="5"/>
  <c r="Z3561" i="5"/>
  <c r="Z3560" i="5"/>
  <c r="Z3559" i="5"/>
  <c r="Z3558" i="5"/>
  <c r="Z3557" i="5"/>
  <c r="Z3556" i="5"/>
  <c r="Z3555" i="5"/>
  <c r="Z3554" i="5"/>
  <c r="Z3553" i="5"/>
  <c r="Z3552" i="5"/>
  <c r="Z3551" i="5"/>
  <c r="Z3550" i="5"/>
  <c r="Z3549" i="5"/>
  <c r="Z3548" i="5"/>
  <c r="Z3547" i="5"/>
  <c r="Z3546" i="5"/>
  <c r="Z3545" i="5"/>
  <c r="Z3544" i="5"/>
  <c r="Z3543" i="5"/>
  <c r="Z3542" i="5"/>
  <c r="Z3541" i="5"/>
  <c r="Z3540" i="5"/>
  <c r="Z3539" i="5"/>
  <c r="Z3538" i="5"/>
  <c r="Z3537" i="5"/>
  <c r="Z3536" i="5"/>
  <c r="Z3535" i="5"/>
  <c r="Z3534" i="5"/>
  <c r="Z3533" i="5"/>
  <c r="Z3532" i="5"/>
  <c r="Z3531" i="5"/>
  <c r="Z3530" i="5"/>
  <c r="Z3529" i="5"/>
  <c r="Z3528" i="5"/>
  <c r="Z3527" i="5"/>
  <c r="Z3526" i="5"/>
  <c r="Z3525" i="5"/>
  <c r="Z3524" i="5"/>
  <c r="Z3523" i="5"/>
  <c r="Z3522" i="5"/>
  <c r="Z3521" i="5"/>
  <c r="Z3520" i="5"/>
  <c r="Z3519" i="5"/>
  <c r="Z3518" i="5"/>
  <c r="Z3517" i="5"/>
  <c r="Z3516" i="5"/>
  <c r="Z3515" i="5"/>
  <c r="Z3514" i="5"/>
  <c r="Z3513" i="5"/>
  <c r="Z3512" i="5"/>
  <c r="Z3511" i="5"/>
  <c r="Z3510" i="5"/>
  <c r="Z3509" i="5"/>
  <c r="Z3508" i="5"/>
  <c r="Z3507" i="5"/>
  <c r="Z3506" i="5"/>
  <c r="Z3505" i="5"/>
  <c r="Z3504" i="5"/>
  <c r="Z3503" i="5"/>
  <c r="Z3502" i="5"/>
  <c r="Z3501" i="5"/>
  <c r="Z3500" i="5"/>
  <c r="Z3499" i="5"/>
  <c r="Z3498" i="5"/>
  <c r="Z3497" i="5"/>
  <c r="Z3496" i="5"/>
  <c r="Z3495" i="5"/>
  <c r="Z3494" i="5"/>
  <c r="Z3493" i="5"/>
  <c r="Z3492" i="5"/>
  <c r="Z3491" i="5"/>
  <c r="Z3490" i="5"/>
  <c r="Z3489" i="5"/>
  <c r="Z3488" i="5"/>
  <c r="Z3487" i="5"/>
  <c r="Z3486" i="5"/>
  <c r="Z3485" i="5"/>
  <c r="Z3484" i="5"/>
  <c r="Z3483" i="5"/>
  <c r="Z3482" i="5"/>
  <c r="Z3481" i="5"/>
  <c r="Z3480" i="5"/>
  <c r="Z3479" i="5"/>
  <c r="Z3478" i="5"/>
  <c r="Z3477" i="5"/>
  <c r="Z3476" i="5"/>
  <c r="Z3475" i="5"/>
  <c r="Z3474" i="5"/>
  <c r="Z3473" i="5"/>
  <c r="Z3472" i="5"/>
  <c r="Z3471" i="5"/>
  <c r="Z3470" i="5"/>
  <c r="Z3469" i="5"/>
  <c r="Z3468" i="5"/>
  <c r="Z3467" i="5"/>
  <c r="Z3466" i="5"/>
  <c r="Z3465" i="5"/>
  <c r="Z3464" i="5"/>
  <c r="Z3463" i="5"/>
  <c r="Z3462" i="5"/>
  <c r="Z3461" i="5"/>
  <c r="Z3460" i="5"/>
  <c r="Z3459" i="5"/>
  <c r="Z3458" i="5"/>
  <c r="Z3457" i="5"/>
  <c r="Z3456" i="5"/>
  <c r="Z3455" i="5"/>
  <c r="Z3454" i="5"/>
  <c r="Z3453" i="5"/>
  <c r="Z3452" i="5"/>
  <c r="Z3451" i="5"/>
  <c r="Z3450" i="5"/>
  <c r="Z3449" i="5"/>
  <c r="Z3448" i="5"/>
  <c r="Z3447" i="5"/>
  <c r="Z3446" i="5"/>
  <c r="Z3445" i="5"/>
  <c r="Z3444" i="5"/>
  <c r="Z3443" i="5"/>
  <c r="Z3442" i="5"/>
  <c r="Z3441" i="5"/>
  <c r="Z3440" i="5"/>
  <c r="Z3439" i="5"/>
  <c r="Z3438" i="5"/>
  <c r="Z3437" i="5"/>
  <c r="Z3436" i="5"/>
  <c r="Z3435" i="5"/>
  <c r="Z3434" i="5"/>
  <c r="Z3433" i="5"/>
  <c r="Z3432" i="5"/>
  <c r="Z3431" i="5"/>
  <c r="Z3430" i="5"/>
  <c r="Z3429" i="5"/>
  <c r="Z3428" i="5"/>
  <c r="Z3427" i="5"/>
  <c r="Z3426" i="5"/>
  <c r="Z3425" i="5"/>
  <c r="Z3424" i="5"/>
  <c r="Z3423" i="5"/>
  <c r="Z3422" i="5"/>
  <c r="Z3421" i="5"/>
  <c r="Z3420" i="5"/>
  <c r="Z3419" i="5"/>
  <c r="Z3418" i="5"/>
  <c r="Z3417" i="5"/>
  <c r="Z3416" i="5"/>
  <c r="Z3415" i="5"/>
  <c r="Z3414" i="5"/>
  <c r="Z3413" i="5"/>
  <c r="Z3412" i="5"/>
  <c r="Z3411" i="5"/>
  <c r="Z3410" i="5"/>
  <c r="Z3409" i="5"/>
  <c r="Z3408" i="5"/>
  <c r="Z3407" i="5"/>
  <c r="Z3406" i="5"/>
  <c r="Z3405" i="5"/>
  <c r="Z3404" i="5"/>
  <c r="Z3403" i="5"/>
  <c r="Z3402" i="5"/>
  <c r="Z3401" i="5"/>
  <c r="Z3400" i="5"/>
  <c r="Z3399" i="5"/>
  <c r="Z3398" i="5"/>
  <c r="Z3397" i="5"/>
  <c r="Z3396" i="5"/>
  <c r="Z3395" i="5"/>
  <c r="Z3394" i="5"/>
  <c r="Z3393" i="5"/>
  <c r="Z3392" i="5"/>
  <c r="Z3391" i="5"/>
  <c r="Z3390" i="5"/>
  <c r="Z3389" i="5"/>
  <c r="Z3388" i="5"/>
  <c r="Z3387" i="5"/>
  <c r="Z3386" i="5"/>
  <c r="Z3385" i="5"/>
  <c r="Z3384" i="5"/>
  <c r="Z3383" i="5"/>
  <c r="Z3382" i="5"/>
  <c r="Z3381" i="5"/>
  <c r="Z3380" i="5"/>
  <c r="Z3379" i="5"/>
  <c r="Z3378" i="5"/>
  <c r="Z3377" i="5"/>
  <c r="Z3376" i="5"/>
  <c r="Z3375" i="5"/>
  <c r="Z3374" i="5"/>
  <c r="Z3373" i="5"/>
  <c r="Z3372" i="5"/>
  <c r="Z3371" i="5"/>
  <c r="Z3370" i="5"/>
  <c r="Z3369" i="5"/>
  <c r="Z3368" i="5"/>
  <c r="Z3367" i="5"/>
  <c r="Z3366" i="5"/>
  <c r="Z3365" i="5"/>
  <c r="Z3364" i="5"/>
  <c r="Z3363" i="5"/>
  <c r="Z3362" i="5"/>
  <c r="Z3361" i="5"/>
  <c r="Z3360" i="5"/>
  <c r="Z3359" i="5"/>
  <c r="Z3358" i="5"/>
  <c r="Z3357" i="5"/>
  <c r="Z3356" i="5"/>
  <c r="Z3355" i="5"/>
  <c r="Z3354" i="5"/>
  <c r="Z3353" i="5"/>
  <c r="Z3352" i="5"/>
  <c r="Z3351" i="5"/>
  <c r="Z3350" i="5"/>
  <c r="Z3349" i="5"/>
  <c r="Z3348" i="5"/>
  <c r="Z3347" i="5"/>
  <c r="Z3346" i="5"/>
  <c r="Z3345" i="5"/>
  <c r="Z3344" i="5"/>
  <c r="Z3343" i="5"/>
  <c r="Z3342" i="5"/>
  <c r="Z3341" i="5"/>
  <c r="Z3340" i="5"/>
  <c r="Z3339" i="5"/>
  <c r="Z3338" i="5"/>
  <c r="Z3337" i="5"/>
  <c r="Z3336" i="5"/>
  <c r="Z3335" i="5"/>
  <c r="Z3334" i="5"/>
  <c r="Z3333" i="5"/>
  <c r="Z3332" i="5"/>
  <c r="Z3331" i="5"/>
  <c r="Z3330" i="5"/>
  <c r="Z3329" i="5"/>
  <c r="Z3328" i="5"/>
  <c r="Z3327" i="5"/>
  <c r="Z3326" i="5"/>
  <c r="Z3325" i="5"/>
  <c r="Z3324" i="5"/>
  <c r="Z3323" i="5"/>
  <c r="Z3322" i="5"/>
  <c r="Z3321" i="5"/>
  <c r="Z3320" i="5"/>
  <c r="Z3319" i="5"/>
  <c r="Z3318" i="5"/>
  <c r="Z3317" i="5"/>
  <c r="Z3316" i="5"/>
  <c r="Z3315" i="5"/>
  <c r="Z3314" i="5"/>
  <c r="Z3313" i="5"/>
  <c r="Z3312" i="5"/>
  <c r="Z3311" i="5"/>
  <c r="Z3310" i="5"/>
  <c r="Z3309" i="5"/>
  <c r="Z3308" i="5"/>
  <c r="Z3307" i="5"/>
  <c r="Z3306" i="5"/>
  <c r="Z3305" i="5"/>
  <c r="Z3304" i="5"/>
  <c r="Z3303" i="5"/>
  <c r="Z3302" i="5"/>
  <c r="Z3301" i="5"/>
  <c r="Z3300" i="5"/>
  <c r="Z3299" i="5"/>
  <c r="Z3298" i="5"/>
  <c r="Z3297" i="5"/>
  <c r="Z3296" i="5"/>
  <c r="Z3295" i="5"/>
  <c r="Z3294" i="5"/>
  <c r="Z3293" i="5"/>
  <c r="Z3292" i="5"/>
  <c r="Z3291" i="5"/>
  <c r="Z3290" i="5"/>
  <c r="Z3289" i="5"/>
  <c r="Z3288" i="5"/>
  <c r="Z3287" i="5"/>
  <c r="Z3286" i="5"/>
  <c r="Z3285" i="5"/>
  <c r="Z3284" i="5"/>
  <c r="Z3283" i="5"/>
  <c r="Z3282" i="5"/>
  <c r="Z3281" i="5"/>
  <c r="Z3280" i="5"/>
  <c r="Z3279" i="5"/>
  <c r="Z3278" i="5"/>
  <c r="Z3277" i="5"/>
  <c r="Z3276" i="5"/>
  <c r="Z3275" i="5"/>
  <c r="Z3274" i="5"/>
  <c r="Z3273" i="5"/>
  <c r="Z3272" i="5"/>
  <c r="Z3271" i="5"/>
  <c r="Z3270" i="5"/>
  <c r="Z3269" i="5"/>
  <c r="Z3268" i="5"/>
  <c r="Z3267" i="5"/>
  <c r="Z3266" i="5"/>
  <c r="Z3265" i="5"/>
  <c r="Z3264" i="5"/>
  <c r="Z3263" i="5"/>
  <c r="Z3262" i="5"/>
  <c r="Z3261" i="5"/>
  <c r="Z3260" i="5"/>
  <c r="Z3259" i="5"/>
  <c r="Z3258" i="5"/>
  <c r="Z3257" i="5"/>
  <c r="Z3256" i="5"/>
  <c r="Z3255" i="5"/>
  <c r="Z3254" i="5"/>
  <c r="Z3253" i="5"/>
  <c r="Z3252" i="5"/>
  <c r="Z3251" i="5"/>
  <c r="Z3250" i="5"/>
  <c r="Z3249" i="5"/>
  <c r="Z3248" i="5"/>
  <c r="Z3247" i="5"/>
  <c r="Z3246" i="5"/>
  <c r="Z3245" i="5"/>
  <c r="Z3244" i="5"/>
  <c r="Z3243" i="5"/>
  <c r="Z3242" i="5"/>
  <c r="Z3241" i="5"/>
  <c r="Z3240" i="5"/>
  <c r="Z3239" i="5"/>
  <c r="Z3238" i="5"/>
  <c r="Z3237" i="5"/>
  <c r="Z3236" i="5"/>
  <c r="Z3235" i="5"/>
  <c r="Z3234" i="5"/>
  <c r="Z3233" i="5"/>
  <c r="Z3232" i="5"/>
  <c r="Z3231" i="5"/>
  <c r="Z3230" i="5"/>
  <c r="Z3229" i="5"/>
  <c r="Z3228" i="5"/>
  <c r="Z3227" i="5"/>
  <c r="Z3226" i="5"/>
  <c r="Z3225" i="5"/>
  <c r="Z3224" i="5"/>
  <c r="Z3223" i="5"/>
  <c r="Z3222" i="5"/>
  <c r="Z3221" i="5"/>
  <c r="Z3220" i="5"/>
  <c r="Z3219" i="5"/>
  <c r="Z3218" i="5"/>
  <c r="Z3217" i="5"/>
  <c r="Z3216" i="5"/>
  <c r="Z3215" i="5"/>
  <c r="Z3214" i="5"/>
  <c r="Z3213" i="5"/>
  <c r="Z3212" i="5"/>
  <c r="Z3211" i="5"/>
  <c r="Z3210" i="5"/>
  <c r="Z3209" i="5"/>
  <c r="Z3208" i="5"/>
  <c r="Z3207" i="5"/>
  <c r="Z3206" i="5"/>
  <c r="Z3205" i="5"/>
  <c r="Z3204" i="5"/>
  <c r="Z3203" i="5"/>
  <c r="Z3202" i="5"/>
  <c r="Z3201" i="5"/>
  <c r="Z3200" i="5"/>
  <c r="Z3199" i="5"/>
  <c r="Z3198" i="5"/>
  <c r="Z3197" i="5"/>
  <c r="Z3196" i="5"/>
  <c r="Z3195" i="5"/>
  <c r="Z3194" i="5"/>
  <c r="Z3193" i="5"/>
  <c r="Z3192" i="5"/>
  <c r="Z3191" i="5"/>
  <c r="Z3190" i="5"/>
  <c r="Z3189" i="5"/>
  <c r="Z3188" i="5"/>
  <c r="Z3187" i="5"/>
  <c r="Z3186" i="5"/>
  <c r="Z3185" i="5"/>
  <c r="Z3184" i="5"/>
  <c r="Z3183" i="5"/>
  <c r="Z3182" i="5"/>
  <c r="Z3181" i="5"/>
  <c r="Z3180" i="5"/>
  <c r="Z3179" i="5"/>
  <c r="Z3178" i="5"/>
  <c r="Z3177" i="5"/>
  <c r="Z3176" i="5"/>
  <c r="Z3175" i="5"/>
  <c r="Z3174" i="5"/>
  <c r="Z3173" i="5"/>
  <c r="Z3172" i="5"/>
  <c r="Z3171" i="5"/>
  <c r="Z3170" i="5"/>
  <c r="Z3169" i="5"/>
  <c r="Z3168" i="5"/>
  <c r="Z3167" i="5"/>
  <c r="Z3166" i="5"/>
  <c r="Z3165" i="5"/>
  <c r="Z3164" i="5"/>
  <c r="Z3163" i="5"/>
  <c r="Z3162" i="5"/>
  <c r="Z3161" i="5"/>
  <c r="Z3160" i="5"/>
  <c r="Z3159" i="5"/>
  <c r="Z3158" i="5"/>
  <c r="Z3157" i="5"/>
  <c r="Z3156" i="5"/>
  <c r="Z3155" i="5"/>
  <c r="Z3154" i="5"/>
  <c r="Z3153" i="5"/>
  <c r="Z3152" i="5"/>
  <c r="Z3151" i="5"/>
  <c r="Z3150" i="5"/>
  <c r="Z3149" i="5"/>
  <c r="Z3148" i="5"/>
  <c r="Z3147" i="5"/>
  <c r="Z3146" i="5"/>
  <c r="Z3145" i="5"/>
  <c r="Z3144" i="5"/>
  <c r="Z3143" i="5"/>
  <c r="Z3142" i="5"/>
  <c r="Z3141" i="5"/>
  <c r="Z3140" i="5"/>
  <c r="Z3139" i="5"/>
  <c r="Z3138" i="5"/>
  <c r="Z3137" i="5"/>
  <c r="Z3136" i="5"/>
  <c r="Z3135" i="5"/>
  <c r="Z3134" i="5"/>
  <c r="Z3133" i="5"/>
  <c r="Z3132" i="5"/>
  <c r="Z3131" i="5"/>
  <c r="Z3130" i="5"/>
  <c r="Z3129" i="5"/>
  <c r="Z3128" i="5"/>
  <c r="Z3127" i="5"/>
  <c r="Z3126" i="5"/>
  <c r="Z3125" i="5"/>
  <c r="Z3124" i="5"/>
  <c r="Z3123" i="5"/>
  <c r="Z3122" i="5"/>
  <c r="Z3121" i="5"/>
  <c r="Z3120" i="5"/>
  <c r="Z3119" i="5"/>
  <c r="Z3118" i="5"/>
  <c r="Z3117" i="5"/>
  <c r="Z3116" i="5"/>
  <c r="Z3115" i="5"/>
  <c r="Z3114" i="5"/>
  <c r="Z3113" i="5"/>
  <c r="Z3112" i="5"/>
  <c r="Z3111" i="5"/>
  <c r="Z3110" i="5"/>
  <c r="Z3109" i="5"/>
  <c r="Z3108" i="5"/>
  <c r="Z3107" i="5"/>
  <c r="Z3106" i="5"/>
  <c r="Z3105" i="5"/>
  <c r="Z3104" i="5"/>
  <c r="Z3103" i="5"/>
  <c r="Z3102" i="5"/>
  <c r="Z3101" i="5"/>
  <c r="Z3100" i="5"/>
  <c r="Z3099" i="5"/>
  <c r="Z3098" i="5"/>
  <c r="Z3097" i="5"/>
  <c r="Z3096" i="5"/>
  <c r="Z3095" i="5"/>
  <c r="Z3094" i="5"/>
  <c r="Z3093" i="5"/>
  <c r="Z3092" i="5"/>
  <c r="Z3091" i="5"/>
  <c r="Z3090" i="5"/>
  <c r="Z3089" i="5"/>
  <c r="Z3088" i="5"/>
  <c r="Z3087" i="5"/>
  <c r="Z3086" i="5"/>
  <c r="Z3085" i="5"/>
  <c r="Z3084" i="5"/>
  <c r="Z3083" i="5"/>
  <c r="Z3082" i="5"/>
  <c r="Z3081" i="5"/>
  <c r="Z3080" i="5"/>
  <c r="Z3079" i="5"/>
  <c r="Z3078" i="5"/>
  <c r="Z3077" i="5"/>
  <c r="Z3076" i="5"/>
  <c r="Z3075" i="5"/>
  <c r="Z3074" i="5"/>
  <c r="Z3073" i="5"/>
  <c r="Z3072" i="5"/>
  <c r="Z3071" i="5"/>
  <c r="Z3070" i="5"/>
  <c r="Z3069" i="5"/>
  <c r="Z3068" i="5"/>
  <c r="Z3067" i="5"/>
  <c r="Z3066" i="5"/>
  <c r="Z3065" i="5"/>
  <c r="Z3064" i="5"/>
  <c r="Z3063" i="5"/>
  <c r="Z3062" i="5"/>
  <c r="Z3061" i="5"/>
  <c r="Z3060" i="5"/>
  <c r="Z3059" i="5"/>
  <c r="Z3058" i="5"/>
  <c r="Z3057" i="5"/>
  <c r="Z3056" i="5"/>
  <c r="Z3055" i="5"/>
  <c r="Z3054" i="5"/>
  <c r="Z3053" i="5"/>
  <c r="Z3052" i="5"/>
  <c r="Z3051" i="5"/>
  <c r="Z3050" i="5"/>
  <c r="Z3049" i="5"/>
  <c r="Z3048" i="5"/>
  <c r="Z3047" i="5"/>
  <c r="Z3046" i="5"/>
  <c r="Z3045" i="5"/>
  <c r="Z3044" i="5"/>
  <c r="Z3043" i="5"/>
  <c r="Z3042" i="5"/>
  <c r="Z3041" i="5"/>
  <c r="Z3040" i="5"/>
  <c r="Z3039" i="5"/>
  <c r="Z3038" i="5"/>
  <c r="Z3037" i="5"/>
  <c r="Z3036" i="5"/>
  <c r="Z3035" i="5"/>
  <c r="Z3034" i="5"/>
  <c r="Z3033" i="5"/>
  <c r="Z3032" i="5"/>
  <c r="Z3031" i="5"/>
  <c r="Z3030" i="5"/>
  <c r="Z3029" i="5"/>
  <c r="Z3028" i="5"/>
  <c r="Z3027" i="5"/>
  <c r="Z3026" i="5"/>
  <c r="Z3025" i="5"/>
  <c r="Z3024" i="5"/>
  <c r="Z3023" i="5"/>
  <c r="Z3022" i="5"/>
  <c r="Z3021" i="5"/>
  <c r="Z3020" i="5"/>
  <c r="Z3019" i="5"/>
  <c r="Z3018" i="5"/>
  <c r="Z3017" i="5"/>
  <c r="Z3016" i="5"/>
  <c r="Z3015" i="5"/>
  <c r="Z3014" i="5"/>
  <c r="Z3013" i="5"/>
  <c r="Z3012" i="5"/>
  <c r="Z3011" i="5"/>
  <c r="Z3010" i="5"/>
  <c r="Z3009" i="5"/>
  <c r="Z3008" i="5"/>
  <c r="Z3007" i="5"/>
  <c r="Z3006" i="5"/>
  <c r="Z3005" i="5"/>
  <c r="Z3004" i="5"/>
  <c r="Z3003" i="5"/>
  <c r="Z3002" i="5"/>
  <c r="Z3001" i="5"/>
  <c r="Z3000" i="5"/>
  <c r="Z2999" i="5"/>
  <c r="Z2998" i="5"/>
  <c r="Z2997" i="5"/>
  <c r="Z2996" i="5"/>
  <c r="Z2995" i="5"/>
  <c r="Z2994" i="5"/>
  <c r="Z2993" i="5"/>
  <c r="Z2992" i="5"/>
  <c r="Z2991" i="5"/>
  <c r="Z2990" i="5"/>
  <c r="Z2989" i="5"/>
  <c r="Z2988" i="5"/>
  <c r="Z2987" i="5"/>
  <c r="Z2986" i="5"/>
  <c r="Z2985" i="5"/>
  <c r="Z2984" i="5"/>
  <c r="Z2983" i="5"/>
  <c r="Z2982" i="5"/>
  <c r="Z2981" i="5"/>
  <c r="Z2980" i="5"/>
  <c r="Z2979" i="5"/>
  <c r="Z2978" i="5"/>
  <c r="Z2977" i="5"/>
  <c r="Z2976" i="5"/>
  <c r="Z2975" i="5"/>
  <c r="Z2974" i="5"/>
  <c r="Z2973" i="5"/>
  <c r="Z2972" i="5"/>
  <c r="Z2971" i="5"/>
  <c r="Z2970" i="5"/>
  <c r="Z2969" i="5"/>
  <c r="Z2968" i="5"/>
  <c r="Z2967" i="5"/>
  <c r="Z2966" i="5"/>
  <c r="Z2965" i="5"/>
  <c r="Z2964" i="5"/>
  <c r="Z2963" i="5"/>
  <c r="Z2962" i="5"/>
  <c r="Z2961" i="5"/>
  <c r="Z2960" i="5"/>
  <c r="Z2959" i="5"/>
  <c r="Z2958" i="5"/>
  <c r="Z2957" i="5"/>
  <c r="Z2956" i="5"/>
  <c r="Z2955" i="5"/>
  <c r="Z2954" i="5"/>
  <c r="Z2953" i="5"/>
  <c r="Z2952" i="5"/>
  <c r="Z2951" i="5"/>
  <c r="Z2950" i="5"/>
  <c r="Z2949" i="5"/>
  <c r="Z2948" i="5"/>
  <c r="Z2947" i="5"/>
  <c r="Z2946" i="5"/>
  <c r="Z2945" i="5"/>
  <c r="Z2944" i="5"/>
  <c r="Z2943" i="5"/>
  <c r="Z2942" i="5"/>
  <c r="Z2941" i="5"/>
  <c r="Z2940" i="5"/>
  <c r="Z2939" i="5"/>
  <c r="Z2938" i="5"/>
  <c r="Z2937" i="5"/>
  <c r="Z2936" i="5"/>
  <c r="Z2935" i="5"/>
  <c r="Z2934" i="5"/>
  <c r="Z2933" i="5"/>
  <c r="Z2932" i="5"/>
  <c r="Z2931" i="5"/>
  <c r="Z2930" i="5"/>
  <c r="Z2929" i="5"/>
  <c r="Z2928" i="5"/>
  <c r="Z2927" i="5"/>
  <c r="Z2926" i="5"/>
  <c r="Z2925" i="5"/>
  <c r="Z2924" i="5"/>
  <c r="Z2923" i="5"/>
  <c r="Z2922" i="5"/>
  <c r="Z2921" i="5"/>
  <c r="Z2920" i="5"/>
  <c r="Z2919" i="5"/>
  <c r="Z2918" i="5"/>
  <c r="Z2917" i="5"/>
  <c r="Z2916" i="5"/>
  <c r="Z2915" i="5"/>
  <c r="Z2914" i="5"/>
  <c r="Z2913" i="5"/>
  <c r="Z2912" i="5"/>
  <c r="Z2911" i="5"/>
  <c r="Z2910" i="5"/>
  <c r="Z2909" i="5"/>
  <c r="Z2908" i="5"/>
  <c r="Z2907" i="5"/>
  <c r="Z2906" i="5"/>
  <c r="Z2905" i="5"/>
  <c r="Z2904" i="5"/>
  <c r="Z2903" i="5"/>
  <c r="Z2902" i="5"/>
  <c r="Z2901" i="5"/>
  <c r="Z2900" i="5"/>
  <c r="Z2899" i="5"/>
  <c r="Z2898" i="5"/>
  <c r="Z2897" i="5"/>
  <c r="Z2896" i="5"/>
  <c r="Z2895" i="5"/>
  <c r="Z2894" i="5"/>
  <c r="Z2893" i="5"/>
  <c r="Z2892" i="5"/>
  <c r="Z2891" i="5"/>
  <c r="Z2890" i="5"/>
  <c r="Z2889" i="5"/>
  <c r="Z2888" i="5"/>
  <c r="Z2887" i="5"/>
  <c r="Z2886" i="5"/>
  <c r="Z2885" i="5"/>
  <c r="Z2884" i="5"/>
  <c r="Z2883" i="5"/>
  <c r="Z2882" i="5"/>
  <c r="Z2881" i="5"/>
  <c r="Z2880" i="5"/>
  <c r="Z2879" i="5"/>
  <c r="Z2878" i="5"/>
  <c r="Z2877" i="5"/>
  <c r="Z2876" i="5"/>
  <c r="Z2875" i="5"/>
  <c r="Z2874" i="5"/>
  <c r="Z2873" i="5"/>
  <c r="Z2872" i="5"/>
  <c r="Z2871" i="5"/>
  <c r="Z2870" i="5"/>
  <c r="Z2869" i="5"/>
  <c r="Z2868" i="5"/>
  <c r="Z2867" i="5"/>
  <c r="Z2866" i="5"/>
  <c r="Z2865" i="5"/>
  <c r="Z2864" i="5"/>
  <c r="Z2863" i="5"/>
  <c r="Z2862" i="5"/>
  <c r="Z2861" i="5"/>
  <c r="Z2860" i="5"/>
  <c r="Z2859" i="5"/>
  <c r="Z2858" i="5"/>
  <c r="Z2857" i="5"/>
  <c r="Z2856" i="5"/>
  <c r="Z2855" i="5"/>
  <c r="Z2854" i="5"/>
  <c r="Z2853" i="5"/>
  <c r="Z2852" i="5"/>
  <c r="Z2851" i="5"/>
  <c r="Z2850" i="5"/>
  <c r="Z2849" i="5"/>
  <c r="Z2848" i="5"/>
  <c r="Z2847" i="5"/>
  <c r="Z2846" i="5"/>
  <c r="Z2845" i="5"/>
  <c r="Z2844" i="5"/>
  <c r="Z2843" i="5"/>
  <c r="Z2842" i="5"/>
  <c r="Z2841" i="5"/>
  <c r="Z2840" i="5"/>
  <c r="Z2839" i="5"/>
  <c r="Z2838" i="5"/>
  <c r="Z2837" i="5"/>
  <c r="Z2836" i="5"/>
  <c r="Z2835" i="5"/>
  <c r="Z2834" i="5"/>
  <c r="Z2833" i="5"/>
  <c r="Z2832" i="5"/>
  <c r="Z2831" i="5"/>
  <c r="Z2830" i="5"/>
  <c r="Z2829" i="5"/>
  <c r="Z2828" i="5"/>
  <c r="Z2827" i="5"/>
  <c r="Z2826" i="5"/>
  <c r="Z2825" i="5"/>
  <c r="Z2824" i="5"/>
  <c r="Z2823" i="5"/>
  <c r="Z2822" i="5"/>
  <c r="Z2821" i="5"/>
  <c r="Z2820" i="5"/>
  <c r="Z2819" i="5"/>
  <c r="Z2818" i="5"/>
  <c r="Z2817" i="5"/>
  <c r="Z2816" i="5"/>
  <c r="Z2815" i="5"/>
  <c r="Z2814" i="5"/>
  <c r="Z2813" i="5"/>
  <c r="Z2812" i="5"/>
  <c r="Z2811" i="5"/>
  <c r="Z2810" i="5"/>
  <c r="Z2809" i="5"/>
  <c r="Z2808" i="5"/>
  <c r="Z2807" i="5"/>
  <c r="Z2806" i="5"/>
  <c r="Z2805" i="5"/>
  <c r="Z2804" i="5"/>
  <c r="Z2803" i="5"/>
  <c r="Z2802" i="5"/>
  <c r="Z2801" i="5"/>
  <c r="Z2800" i="5"/>
  <c r="Z2799" i="5"/>
  <c r="Z2798" i="5"/>
  <c r="Z2797" i="5"/>
  <c r="Z2796" i="5"/>
  <c r="Z2795" i="5"/>
  <c r="Z2794" i="5"/>
  <c r="Z2793" i="5"/>
  <c r="Z2792" i="5"/>
  <c r="Z2791" i="5"/>
  <c r="Z2790" i="5"/>
  <c r="Z2789" i="5"/>
  <c r="Z2788" i="5"/>
  <c r="Z2787" i="5"/>
  <c r="Z2786" i="5"/>
  <c r="Z2785" i="5"/>
  <c r="Z2784" i="5"/>
  <c r="Z2783" i="5"/>
  <c r="Z2782" i="5"/>
  <c r="Z2781" i="5"/>
  <c r="Z2780" i="5"/>
  <c r="Z2779" i="5"/>
  <c r="Z2778" i="5"/>
  <c r="Z2777" i="5"/>
  <c r="Z2776" i="5"/>
  <c r="Z2775" i="5"/>
  <c r="Z2774" i="5"/>
  <c r="Z2773" i="5"/>
  <c r="Z2772" i="5"/>
  <c r="Z2771" i="5"/>
  <c r="Z2770" i="5"/>
  <c r="Z2769" i="5"/>
  <c r="Z2768" i="5"/>
  <c r="Z2767" i="5"/>
  <c r="Z2766" i="5"/>
  <c r="Z2765" i="5"/>
  <c r="Z2764" i="5"/>
  <c r="Z2763" i="5"/>
  <c r="Z2762" i="5"/>
  <c r="Z2761" i="5"/>
  <c r="Z2760" i="5"/>
  <c r="Z2759" i="5"/>
  <c r="Z2758" i="5"/>
  <c r="Z2757" i="5"/>
  <c r="Z2756" i="5"/>
  <c r="Z2755" i="5"/>
  <c r="Z2754" i="5"/>
  <c r="Z2753" i="5"/>
  <c r="Z2752" i="5"/>
  <c r="Z2751" i="5"/>
  <c r="Z2750" i="5"/>
  <c r="Z2749" i="5"/>
  <c r="Z2748" i="5"/>
  <c r="Z2747" i="5"/>
  <c r="Z2746" i="5"/>
  <c r="Z2745" i="5"/>
  <c r="Z2744" i="5"/>
  <c r="Z2743" i="5"/>
  <c r="Z2742" i="5"/>
  <c r="Z2741" i="5"/>
  <c r="Z2740" i="5"/>
  <c r="Z2739" i="5"/>
  <c r="Z2738" i="5"/>
  <c r="Z2737" i="5"/>
  <c r="Z2736" i="5"/>
  <c r="Z2735" i="5"/>
  <c r="Z2734" i="5"/>
  <c r="Z2733" i="5"/>
  <c r="Z2732" i="5"/>
  <c r="Z2731" i="5"/>
  <c r="Z2730" i="5"/>
  <c r="Z2729" i="5"/>
  <c r="Z2728" i="5"/>
  <c r="Z2727" i="5"/>
  <c r="Z2726" i="5"/>
  <c r="Z2725" i="5"/>
  <c r="Z2724" i="5"/>
  <c r="Z2723" i="5"/>
  <c r="Z2722" i="5"/>
  <c r="Z2721" i="5"/>
  <c r="Z2720" i="5"/>
  <c r="Z2719" i="5"/>
  <c r="Z2718" i="5"/>
  <c r="Z2717" i="5"/>
  <c r="Z2716" i="5"/>
  <c r="Z2715" i="5"/>
  <c r="Z2714" i="5"/>
  <c r="Z2713" i="5"/>
  <c r="Z2712" i="5"/>
  <c r="Z2711" i="5"/>
  <c r="Z2710" i="5"/>
  <c r="Z2709" i="5"/>
  <c r="Z2708" i="5"/>
  <c r="Z2707" i="5"/>
  <c r="Z2706" i="5"/>
  <c r="Z2705" i="5"/>
  <c r="Z2704" i="5"/>
  <c r="Z2703" i="5"/>
  <c r="Z2702" i="5"/>
  <c r="Z2701" i="5"/>
  <c r="Z2700" i="5"/>
  <c r="Z2699" i="5"/>
  <c r="Z2698" i="5"/>
  <c r="Z2697" i="5"/>
  <c r="Z2696" i="5"/>
  <c r="Z2695" i="5"/>
  <c r="Z2694" i="5"/>
  <c r="Z2693" i="5"/>
  <c r="Z2692" i="5"/>
  <c r="Z2691" i="5"/>
  <c r="Z2690" i="5"/>
  <c r="Z2689" i="5"/>
  <c r="Z2688" i="5"/>
  <c r="Z2687" i="5"/>
  <c r="Z2686" i="5"/>
  <c r="Z2685" i="5"/>
  <c r="Z2684" i="5"/>
  <c r="Z2683" i="5"/>
  <c r="Z2682" i="5"/>
  <c r="Z2681" i="5"/>
  <c r="Z2680" i="5"/>
  <c r="Z2679" i="5"/>
  <c r="Z2678" i="5"/>
  <c r="Z2677" i="5"/>
  <c r="Z2676" i="5"/>
  <c r="Z2675" i="5"/>
  <c r="Z2674" i="5"/>
  <c r="Z2673" i="5"/>
  <c r="Z2672" i="5"/>
  <c r="Z2671" i="5"/>
  <c r="Z2670" i="5"/>
  <c r="Z2669" i="5"/>
  <c r="Z2668" i="5"/>
  <c r="Z2667" i="5"/>
  <c r="Z2666" i="5"/>
  <c r="Z2665" i="5"/>
  <c r="Z2664" i="5"/>
  <c r="Z2663" i="5"/>
  <c r="Z2662" i="5"/>
  <c r="Z2661" i="5"/>
  <c r="Z2660" i="5"/>
  <c r="Z2659" i="5"/>
  <c r="Z2658" i="5"/>
  <c r="Z2657" i="5"/>
  <c r="Z2656" i="5"/>
  <c r="Z2655" i="5"/>
  <c r="Z2654" i="5"/>
  <c r="Z2653" i="5"/>
  <c r="Z2652" i="5"/>
  <c r="Z2651" i="5"/>
  <c r="Z2650" i="5"/>
  <c r="Z2649" i="5"/>
  <c r="Z2648" i="5"/>
  <c r="Z2647" i="5"/>
  <c r="Z2646" i="5"/>
  <c r="Z2645" i="5"/>
  <c r="Z2644" i="5"/>
  <c r="Z2643" i="5"/>
  <c r="Z2642" i="5"/>
  <c r="Z2641" i="5"/>
  <c r="Z2640" i="5"/>
  <c r="Z2639" i="5"/>
  <c r="Z2638" i="5"/>
  <c r="Z2637" i="5"/>
  <c r="Z2636" i="5"/>
  <c r="Z2635" i="5"/>
  <c r="Z2634" i="5"/>
  <c r="Z2633" i="5"/>
  <c r="Z2632" i="5"/>
  <c r="Z2631" i="5"/>
  <c r="Z2630" i="5"/>
  <c r="Z2629" i="5"/>
  <c r="Z2628" i="5"/>
  <c r="Z2627" i="5"/>
  <c r="Z2626" i="5"/>
  <c r="Z2625" i="5"/>
  <c r="Z2624" i="5"/>
  <c r="Z2623" i="5"/>
  <c r="Z2622" i="5"/>
  <c r="Z2621" i="5"/>
  <c r="Z2620" i="5"/>
  <c r="Z2619" i="5"/>
  <c r="Z2618" i="5"/>
  <c r="Z2617" i="5"/>
  <c r="Z2616" i="5"/>
  <c r="Z2615" i="5"/>
  <c r="Z2614" i="5"/>
  <c r="Z2613" i="5"/>
  <c r="Z2612" i="5"/>
  <c r="Z2611" i="5"/>
  <c r="Z2610" i="5"/>
  <c r="Z2609" i="5"/>
  <c r="Z2608" i="5"/>
  <c r="Z2607" i="5"/>
  <c r="Z2606" i="5"/>
  <c r="Z2605" i="5"/>
  <c r="Z2604" i="5"/>
  <c r="Z2603" i="5"/>
  <c r="Z2602" i="5"/>
  <c r="Z2601" i="5"/>
  <c r="Z2600" i="5"/>
  <c r="Z2599" i="5"/>
  <c r="Z2598" i="5"/>
  <c r="Z2597" i="5"/>
  <c r="Z2596" i="5"/>
  <c r="Z2595" i="5"/>
  <c r="Z2594" i="5"/>
  <c r="Z2593" i="5"/>
  <c r="Z2592" i="5"/>
  <c r="Z2591" i="5"/>
  <c r="Z2590" i="5"/>
  <c r="Z2589" i="5"/>
  <c r="Z2588" i="5"/>
  <c r="Z2587" i="5"/>
  <c r="Z2586" i="5"/>
  <c r="Z2585" i="5"/>
  <c r="Z2584" i="5"/>
  <c r="Z2583" i="5"/>
  <c r="Z2582" i="5"/>
  <c r="Z2581" i="5"/>
  <c r="Z2580" i="5"/>
  <c r="Z2579" i="5"/>
  <c r="Z2578" i="5"/>
  <c r="Z2577" i="5"/>
  <c r="Z2576" i="5"/>
  <c r="Z2575" i="5"/>
  <c r="Z2574" i="5"/>
  <c r="Z2573" i="5"/>
  <c r="Z2572" i="5"/>
  <c r="Z2571" i="5"/>
  <c r="Z2570" i="5"/>
  <c r="Z2569" i="5"/>
  <c r="Z2568" i="5"/>
  <c r="Z2567" i="5"/>
  <c r="Z2566" i="5"/>
  <c r="Z2565" i="5"/>
  <c r="Z2564" i="5"/>
  <c r="Z2563" i="5"/>
  <c r="Z2562" i="5"/>
  <c r="Z2561" i="5"/>
  <c r="Z2560" i="5"/>
  <c r="Z2559" i="5"/>
  <c r="Z2558" i="5"/>
  <c r="Z2557" i="5"/>
  <c r="Z2556" i="5"/>
  <c r="Z2555" i="5"/>
  <c r="Z2554" i="5"/>
  <c r="Z2553" i="5"/>
  <c r="Z2552" i="5"/>
  <c r="Z2551" i="5"/>
  <c r="Z2550" i="5"/>
  <c r="Z2549" i="5"/>
  <c r="Z2548" i="5"/>
  <c r="Z2547" i="5"/>
  <c r="Z2546" i="5"/>
  <c r="Z2545" i="5"/>
  <c r="Z2544" i="5"/>
  <c r="Z2543" i="5"/>
  <c r="Z2542" i="5"/>
  <c r="Z2541" i="5"/>
  <c r="Z2540" i="5"/>
  <c r="Z2539" i="5"/>
  <c r="Z2538" i="5"/>
  <c r="Z2537" i="5"/>
  <c r="Z2536" i="5"/>
  <c r="Z2535" i="5"/>
  <c r="Z2534" i="5"/>
  <c r="Z2533" i="5"/>
  <c r="Z2532" i="5"/>
  <c r="Z2531" i="5"/>
  <c r="Z2530" i="5"/>
  <c r="Z2529" i="5"/>
  <c r="Z2528" i="5"/>
  <c r="Z2527" i="5"/>
  <c r="Z2526" i="5"/>
  <c r="Z2525" i="5"/>
  <c r="Z2524" i="5"/>
  <c r="Z2523" i="5"/>
  <c r="Z2522" i="5"/>
  <c r="Z2521" i="5"/>
  <c r="Z2520" i="5"/>
  <c r="Z2519" i="5"/>
  <c r="Z2518" i="5"/>
  <c r="Z2517" i="5"/>
  <c r="Z2516" i="5"/>
  <c r="Z2515" i="5"/>
  <c r="Z2514" i="5"/>
  <c r="Z2513" i="5"/>
  <c r="Z2512" i="5"/>
  <c r="Z2511" i="5"/>
  <c r="Z2510" i="5"/>
  <c r="Z2509" i="5"/>
  <c r="Z2508" i="5"/>
  <c r="Z2507" i="5"/>
  <c r="Z2506" i="5"/>
  <c r="Z2505" i="5"/>
  <c r="Z2504" i="5"/>
  <c r="Z2503" i="5"/>
  <c r="Z2502" i="5"/>
  <c r="Z2501" i="5"/>
  <c r="Z2500" i="5"/>
  <c r="Z2499" i="5"/>
  <c r="Z2498" i="5"/>
  <c r="Z2497" i="5"/>
  <c r="Z2496" i="5"/>
  <c r="Z2495" i="5"/>
  <c r="Z2494" i="5"/>
  <c r="Z2493" i="5"/>
  <c r="Z2492" i="5"/>
  <c r="Z2491" i="5"/>
  <c r="Z2490" i="5"/>
  <c r="Z2489" i="5"/>
  <c r="Z2488" i="5"/>
  <c r="Z2487" i="5"/>
  <c r="Z2486" i="5"/>
  <c r="Z2485" i="5"/>
  <c r="Z2484" i="5"/>
  <c r="Z2483" i="5"/>
  <c r="Z2482" i="5"/>
  <c r="Z2481" i="5"/>
  <c r="Z2480" i="5"/>
  <c r="Z2479" i="5"/>
  <c r="Z2478" i="5"/>
  <c r="Z2477" i="5"/>
  <c r="Z2476" i="5"/>
  <c r="Z2475" i="5"/>
  <c r="Z2474" i="5"/>
  <c r="Z2473" i="5"/>
  <c r="Z2472" i="5"/>
  <c r="Z2471" i="5"/>
  <c r="Z2470" i="5"/>
  <c r="Z2469" i="5"/>
  <c r="Z2468" i="5"/>
  <c r="Z2467" i="5"/>
  <c r="Z2466" i="5"/>
  <c r="Z2465" i="5"/>
  <c r="Z2464" i="5"/>
  <c r="Z2463" i="5"/>
  <c r="Z2462" i="5"/>
  <c r="Z2461" i="5"/>
  <c r="Z2460" i="5"/>
  <c r="Z2459" i="5"/>
  <c r="Z2458" i="5"/>
  <c r="Z2457" i="5"/>
  <c r="Z2456" i="5"/>
  <c r="Z2455" i="5"/>
  <c r="Z2454" i="5"/>
  <c r="Z2453" i="5"/>
  <c r="Z2452" i="5"/>
  <c r="Z2451" i="5"/>
  <c r="Z2450" i="5"/>
  <c r="Z2449" i="5"/>
  <c r="Z2448" i="5"/>
  <c r="Z2447" i="5"/>
  <c r="Z2446" i="5"/>
  <c r="Z2445" i="5"/>
  <c r="Z2444" i="5"/>
  <c r="Z2443" i="5"/>
  <c r="Z2442" i="5"/>
  <c r="Z2441" i="5"/>
  <c r="Z2440" i="5"/>
  <c r="Z2439" i="5"/>
  <c r="Z2438" i="5"/>
  <c r="Z2437" i="5"/>
  <c r="Z2436" i="5"/>
  <c r="Z2435" i="5"/>
  <c r="Z2434" i="5"/>
  <c r="Z2433" i="5"/>
  <c r="Z2432" i="5"/>
  <c r="Z2431" i="5"/>
  <c r="Z2430" i="5"/>
  <c r="Z2429" i="5"/>
  <c r="Z2428" i="5"/>
  <c r="Z2427" i="5"/>
  <c r="Z2426" i="5"/>
  <c r="Z2425" i="5"/>
  <c r="Z2424" i="5"/>
  <c r="Z2423" i="5"/>
  <c r="Z2422" i="5"/>
  <c r="Z2421" i="5"/>
  <c r="Z2420" i="5"/>
  <c r="Z2419" i="5"/>
  <c r="Z2418" i="5"/>
  <c r="Z2417" i="5"/>
  <c r="Z2416" i="5"/>
  <c r="Z2415" i="5"/>
  <c r="Z2414" i="5"/>
  <c r="Z2413" i="5"/>
  <c r="Z2412" i="5"/>
  <c r="Z2411" i="5"/>
  <c r="Z2410" i="5"/>
  <c r="Z2409" i="5"/>
  <c r="Z2408" i="5"/>
  <c r="Z2407" i="5"/>
  <c r="Z2406" i="5"/>
  <c r="Z2405" i="5"/>
  <c r="Z2404" i="5"/>
  <c r="Z2403" i="5"/>
  <c r="Z2402" i="5"/>
  <c r="Z2401" i="5"/>
  <c r="Z2400" i="5"/>
  <c r="Z2399" i="5"/>
  <c r="Z2398" i="5"/>
  <c r="Z2397" i="5"/>
  <c r="Z2396" i="5"/>
  <c r="Z2395" i="5"/>
  <c r="Z2394" i="5"/>
  <c r="Z2393" i="5"/>
  <c r="Z2392" i="5"/>
  <c r="Z2391" i="5"/>
  <c r="Z2390" i="5"/>
  <c r="Z2389" i="5"/>
  <c r="Z2388" i="5"/>
  <c r="Z2387" i="5"/>
  <c r="Z2386" i="5"/>
  <c r="Z2385" i="5"/>
  <c r="Z2384" i="5"/>
  <c r="Z2383" i="5"/>
  <c r="Z2382" i="5"/>
  <c r="Z2381" i="5"/>
  <c r="Z2380" i="5"/>
  <c r="Z2379" i="5"/>
  <c r="Z2378" i="5"/>
  <c r="Z2377" i="5"/>
  <c r="Z2376" i="5"/>
  <c r="Z2375" i="5"/>
  <c r="Z2374" i="5"/>
  <c r="Z2373" i="5"/>
  <c r="Z2372" i="5"/>
  <c r="Z2371" i="5"/>
  <c r="Z2370" i="5"/>
  <c r="Z2369" i="5"/>
  <c r="Z2368" i="5"/>
  <c r="Z2367" i="5"/>
  <c r="Z2366" i="5"/>
  <c r="Z2365" i="5"/>
  <c r="Z2364" i="5"/>
  <c r="Z2363" i="5"/>
  <c r="Z2362" i="5"/>
  <c r="Z2361" i="5"/>
  <c r="Z2360" i="5"/>
  <c r="Z2359" i="5"/>
  <c r="Z2358" i="5"/>
  <c r="Z2357" i="5"/>
  <c r="Z2356" i="5"/>
  <c r="Z2355" i="5"/>
  <c r="Z2354" i="5"/>
  <c r="Z2353" i="5"/>
  <c r="Z2352" i="5"/>
  <c r="Z2351" i="5"/>
  <c r="Z2350" i="5"/>
  <c r="Z2349" i="5"/>
  <c r="Z2348" i="5"/>
  <c r="Z2347" i="5"/>
  <c r="Z2346" i="5"/>
  <c r="Z2345" i="5"/>
  <c r="Z2344" i="5"/>
  <c r="Z2343" i="5"/>
  <c r="Z2342" i="5"/>
  <c r="Z2341" i="5"/>
  <c r="Z2340" i="5"/>
  <c r="Z2339" i="5"/>
  <c r="Z2338" i="5"/>
  <c r="Z2337" i="5"/>
  <c r="Z2336" i="5"/>
  <c r="Z2335" i="5"/>
  <c r="Z2334" i="5"/>
  <c r="Z2333" i="5"/>
  <c r="Z2332" i="5"/>
  <c r="Z2331" i="5"/>
  <c r="Z2330" i="5"/>
  <c r="Z2329" i="5"/>
  <c r="Z2328" i="5"/>
  <c r="Z2327" i="5"/>
  <c r="Z2326" i="5"/>
  <c r="Z2325" i="5"/>
  <c r="Z2324" i="5"/>
  <c r="Z2323" i="5"/>
  <c r="Z2322" i="5"/>
  <c r="Z2321" i="5"/>
  <c r="Z2320" i="5"/>
  <c r="Z2319" i="5"/>
  <c r="Z2318" i="5"/>
  <c r="Z2317" i="5"/>
  <c r="Z2316" i="5"/>
  <c r="Z2315" i="5"/>
  <c r="Z2314" i="5"/>
  <c r="Z2313" i="5"/>
  <c r="Z2312" i="5"/>
  <c r="Z2311" i="5"/>
  <c r="Z2310" i="5"/>
  <c r="Z2309" i="5"/>
  <c r="Z2308" i="5"/>
  <c r="Z2307" i="5"/>
  <c r="Z2306" i="5"/>
  <c r="Z2305" i="5"/>
  <c r="Z2304" i="5"/>
  <c r="Z2303" i="5"/>
  <c r="Z2302" i="5"/>
  <c r="Z2301" i="5"/>
  <c r="Z2300" i="5"/>
  <c r="Z2299" i="5"/>
  <c r="Z2298" i="5"/>
  <c r="Z2297" i="5"/>
  <c r="Z2296" i="5"/>
  <c r="Z2295" i="5"/>
  <c r="Z2294" i="5"/>
  <c r="Z2293" i="5"/>
  <c r="Z2292" i="5"/>
  <c r="Z2291" i="5"/>
  <c r="Z2290" i="5"/>
  <c r="Z2289" i="5"/>
  <c r="Z2288" i="5"/>
  <c r="Z2287" i="5"/>
  <c r="Z2286" i="5"/>
  <c r="Z2285" i="5"/>
  <c r="Z2284" i="5"/>
  <c r="Z2283" i="5"/>
  <c r="Z2282" i="5"/>
  <c r="Z2281" i="5"/>
  <c r="Z2280" i="5"/>
  <c r="Z2279" i="5"/>
  <c r="Z2278" i="5"/>
  <c r="Z2277" i="5"/>
  <c r="Z2276" i="5"/>
  <c r="Z2275" i="5"/>
  <c r="Z2274" i="5"/>
  <c r="Z2273" i="5"/>
  <c r="Z2272" i="5"/>
  <c r="Z2271" i="5"/>
  <c r="Z2270" i="5"/>
  <c r="Z2269" i="5"/>
  <c r="Z2268" i="5"/>
  <c r="Z2267" i="5"/>
  <c r="Z2266" i="5"/>
  <c r="Z2265" i="5"/>
  <c r="Z2264" i="5"/>
  <c r="Z2263" i="5"/>
  <c r="Z2262" i="5"/>
  <c r="Z2261" i="5"/>
  <c r="Z2260" i="5"/>
  <c r="Z2259" i="5"/>
  <c r="Z2258" i="5"/>
  <c r="Z2257" i="5"/>
  <c r="Z2256" i="5"/>
  <c r="Z2255" i="5"/>
  <c r="Z2254" i="5"/>
  <c r="Z2253" i="5"/>
  <c r="Z2252" i="5"/>
  <c r="Z2251" i="5"/>
  <c r="Z2250" i="5"/>
  <c r="Z2249" i="5"/>
  <c r="Z2248" i="5"/>
  <c r="Z2247" i="5"/>
  <c r="Z2246" i="5"/>
  <c r="Z2245" i="5"/>
  <c r="Z2244" i="5"/>
  <c r="Z2243" i="5"/>
  <c r="Z2242" i="5"/>
  <c r="Z2241" i="5"/>
  <c r="Z2240" i="5"/>
  <c r="Z2239" i="5"/>
  <c r="Z2238" i="5"/>
  <c r="Z2237" i="5"/>
  <c r="Z2236" i="5"/>
  <c r="Z2235" i="5"/>
  <c r="Z2234" i="5"/>
  <c r="Z2233" i="5"/>
  <c r="Z2232" i="5"/>
  <c r="Z2231" i="5"/>
  <c r="Z2230" i="5"/>
  <c r="Z2229" i="5"/>
  <c r="Z2228" i="5"/>
  <c r="Z2227" i="5"/>
  <c r="Z2226" i="5"/>
  <c r="Z2225" i="5"/>
  <c r="Z2224" i="5"/>
  <c r="Z2223" i="5"/>
  <c r="Z2222" i="5"/>
  <c r="Z2221" i="5"/>
  <c r="Z2220" i="5"/>
  <c r="Z2219" i="5"/>
  <c r="Z2218" i="5"/>
  <c r="Z2217" i="5"/>
  <c r="Z2216" i="5"/>
  <c r="Z2215" i="5"/>
  <c r="Z2214" i="5"/>
  <c r="Z2213" i="5"/>
  <c r="Z2212" i="5"/>
  <c r="Z2211" i="5"/>
  <c r="Z2210" i="5"/>
  <c r="Z2209" i="5"/>
  <c r="Z2208" i="5"/>
  <c r="Z2207" i="5"/>
  <c r="Z2206" i="5"/>
  <c r="Z2205" i="5"/>
  <c r="Z2204" i="5"/>
  <c r="Z2203" i="5"/>
  <c r="Z2202" i="5"/>
  <c r="Z2201" i="5"/>
  <c r="Z2200" i="5"/>
  <c r="Z2199" i="5"/>
  <c r="Z2198" i="5"/>
  <c r="Z2197" i="5"/>
  <c r="Z2196" i="5"/>
  <c r="Z2195" i="5"/>
  <c r="Z2194" i="5"/>
  <c r="Z2193" i="5"/>
  <c r="Z2192" i="5"/>
  <c r="Z2191" i="5"/>
  <c r="Z2190" i="5"/>
  <c r="Z2189" i="5"/>
  <c r="Z2188" i="5"/>
  <c r="Z2187" i="5"/>
  <c r="Z2186" i="5"/>
  <c r="Z2185" i="5"/>
  <c r="Z2184" i="5"/>
  <c r="Z2183" i="5"/>
  <c r="Z2182" i="5"/>
  <c r="Z2181" i="5"/>
  <c r="Z2180" i="5"/>
  <c r="Z2179" i="5"/>
  <c r="Z2178" i="5"/>
  <c r="Z2177" i="5"/>
  <c r="Z2176" i="5"/>
  <c r="Z2175" i="5"/>
  <c r="Z2174" i="5"/>
  <c r="Z2173" i="5"/>
  <c r="Z2172" i="5"/>
  <c r="Z2171" i="5"/>
  <c r="Z2170" i="5"/>
  <c r="Z2169" i="5"/>
  <c r="Z2168" i="5"/>
  <c r="Z2167" i="5"/>
  <c r="Z2166" i="5"/>
  <c r="Z2165" i="5"/>
  <c r="Z2164" i="5"/>
  <c r="Z2163" i="5"/>
  <c r="Z2162" i="5"/>
  <c r="Z2161" i="5"/>
  <c r="Z2160" i="5"/>
  <c r="Z2159" i="5"/>
  <c r="Z2158" i="5"/>
  <c r="Z2157" i="5"/>
  <c r="Z2156" i="5"/>
  <c r="Z2155" i="5"/>
  <c r="Z2154" i="5"/>
  <c r="Z2153" i="5"/>
  <c r="Z2152" i="5"/>
  <c r="Z2151" i="5"/>
  <c r="Z2150" i="5"/>
  <c r="Z2149" i="5"/>
  <c r="Z2148" i="5"/>
  <c r="Z2147" i="5"/>
  <c r="Z2146" i="5"/>
  <c r="Z2145" i="5"/>
  <c r="Z2144" i="5"/>
  <c r="Z2143" i="5"/>
  <c r="Z2142" i="5"/>
  <c r="Z2141" i="5"/>
  <c r="Z2140" i="5"/>
  <c r="Z2139" i="5"/>
  <c r="Z2138" i="5"/>
  <c r="Z2137" i="5"/>
  <c r="Z2136" i="5"/>
  <c r="Z2135" i="5"/>
  <c r="Z2134" i="5"/>
  <c r="Z2133" i="5"/>
  <c r="Z2132" i="5"/>
  <c r="Z2131" i="5"/>
  <c r="Z2130" i="5"/>
  <c r="Z2129" i="5"/>
  <c r="Z2128" i="5"/>
  <c r="Z2127" i="5"/>
  <c r="Z2126" i="5"/>
  <c r="Z2125" i="5"/>
  <c r="Z2124" i="5"/>
  <c r="Z2123" i="5"/>
  <c r="Z2122" i="5"/>
  <c r="Z2121" i="5"/>
  <c r="Z2120" i="5"/>
  <c r="Z2119" i="5"/>
  <c r="Z2118" i="5"/>
  <c r="Z2117" i="5"/>
  <c r="Z2116" i="5"/>
  <c r="Z2115" i="5"/>
  <c r="Z2114" i="5"/>
  <c r="Z2113" i="5"/>
  <c r="Z2112" i="5"/>
  <c r="Z2111" i="5"/>
  <c r="Z2110" i="5"/>
  <c r="Z2109" i="5"/>
  <c r="Z2108" i="5"/>
  <c r="Z2107" i="5"/>
  <c r="Z2106" i="5"/>
  <c r="Z2105" i="5"/>
  <c r="Z2104" i="5"/>
  <c r="Z2103" i="5"/>
  <c r="Z2102" i="5"/>
  <c r="Z2101" i="5"/>
  <c r="Z2100" i="5"/>
  <c r="Z2099" i="5"/>
  <c r="Z2098" i="5"/>
  <c r="Z2097" i="5"/>
  <c r="Z2096" i="5"/>
  <c r="Z2095" i="5"/>
  <c r="Z2094" i="5"/>
  <c r="Z2093" i="5"/>
  <c r="Z2092" i="5"/>
  <c r="Z2091" i="5"/>
  <c r="Z2090" i="5"/>
  <c r="Z2089" i="5"/>
  <c r="Z2088" i="5"/>
  <c r="Z2087" i="5"/>
  <c r="Z2086" i="5"/>
  <c r="Z2085" i="5"/>
  <c r="Z2084" i="5"/>
  <c r="Z2083" i="5"/>
  <c r="Z2082" i="5"/>
  <c r="Z2081" i="5"/>
  <c r="Z2080" i="5"/>
  <c r="Z2079" i="5"/>
  <c r="Z2078" i="5"/>
  <c r="Z2077" i="5"/>
  <c r="Z2076" i="5"/>
  <c r="Z2075" i="5"/>
  <c r="Z2074" i="5"/>
  <c r="Z2073" i="5"/>
  <c r="Z2072" i="5"/>
  <c r="Z2071" i="5"/>
  <c r="Z2070" i="5"/>
  <c r="Z2069" i="5"/>
  <c r="Z2068" i="5"/>
  <c r="Z2067" i="5"/>
  <c r="Z2066" i="5"/>
  <c r="Z2065" i="5"/>
  <c r="Z2064" i="5"/>
  <c r="Z2063" i="5"/>
  <c r="Z2062" i="5"/>
  <c r="Z2061" i="5"/>
  <c r="Z2060" i="5"/>
  <c r="Z2059" i="5"/>
  <c r="Z2058" i="5"/>
  <c r="Z2057" i="5"/>
  <c r="Z2056" i="5"/>
  <c r="Z2055" i="5"/>
  <c r="Z2054" i="5"/>
  <c r="Z2053" i="5"/>
  <c r="Z2052" i="5"/>
  <c r="Z2051" i="5"/>
  <c r="Z2050" i="5"/>
  <c r="Z2049" i="5"/>
  <c r="Z2048" i="5"/>
  <c r="Z2047" i="5"/>
  <c r="Z2046" i="5"/>
  <c r="Z2045" i="5"/>
  <c r="Z2044" i="5"/>
  <c r="Z2043" i="5"/>
  <c r="Z2042" i="5"/>
  <c r="Z2041" i="5"/>
  <c r="Z2040" i="5"/>
  <c r="Z2039" i="5"/>
  <c r="Z2038" i="5"/>
  <c r="Z2037" i="5"/>
  <c r="Z2036" i="5"/>
  <c r="Z2035" i="5"/>
  <c r="Z2034" i="5"/>
  <c r="Z2033" i="5"/>
  <c r="Z2032" i="5"/>
  <c r="Z2031" i="5"/>
  <c r="Z2030" i="5"/>
  <c r="Z2029" i="5"/>
  <c r="Z2028" i="5"/>
  <c r="Z2027" i="5"/>
  <c r="Z2026" i="5"/>
  <c r="Z2025" i="5"/>
  <c r="Z2024" i="5"/>
  <c r="Z2023" i="5"/>
  <c r="Z2022" i="5"/>
  <c r="Z2021" i="5"/>
  <c r="Z2020" i="5"/>
  <c r="Z2019" i="5"/>
  <c r="Z2018" i="5"/>
  <c r="Z2017" i="5"/>
  <c r="Z2016" i="5"/>
  <c r="Z2015" i="5"/>
  <c r="Z2014" i="5"/>
  <c r="Z2013" i="5"/>
  <c r="Z2012" i="5"/>
  <c r="Z2011" i="5"/>
  <c r="Z2010" i="5"/>
  <c r="Z2009" i="5"/>
  <c r="Z2008" i="5"/>
  <c r="Z2007" i="5"/>
  <c r="Z2006" i="5"/>
  <c r="Z2005" i="5"/>
  <c r="Z2004" i="5"/>
  <c r="Z2003" i="5"/>
  <c r="Z2002" i="5"/>
  <c r="Z2001" i="5"/>
  <c r="Z2000" i="5"/>
  <c r="Z1999" i="5"/>
  <c r="Z1998" i="5"/>
  <c r="Z1997" i="5"/>
  <c r="Z1996" i="5"/>
  <c r="Z1995" i="5"/>
  <c r="Z1994" i="5"/>
  <c r="Z1993" i="5"/>
  <c r="Z1992" i="5"/>
  <c r="Z1991" i="5"/>
  <c r="Z1990" i="5"/>
  <c r="Z1989" i="5"/>
  <c r="Z1988" i="5"/>
  <c r="Z1987" i="5"/>
  <c r="Z1986" i="5"/>
  <c r="Z1985" i="5"/>
  <c r="Z1984" i="5"/>
  <c r="Z1983" i="5"/>
  <c r="Z1982" i="5"/>
  <c r="Z1981" i="5"/>
  <c r="Z1980" i="5"/>
  <c r="Z1979" i="5"/>
  <c r="Z1978" i="5"/>
  <c r="Z1977" i="5"/>
  <c r="Z1976" i="5"/>
  <c r="Z1975" i="5"/>
  <c r="Z1974" i="5"/>
  <c r="Z1973" i="5"/>
  <c r="Z1972" i="5"/>
  <c r="Z1971" i="5"/>
  <c r="Z1970" i="5"/>
  <c r="Z1969" i="5"/>
  <c r="Z1968" i="5"/>
  <c r="Z1967" i="5"/>
  <c r="Z1966" i="5"/>
  <c r="Z1965" i="5"/>
  <c r="Z1964" i="5"/>
  <c r="Z1963" i="5"/>
  <c r="Z1962" i="5"/>
  <c r="Z1961" i="5"/>
  <c r="Z1960" i="5"/>
  <c r="Z1959" i="5"/>
  <c r="Z1958" i="5"/>
  <c r="Z1957" i="5"/>
  <c r="Z1956" i="5"/>
  <c r="Z1955" i="5"/>
  <c r="Z1954" i="5"/>
  <c r="Z1953" i="5"/>
  <c r="Z1952" i="5"/>
  <c r="Z1951" i="5"/>
  <c r="Z1950" i="5"/>
  <c r="Z1949" i="5"/>
  <c r="Z1948" i="5"/>
  <c r="Z1947" i="5"/>
  <c r="Z1946" i="5"/>
  <c r="Z1945" i="5"/>
  <c r="Z1944" i="5"/>
  <c r="Z1943" i="5"/>
  <c r="Z1942" i="5"/>
  <c r="Z1941" i="5"/>
  <c r="Z1940" i="5"/>
  <c r="Z1939" i="5"/>
  <c r="Z1938" i="5"/>
  <c r="Z1937" i="5"/>
  <c r="Z1936" i="5"/>
  <c r="Z1935" i="5"/>
  <c r="Z1934" i="5"/>
  <c r="Z1933" i="5"/>
  <c r="Z1932" i="5"/>
  <c r="Z1931" i="5"/>
  <c r="Z1930" i="5"/>
  <c r="Z1929" i="5"/>
  <c r="Z1928" i="5"/>
  <c r="Z1927" i="5"/>
  <c r="Z1926" i="5"/>
  <c r="Z1925" i="5"/>
  <c r="Z1924" i="5"/>
  <c r="Z1923" i="5"/>
  <c r="Z1922" i="5"/>
  <c r="Z1921" i="5"/>
  <c r="Z1920" i="5"/>
  <c r="Z1919" i="5"/>
  <c r="Z1918" i="5"/>
  <c r="Z1917" i="5"/>
  <c r="Z1916" i="5"/>
  <c r="Z1915" i="5"/>
  <c r="Z1914" i="5"/>
  <c r="Z1913" i="5"/>
  <c r="Z1912" i="5"/>
  <c r="Z1911" i="5"/>
  <c r="Z1910" i="5"/>
  <c r="Z1909" i="5"/>
  <c r="Z1908" i="5"/>
  <c r="Z1907" i="5"/>
  <c r="Z1906" i="5"/>
  <c r="Z1905" i="5"/>
  <c r="Z1904" i="5"/>
  <c r="Z1903" i="5"/>
  <c r="Z1902" i="5"/>
  <c r="Z1901" i="5"/>
  <c r="Z1900" i="5"/>
  <c r="Z1899" i="5"/>
  <c r="Z1898" i="5"/>
  <c r="Z1897" i="5"/>
  <c r="Z1896" i="5"/>
  <c r="Z1895" i="5"/>
  <c r="Z1894" i="5"/>
  <c r="Z1893" i="5"/>
  <c r="Z1892" i="5"/>
  <c r="Z1891" i="5"/>
  <c r="Z1890" i="5"/>
  <c r="Z1889" i="5"/>
  <c r="Z1888" i="5"/>
  <c r="Z1887" i="5"/>
  <c r="Z1886" i="5"/>
  <c r="Z1885" i="5"/>
  <c r="Z1884" i="5"/>
  <c r="Z1883" i="5"/>
  <c r="Z1882" i="5"/>
  <c r="Z1881" i="5"/>
  <c r="Z1880" i="5"/>
  <c r="Z1879" i="5"/>
  <c r="Z1878" i="5"/>
  <c r="Z1877" i="5"/>
  <c r="Z1876" i="5"/>
  <c r="Z1875" i="5"/>
  <c r="Z1874" i="5"/>
  <c r="Z1873" i="5"/>
  <c r="Z1872" i="5"/>
  <c r="Z1871" i="5"/>
  <c r="Z1870" i="5"/>
  <c r="Z1869" i="5"/>
  <c r="Z1868" i="5"/>
  <c r="Z1867" i="5"/>
  <c r="Z1866" i="5"/>
  <c r="Z1865" i="5"/>
  <c r="Z1864" i="5"/>
  <c r="Z1863" i="5"/>
  <c r="Z1862" i="5"/>
  <c r="Z1861" i="5"/>
  <c r="Z1860" i="5"/>
  <c r="Z1859" i="5"/>
  <c r="Z1858" i="5"/>
  <c r="Z1857" i="5"/>
  <c r="Z1856" i="5"/>
  <c r="Z1855" i="5"/>
  <c r="Z1854" i="5"/>
  <c r="Z1853" i="5"/>
  <c r="Z1852" i="5"/>
  <c r="Z1851" i="5"/>
  <c r="Z1850" i="5"/>
  <c r="Z1849" i="5"/>
  <c r="Z1848" i="5"/>
  <c r="Z1847" i="5"/>
  <c r="Z1846" i="5"/>
  <c r="Z1845" i="5"/>
  <c r="Z1844" i="5"/>
  <c r="Z1843" i="5"/>
  <c r="Z1842" i="5"/>
  <c r="Z1841" i="5"/>
  <c r="Z1840" i="5"/>
  <c r="Z1839" i="5"/>
  <c r="Z1838" i="5"/>
  <c r="Z1837" i="5"/>
  <c r="Z1836" i="5"/>
  <c r="Z1835" i="5"/>
  <c r="Z1834" i="5"/>
  <c r="Z1833" i="5"/>
  <c r="Z1832" i="5"/>
  <c r="Z1831" i="5"/>
  <c r="Z1830" i="5"/>
  <c r="Z1829" i="5"/>
  <c r="Z1828" i="5"/>
  <c r="Z1827" i="5"/>
  <c r="Z1826" i="5"/>
  <c r="Z1825" i="5"/>
  <c r="Z1824" i="5"/>
  <c r="Z1823" i="5"/>
  <c r="Z1822" i="5"/>
  <c r="Z1821" i="5"/>
  <c r="Z1820" i="5"/>
  <c r="Z1819" i="5"/>
  <c r="Z1818" i="5"/>
  <c r="Z1817" i="5"/>
  <c r="Z1816" i="5"/>
  <c r="Z1815" i="5"/>
  <c r="Z1814" i="5"/>
  <c r="Z1813" i="5"/>
  <c r="Z1812" i="5"/>
  <c r="Z1811" i="5"/>
  <c r="Z1810" i="5"/>
  <c r="Z1809" i="5"/>
  <c r="Z1808" i="5"/>
  <c r="Z1807" i="5"/>
  <c r="Z1806" i="5"/>
  <c r="Z1805" i="5"/>
  <c r="Z1804" i="5"/>
  <c r="Z1803" i="5"/>
  <c r="Z1802" i="5"/>
  <c r="Z1801" i="5"/>
  <c r="Z1800" i="5"/>
  <c r="Z1799" i="5"/>
  <c r="Z1798" i="5"/>
  <c r="Z1797" i="5"/>
  <c r="Z1796" i="5"/>
  <c r="Z1795" i="5"/>
  <c r="Z1794" i="5"/>
  <c r="Z1793" i="5"/>
  <c r="Z1792" i="5"/>
  <c r="Z1791" i="5"/>
  <c r="Z1790" i="5"/>
  <c r="Z1789" i="5"/>
  <c r="Z1788" i="5"/>
  <c r="Z1787" i="5"/>
  <c r="Z1786" i="5"/>
  <c r="Z1785" i="5"/>
  <c r="Z1784" i="5"/>
  <c r="Z1783" i="5"/>
  <c r="Z1782" i="5"/>
  <c r="Z1781" i="5"/>
  <c r="Z1780" i="5"/>
  <c r="Z1779" i="5"/>
  <c r="Z1778" i="5"/>
  <c r="Z1777" i="5"/>
  <c r="Z1776" i="5"/>
  <c r="Z1775" i="5"/>
  <c r="Z1774" i="5"/>
  <c r="Z1773" i="5"/>
  <c r="Z1772" i="5"/>
  <c r="Z1771" i="5"/>
  <c r="Z1770" i="5"/>
  <c r="Z1769" i="5"/>
  <c r="Z1768" i="5"/>
  <c r="Z1767" i="5"/>
  <c r="Z1766" i="5"/>
  <c r="Z1765" i="5"/>
  <c r="Z1764" i="5"/>
  <c r="Z1763" i="5"/>
  <c r="Z1762" i="5"/>
  <c r="Z1761" i="5"/>
  <c r="Z1760" i="5"/>
  <c r="Z1759" i="5"/>
  <c r="Z1758" i="5"/>
  <c r="Z1757" i="5"/>
  <c r="Z1756" i="5"/>
  <c r="Z1755" i="5"/>
  <c r="Z1754" i="5"/>
  <c r="Z1753" i="5"/>
  <c r="Z1752" i="5"/>
  <c r="Z1751" i="5"/>
  <c r="Z1750" i="5"/>
  <c r="Z1749" i="5"/>
  <c r="Z1748" i="5"/>
  <c r="Z1747" i="5"/>
  <c r="Z1746" i="5"/>
  <c r="Z1745" i="5"/>
  <c r="Z1744" i="5"/>
  <c r="Z1743" i="5"/>
  <c r="Z1742" i="5"/>
  <c r="Z1741" i="5"/>
  <c r="Z1740" i="5"/>
  <c r="Z1739" i="5"/>
  <c r="Z1738" i="5"/>
  <c r="Z1737" i="5"/>
  <c r="Z1736" i="5"/>
  <c r="Z1735" i="5"/>
  <c r="Z1734" i="5"/>
  <c r="Z1733" i="5"/>
  <c r="Z1732" i="5"/>
  <c r="Z1731" i="5"/>
  <c r="Z1730" i="5"/>
  <c r="Z1729" i="5"/>
  <c r="Z1728" i="5"/>
  <c r="Z1727" i="5"/>
  <c r="Z1726" i="5"/>
  <c r="Z1725" i="5"/>
  <c r="Z1724" i="5"/>
  <c r="Z1723" i="5"/>
  <c r="Z1722" i="5"/>
  <c r="Z1721" i="5"/>
  <c r="Z1720" i="5"/>
  <c r="Z1719" i="5"/>
  <c r="Z1718" i="5"/>
  <c r="Z1717" i="5"/>
  <c r="Z1716" i="5"/>
  <c r="Z1715" i="5"/>
  <c r="Z1714" i="5"/>
  <c r="Z1713" i="5"/>
  <c r="Z1712" i="5"/>
  <c r="Z1711" i="5"/>
  <c r="Z1710" i="5"/>
  <c r="Z1709" i="5"/>
  <c r="Z1708" i="5"/>
  <c r="Z1707" i="5"/>
  <c r="Z1706" i="5"/>
  <c r="Z1705" i="5"/>
  <c r="Z1704" i="5"/>
  <c r="Z1703" i="5"/>
  <c r="Z1702" i="5"/>
  <c r="Z1701" i="5"/>
  <c r="Z1700" i="5"/>
  <c r="Z1699" i="5"/>
  <c r="Z1698" i="5"/>
  <c r="Z1697" i="5"/>
  <c r="Z1696" i="5"/>
  <c r="Z1695" i="5"/>
  <c r="Z1694" i="5"/>
  <c r="Z1693" i="5"/>
  <c r="Z1692" i="5"/>
  <c r="Z1691" i="5"/>
  <c r="Z1690" i="5"/>
  <c r="Z1689" i="5"/>
  <c r="Z1688" i="5"/>
  <c r="Z1687" i="5"/>
  <c r="Z1686" i="5"/>
  <c r="Z1685" i="5"/>
  <c r="Z1684" i="5"/>
  <c r="Z1683" i="5"/>
  <c r="Z1682" i="5"/>
  <c r="Z1681" i="5"/>
  <c r="Z1680" i="5"/>
  <c r="Z1679" i="5"/>
  <c r="Z1678" i="5"/>
  <c r="Z1677" i="5"/>
  <c r="Z1676" i="5"/>
  <c r="Z1675" i="5"/>
  <c r="Z1674" i="5"/>
  <c r="Z1673" i="5"/>
  <c r="Z1672" i="5"/>
  <c r="Z1671" i="5"/>
  <c r="Z1670" i="5"/>
  <c r="Z1669" i="5"/>
  <c r="Z1668" i="5"/>
  <c r="Z1667" i="5"/>
  <c r="Z1666" i="5"/>
  <c r="Z1665" i="5"/>
  <c r="Z1664" i="5"/>
  <c r="Z1663" i="5"/>
  <c r="Z1662" i="5"/>
  <c r="Z1661" i="5"/>
  <c r="Z1660" i="5"/>
  <c r="Z1659" i="5"/>
  <c r="Z1658" i="5"/>
  <c r="Z1657" i="5"/>
  <c r="Z1656" i="5"/>
  <c r="Z1655" i="5"/>
  <c r="Z1654" i="5"/>
  <c r="Z1653" i="5"/>
  <c r="Z1652" i="5"/>
  <c r="Z1651" i="5"/>
  <c r="Z1650" i="5"/>
  <c r="Z1649" i="5"/>
  <c r="Z1648" i="5"/>
  <c r="Z1647" i="5"/>
  <c r="Z1646" i="5"/>
  <c r="Z1645" i="5"/>
  <c r="Z1644" i="5"/>
  <c r="Z1643" i="5"/>
  <c r="Z1642" i="5"/>
  <c r="Z1641" i="5"/>
  <c r="Z1640" i="5"/>
  <c r="Z1639" i="5"/>
  <c r="Z1638" i="5"/>
  <c r="Z1637" i="5"/>
  <c r="Z1636" i="5"/>
  <c r="Z1635" i="5"/>
  <c r="Z1634" i="5"/>
  <c r="Z1633" i="5"/>
  <c r="Z1632" i="5"/>
  <c r="Z1631" i="5"/>
  <c r="Z1630" i="5"/>
  <c r="Z1629" i="5"/>
  <c r="Z1628" i="5"/>
  <c r="Z1627" i="5"/>
  <c r="Z1626" i="5"/>
  <c r="Z1625" i="5"/>
  <c r="Z1624" i="5"/>
  <c r="Z1623" i="5"/>
  <c r="Z1622" i="5"/>
  <c r="Z1621" i="5"/>
  <c r="Z1620" i="5"/>
  <c r="Z1619" i="5"/>
  <c r="Z1618" i="5"/>
  <c r="Z1617" i="5"/>
  <c r="Z1616" i="5"/>
  <c r="Z1615" i="5"/>
  <c r="Z1614" i="5"/>
  <c r="Z1613" i="5"/>
  <c r="Z1612" i="5"/>
  <c r="Z1611" i="5"/>
  <c r="Z1610" i="5"/>
  <c r="Z1609" i="5"/>
  <c r="Z1608" i="5"/>
  <c r="Z1607" i="5"/>
  <c r="Z1606" i="5"/>
  <c r="Z1605" i="5"/>
  <c r="Z1604" i="5"/>
  <c r="Z1603" i="5"/>
  <c r="Z1602" i="5"/>
  <c r="Z1601" i="5"/>
  <c r="Z1600" i="5"/>
  <c r="Z1599" i="5"/>
  <c r="Z1598" i="5"/>
  <c r="Z1597" i="5"/>
  <c r="Z1596" i="5"/>
  <c r="Z1595" i="5"/>
  <c r="Z1594" i="5"/>
  <c r="Z1593" i="5"/>
  <c r="Z1592" i="5"/>
  <c r="Z1591" i="5"/>
  <c r="Z1590" i="5"/>
  <c r="Z1589" i="5"/>
  <c r="Z1588" i="5"/>
  <c r="Z1587" i="5"/>
  <c r="Z1586" i="5"/>
  <c r="Z1585" i="5"/>
  <c r="Z1584" i="5"/>
  <c r="Z1583" i="5"/>
  <c r="Z1582" i="5"/>
  <c r="Z1581" i="5"/>
  <c r="Z1580" i="5"/>
  <c r="Z1579" i="5"/>
  <c r="Z1578" i="5"/>
  <c r="Z1577" i="5"/>
  <c r="Z1576" i="5"/>
  <c r="Z1575" i="5"/>
  <c r="Z1574" i="5"/>
  <c r="Z1573" i="5"/>
  <c r="Z1572" i="5"/>
  <c r="Z1571" i="5"/>
  <c r="Z1570" i="5"/>
  <c r="Z1569" i="5"/>
  <c r="Z1568" i="5"/>
  <c r="Z1567" i="5"/>
  <c r="Z1566" i="5"/>
  <c r="Z1565" i="5"/>
  <c r="Z1564" i="5"/>
  <c r="Z1563" i="5"/>
  <c r="Z1562" i="5"/>
  <c r="Z1561" i="5"/>
  <c r="Z1560" i="5"/>
  <c r="Z1559" i="5"/>
  <c r="Z1558" i="5"/>
  <c r="Z1557" i="5"/>
  <c r="Z1556" i="5"/>
  <c r="Z1555" i="5"/>
  <c r="Z1554" i="5"/>
  <c r="Z1553" i="5"/>
  <c r="Z1552" i="5"/>
  <c r="Z1551" i="5"/>
  <c r="Z1550" i="5"/>
  <c r="Z1549" i="5"/>
  <c r="Z1548" i="5"/>
  <c r="Z1547" i="5"/>
  <c r="Z1546" i="5"/>
  <c r="Z1545" i="5"/>
  <c r="Z1544" i="5"/>
  <c r="Z1543" i="5"/>
  <c r="Z1542" i="5"/>
  <c r="Z1541" i="5"/>
  <c r="Z1540" i="5"/>
  <c r="Z1539" i="5"/>
  <c r="Z1538" i="5"/>
  <c r="Z1537" i="5"/>
  <c r="Z1536" i="5"/>
  <c r="Z1535" i="5"/>
  <c r="Z1534" i="5"/>
  <c r="Z1533" i="5"/>
  <c r="Z1532" i="5"/>
  <c r="Z1531" i="5"/>
  <c r="Z1530" i="5"/>
  <c r="Z1529" i="5"/>
  <c r="Z1528" i="5"/>
  <c r="Z1527" i="5"/>
  <c r="Z1526" i="5"/>
  <c r="Z1525" i="5"/>
  <c r="Z1524" i="5"/>
  <c r="Z1523" i="5"/>
  <c r="Z1522" i="5"/>
  <c r="Z1521" i="5"/>
  <c r="Z1520" i="5"/>
  <c r="Z1519" i="5"/>
  <c r="Z1518" i="5"/>
  <c r="Z1517" i="5"/>
  <c r="Z1516" i="5"/>
  <c r="Z1515" i="5"/>
  <c r="Z1514" i="5"/>
  <c r="Z1513" i="5"/>
  <c r="Z1512" i="5"/>
  <c r="Z1511" i="5"/>
  <c r="Z1510" i="5"/>
  <c r="Z1509" i="5"/>
  <c r="Z1508" i="5"/>
  <c r="Z1507" i="5"/>
  <c r="Z1506" i="5"/>
  <c r="Z1505" i="5"/>
  <c r="Z1504" i="5"/>
  <c r="Z1503" i="5"/>
  <c r="Z1502" i="5"/>
  <c r="Z1501" i="5"/>
  <c r="Z1500" i="5"/>
  <c r="Z1499" i="5"/>
  <c r="Z1498" i="5"/>
  <c r="Z1497" i="5"/>
  <c r="Z1496" i="5"/>
  <c r="Z1495" i="5"/>
  <c r="Z1494" i="5"/>
  <c r="Z1493" i="5"/>
  <c r="Z1492" i="5"/>
  <c r="Z1491" i="5"/>
  <c r="Z1490" i="5"/>
  <c r="Z1489" i="5"/>
  <c r="Z1488" i="5"/>
  <c r="Z1487" i="5"/>
  <c r="Z1486" i="5"/>
  <c r="Z1485" i="5"/>
  <c r="Z1484" i="5"/>
  <c r="Z1483" i="5"/>
  <c r="Z1482" i="5"/>
  <c r="Z1481" i="5"/>
  <c r="Z1480" i="5"/>
  <c r="Z1479" i="5"/>
  <c r="Z1478" i="5"/>
  <c r="Z1477" i="5"/>
  <c r="Z1476" i="5"/>
  <c r="Z1475" i="5"/>
  <c r="Z1474" i="5"/>
  <c r="Z1473" i="5"/>
  <c r="Z1472" i="5"/>
  <c r="Z1471" i="5"/>
  <c r="Z1470" i="5"/>
  <c r="Z1469" i="5"/>
  <c r="Z1468" i="5"/>
  <c r="Z1467" i="5"/>
  <c r="Z1466" i="5"/>
  <c r="Z1465" i="5"/>
  <c r="Z1464" i="5"/>
  <c r="Z1463" i="5"/>
  <c r="Z1462" i="5"/>
  <c r="Z1461" i="5"/>
  <c r="Z1460" i="5"/>
  <c r="Z1459" i="5"/>
  <c r="Z1458" i="5"/>
  <c r="Z1457" i="5"/>
  <c r="Z1456" i="5"/>
  <c r="Z1455" i="5"/>
  <c r="Z1454" i="5"/>
  <c r="Z1453" i="5"/>
  <c r="Z1452" i="5"/>
  <c r="Z1451" i="5"/>
  <c r="Z1450" i="5"/>
  <c r="Z1449" i="5"/>
  <c r="Z1448" i="5"/>
  <c r="Z1447" i="5"/>
  <c r="Z1446" i="5"/>
  <c r="Z1445" i="5"/>
  <c r="Z1444" i="5"/>
  <c r="Z1443" i="5"/>
  <c r="Z1442" i="5"/>
  <c r="Z1441" i="5"/>
  <c r="Z1440" i="5"/>
  <c r="Z1439" i="5"/>
  <c r="Z1438" i="5"/>
  <c r="Z1437" i="5"/>
  <c r="Z1436" i="5"/>
  <c r="Z1435" i="5"/>
  <c r="Z1434" i="5"/>
  <c r="Z1433" i="5"/>
  <c r="Z1432" i="5"/>
  <c r="Z1431" i="5"/>
  <c r="Z1430" i="5"/>
  <c r="Z1429" i="5"/>
  <c r="Z1428" i="5"/>
  <c r="Z1427" i="5"/>
  <c r="Z1426" i="5"/>
  <c r="Z1425" i="5"/>
  <c r="Z1424" i="5"/>
  <c r="Z1423" i="5"/>
  <c r="Z1422" i="5"/>
  <c r="Z1421" i="5"/>
  <c r="Z1420" i="5"/>
  <c r="Z1419" i="5"/>
  <c r="Z1418" i="5"/>
  <c r="Z1417" i="5"/>
  <c r="Z1416" i="5"/>
  <c r="Z1415" i="5"/>
  <c r="Z1414" i="5"/>
  <c r="Z1413" i="5"/>
  <c r="Z1412" i="5"/>
  <c r="Z1411" i="5"/>
  <c r="Z1410" i="5"/>
  <c r="Z1409" i="5"/>
  <c r="Z1408" i="5"/>
  <c r="Z1407" i="5"/>
  <c r="Z1406" i="5"/>
  <c r="Z1405" i="5"/>
  <c r="Z1404" i="5"/>
  <c r="Z1403" i="5"/>
  <c r="Z1402" i="5"/>
  <c r="Z1401" i="5"/>
  <c r="Z1400" i="5"/>
  <c r="Z1399" i="5"/>
  <c r="Z1398" i="5"/>
  <c r="Z1397" i="5"/>
  <c r="Z1396" i="5"/>
  <c r="Z1395" i="5"/>
  <c r="Z1394" i="5"/>
  <c r="Z1393" i="5"/>
  <c r="Z1392" i="5"/>
  <c r="Z1391" i="5"/>
  <c r="Z1390" i="5"/>
  <c r="Z1389" i="5"/>
  <c r="Z1388" i="5"/>
  <c r="Z1387" i="5"/>
  <c r="Z1386" i="5"/>
  <c r="Z1385" i="5"/>
  <c r="Z1384" i="5"/>
  <c r="Z1383" i="5"/>
  <c r="Z1382" i="5"/>
  <c r="Z1381" i="5"/>
  <c r="Z1380" i="5"/>
  <c r="Z1379" i="5"/>
  <c r="Z1378" i="5"/>
  <c r="Z1377" i="5"/>
  <c r="Z1376" i="5"/>
  <c r="Z1375" i="5"/>
  <c r="Z1374" i="5"/>
  <c r="Z1373" i="5"/>
  <c r="Z1372" i="5"/>
  <c r="Z1371" i="5"/>
  <c r="Z1370" i="5"/>
  <c r="Z1369" i="5"/>
  <c r="Z1368" i="5"/>
  <c r="Z1367" i="5"/>
  <c r="Z1366" i="5"/>
  <c r="Z1365" i="5"/>
  <c r="Z1364" i="5"/>
  <c r="Z1363" i="5"/>
  <c r="Z1362" i="5"/>
  <c r="Z1361" i="5"/>
  <c r="Z1360" i="5"/>
  <c r="Z1359" i="5"/>
  <c r="Z1358" i="5"/>
  <c r="Z1357" i="5"/>
  <c r="Z1356" i="5"/>
  <c r="Z1355" i="5"/>
  <c r="Z1354" i="5"/>
  <c r="Z1353" i="5"/>
  <c r="Z1352" i="5"/>
  <c r="Z1351" i="5"/>
  <c r="Z1350" i="5"/>
  <c r="Z1349" i="5"/>
  <c r="Z1348" i="5"/>
  <c r="Z1347" i="5"/>
  <c r="Z1346" i="5"/>
  <c r="Z1345" i="5"/>
  <c r="Z1344" i="5"/>
  <c r="Z1343" i="5"/>
  <c r="Z1342" i="5"/>
  <c r="Z1341" i="5"/>
  <c r="Z1340" i="5"/>
  <c r="Z1339" i="5"/>
  <c r="Z1338" i="5"/>
  <c r="Z1337" i="5"/>
  <c r="Z1336" i="5"/>
  <c r="Z1335" i="5"/>
  <c r="Z1334" i="5"/>
  <c r="Z1333" i="5"/>
  <c r="Z1332" i="5"/>
  <c r="Z1331" i="5"/>
  <c r="Z1330" i="5"/>
  <c r="Z1329" i="5"/>
  <c r="Z1328" i="5"/>
  <c r="Z1327" i="5"/>
  <c r="Z1326" i="5"/>
  <c r="Z1325" i="5"/>
  <c r="Z1324" i="5"/>
  <c r="Z1323" i="5"/>
  <c r="Z1322" i="5"/>
  <c r="Z1321" i="5"/>
  <c r="Z1320" i="5"/>
  <c r="Z1319" i="5"/>
  <c r="Z1318" i="5"/>
  <c r="Z1317" i="5"/>
  <c r="Z1316" i="5"/>
  <c r="Z1315" i="5"/>
  <c r="Z1314" i="5"/>
  <c r="Z1313" i="5"/>
  <c r="Z1312" i="5"/>
  <c r="Z1311" i="5"/>
  <c r="Z1310" i="5"/>
  <c r="Z1309" i="5"/>
  <c r="Z1308" i="5"/>
  <c r="Z1307" i="5"/>
  <c r="Z1306" i="5"/>
  <c r="Z1305" i="5"/>
  <c r="Z1304" i="5"/>
  <c r="Z1303" i="5"/>
  <c r="Z1302" i="5"/>
  <c r="Z1301" i="5"/>
  <c r="Z1300" i="5"/>
  <c r="Z1299" i="5"/>
  <c r="Z1298" i="5"/>
  <c r="Z1297" i="5"/>
  <c r="Z1296" i="5"/>
  <c r="Z1295" i="5"/>
  <c r="Z1294" i="5"/>
  <c r="Z1293" i="5"/>
  <c r="Z1292" i="5"/>
  <c r="Z1291" i="5"/>
  <c r="Z1290" i="5"/>
  <c r="Z1289" i="5"/>
  <c r="Z1288" i="5"/>
  <c r="Z1287" i="5"/>
  <c r="Z1286" i="5"/>
  <c r="Z1285" i="5"/>
  <c r="Z1284" i="5"/>
  <c r="Z1283" i="5"/>
  <c r="Z1282" i="5"/>
  <c r="Z1281" i="5"/>
  <c r="Z1280" i="5"/>
  <c r="Z1279" i="5"/>
  <c r="Z1278" i="5"/>
  <c r="Z1277" i="5"/>
  <c r="Z1276" i="5"/>
  <c r="Z1275" i="5"/>
  <c r="Z1274" i="5"/>
  <c r="Z1273" i="5"/>
  <c r="Z1272" i="5"/>
  <c r="Z1271" i="5"/>
  <c r="Z1270" i="5"/>
  <c r="Z1269" i="5"/>
  <c r="Z1268" i="5"/>
  <c r="Z1267" i="5"/>
  <c r="Z1266" i="5"/>
  <c r="Z1265" i="5"/>
  <c r="Z1264" i="5"/>
  <c r="Z1263" i="5"/>
  <c r="Z1262" i="5"/>
  <c r="Z1261" i="5"/>
  <c r="Z1260" i="5"/>
  <c r="Z1259" i="5"/>
  <c r="Z1258" i="5"/>
  <c r="Z1257" i="5"/>
  <c r="Z1256" i="5"/>
  <c r="Z1255" i="5"/>
  <c r="Z1254" i="5"/>
  <c r="Z1253" i="5"/>
  <c r="Z1252" i="5"/>
  <c r="Z1251" i="5"/>
  <c r="Z1250" i="5"/>
  <c r="Z1249" i="5"/>
  <c r="Z1248" i="5"/>
  <c r="Z1247" i="5"/>
  <c r="Z1246" i="5"/>
  <c r="Z1245" i="5"/>
  <c r="Z1244" i="5"/>
  <c r="Z1243" i="5"/>
  <c r="Z1242" i="5"/>
  <c r="Z1241" i="5"/>
  <c r="Z1240" i="5"/>
  <c r="Z1239" i="5"/>
  <c r="Z1238" i="5"/>
  <c r="Z1237" i="5"/>
  <c r="Z1236" i="5"/>
  <c r="Z1235" i="5"/>
  <c r="Z1234" i="5"/>
  <c r="Z1233" i="5"/>
  <c r="Z1232" i="5"/>
  <c r="Z1231" i="5"/>
  <c r="Z1230" i="5"/>
  <c r="Z1229" i="5"/>
  <c r="Z1228" i="5"/>
  <c r="Z1227" i="5"/>
  <c r="Z1226" i="5"/>
  <c r="Z1225" i="5"/>
  <c r="Z1224" i="5"/>
  <c r="Z1223" i="5"/>
  <c r="Z1222" i="5"/>
  <c r="Z1221" i="5"/>
  <c r="Z1220" i="5"/>
  <c r="Z1219" i="5"/>
  <c r="Z1218" i="5"/>
  <c r="Z1217" i="5"/>
  <c r="Z1216" i="5"/>
  <c r="Z1215" i="5"/>
  <c r="Z1214" i="5"/>
  <c r="Z1213" i="5"/>
  <c r="Z1212" i="5"/>
  <c r="Z1211" i="5"/>
  <c r="Z1210" i="5"/>
  <c r="Z1209" i="5"/>
  <c r="Z1208" i="5"/>
  <c r="Z1207" i="5"/>
  <c r="Z1206" i="5"/>
  <c r="Z1205" i="5"/>
  <c r="Z1204" i="5"/>
  <c r="Z1203" i="5"/>
  <c r="Z1202" i="5"/>
  <c r="Z1201" i="5"/>
  <c r="Z1200" i="5"/>
  <c r="Z1199" i="5"/>
  <c r="Z1198" i="5"/>
  <c r="Z1197" i="5"/>
  <c r="Z1196" i="5"/>
  <c r="Z1195" i="5"/>
  <c r="Z1194" i="5"/>
  <c r="Z1193" i="5"/>
  <c r="Z1192" i="5"/>
  <c r="Z1191" i="5"/>
  <c r="Z1190" i="5"/>
  <c r="Z1189" i="5"/>
  <c r="Z1188" i="5"/>
  <c r="Z1187" i="5"/>
  <c r="Z1186" i="5"/>
  <c r="Z1185" i="5"/>
  <c r="Z1184" i="5"/>
  <c r="Z1183" i="5"/>
  <c r="Z1182" i="5"/>
  <c r="Z1181" i="5"/>
  <c r="Z1180" i="5"/>
  <c r="Z1179" i="5"/>
  <c r="Z1178" i="5"/>
  <c r="Z1177" i="5"/>
  <c r="Z1176" i="5"/>
  <c r="Z1175" i="5"/>
  <c r="Z1174" i="5"/>
  <c r="Z1173" i="5"/>
  <c r="Z1172" i="5"/>
  <c r="Z1171" i="5"/>
  <c r="Z1170" i="5"/>
  <c r="Z1169" i="5"/>
  <c r="Z1168" i="5"/>
  <c r="Z1167" i="5"/>
  <c r="Z1166" i="5"/>
  <c r="Z1165" i="5"/>
  <c r="Z1164" i="5"/>
  <c r="Z1163" i="5"/>
  <c r="Z1162" i="5"/>
  <c r="Z1161" i="5"/>
  <c r="Z1160" i="5"/>
  <c r="Z1159" i="5"/>
  <c r="Z1158" i="5"/>
  <c r="Z1157" i="5"/>
  <c r="Z1156" i="5"/>
  <c r="Z1155" i="5"/>
  <c r="Z1154" i="5"/>
  <c r="Z1153" i="5"/>
  <c r="Z1152" i="5"/>
  <c r="Z1151" i="5"/>
  <c r="Z1150" i="5"/>
  <c r="Z1149" i="5"/>
  <c r="Z1148" i="5"/>
  <c r="Z1147" i="5"/>
  <c r="Z1146" i="5"/>
  <c r="Z1145" i="5"/>
  <c r="Z1144" i="5"/>
  <c r="Z1143" i="5"/>
  <c r="Z1142" i="5"/>
  <c r="Z1141" i="5"/>
  <c r="Z1140" i="5"/>
  <c r="Z1139" i="5"/>
  <c r="Z1138" i="5"/>
  <c r="Z1137" i="5"/>
  <c r="Z1136" i="5"/>
  <c r="Z1135" i="5"/>
  <c r="Z1134" i="5"/>
  <c r="Z1133" i="5"/>
  <c r="Z1132" i="5"/>
  <c r="Z1131" i="5"/>
  <c r="Z1130" i="5"/>
  <c r="Z1129" i="5"/>
  <c r="Z1128" i="5"/>
  <c r="Z1127" i="5"/>
  <c r="Z1126" i="5"/>
  <c r="Z1125" i="5"/>
  <c r="Z1124" i="5"/>
  <c r="Z1123" i="5"/>
  <c r="Z1122" i="5"/>
  <c r="Z1121" i="5"/>
  <c r="Z1120" i="5"/>
  <c r="Z1119" i="5"/>
  <c r="Z1118" i="5"/>
  <c r="Z1117" i="5"/>
  <c r="Z1116" i="5"/>
  <c r="Z1115" i="5"/>
  <c r="Z1114" i="5"/>
  <c r="Z1113" i="5"/>
  <c r="Z1112" i="5"/>
  <c r="Z1111" i="5"/>
  <c r="Z1110" i="5"/>
  <c r="Z1109" i="5"/>
  <c r="Z1108" i="5"/>
  <c r="Z1107" i="5"/>
  <c r="Z1106" i="5"/>
  <c r="Z1105" i="5"/>
  <c r="Z1104" i="5"/>
  <c r="Z1103" i="5"/>
  <c r="Z1102" i="5"/>
  <c r="Z1101" i="5"/>
  <c r="Z1100" i="5"/>
  <c r="Z1099" i="5"/>
  <c r="Z1098" i="5"/>
  <c r="Z1097" i="5"/>
  <c r="Z1096" i="5"/>
  <c r="Z1095" i="5"/>
  <c r="Z1094" i="5"/>
  <c r="Z1093" i="5"/>
  <c r="Z1092" i="5"/>
  <c r="Z1091" i="5"/>
  <c r="Z1090" i="5"/>
  <c r="Z1089" i="5"/>
  <c r="Z1088" i="5"/>
  <c r="Z1087" i="5"/>
  <c r="Z1086" i="5"/>
  <c r="Z1085" i="5"/>
  <c r="Z1084" i="5"/>
  <c r="Z1083" i="5"/>
  <c r="Z1082" i="5"/>
  <c r="Z1081" i="5"/>
  <c r="Z1080" i="5"/>
  <c r="Z1079" i="5"/>
  <c r="Z1078" i="5"/>
  <c r="Z1077" i="5"/>
  <c r="Z1076" i="5"/>
  <c r="Z1075" i="5"/>
  <c r="Z1074" i="5"/>
  <c r="Z1073" i="5"/>
  <c r="Z1072" i="5"/>
  <c r="Z1071" i="5"/>
  <c r="Z1070" i="5"/>
  <c r="Z1069" i="5"/>
  <c r="Z1068" i="5"/>
  <c r="Z1067" i="5"/>
  <c r="Z1066" i="5"/>
  <c r="Z1065" i="5"/>
  <c r="Z1064" i="5"/>
  <c r="Z1063" i="5"/>
  <c r="Z1062" i="5"/>
  <c r="Z1061" i="5"/>
  <c r="Z1060" i="5"/>
  <c r="Z1059" i="5"/>
  <c r="Z1058" i="5"/>
  <c r="Z1057" i="5"/>
  <c r="Z1056" i="5"/>
  <c r="Z1055" i="5"/>
  <c r="Z1054" i="5"/>
  <c r="Z1053" i="5"/>
  <c r="Z1052" i="5"/>
  <c r="Z1051" i="5"/>
  <c r="Z1050" i="5"/>
  <c r="Z1049" i="5"/>
  <c r="Z1048" i="5"/>
  <c r="Z1047" i="5"/>
  <c r="Z1046" i="5"/>
  <c r="Z1045" i="5"/>
  <c r="Z1044" i="5"/>
  <c r="Z1043" i="5"/>
  <c r="Z1042" i="5"/>
  <c r="Z1041" i="5"/>
  <c r="Z1040" i="5"/>
  <c r="Z1039" i="5"/>
  <c r="Z1038" i="5"/>
  <c r="Z1037" i="5"/>
  <c r="Z1036" i="5"/>
  <c r="Z1035" i="5"/>
  <c r="Z1034" i="5"/>
  <c r="Z1033" i="5"/>
  <c r="Z1032" i="5"/>
  <c r="Z1031" i="5"/>
  <c r="Z1030" i="5"/>
  <c r="Z1029" i="5"/>
  <c r="Z1028" i="5"/>
  <c r="Z1027" i="5"/>
  <c r="Z1026" i="5"/>
  <c r="Z1025" i="5"/>
  <c r="Z1024" i="5"/>
  <c r="Z1023" i="5"/>
  <c r="Z1022" i="5"/>
  <c r="Z1021" i="5"/>
  <c r="Z1020" i="5"/>
  <c r="Z1019" i="5"/>
  <c r="Z1018" i="5"/>
  <c r="Z1017" i="5"/>
  <c r="Z1016" i="5"/>
  <c r="Z1015" i="5"/>
  <c r="Z1014" i="5"/>
  <c r="Z1013" i="5"/>
  <c r="Z1012" i="5"/>
  <c r="Z1011" i="5"/>
  <c r="Z1010" i="5"/>
  <c r="Z1009" i="5"/>
  <c r="Z1008" i="5"/>
  <c r="Z1007" i="5"/>
  <c r="Z1006" i="5"/>
  <c r="Z1005" i="5"/>
  <c r="Z1004" i="5"/>
  <c r="Z1003" i="5"/>
  <c r="Z1002" i="5"/>
  <c r="Z1001" i="5"/>
  <c r="Z1000" i="5"/>
  <c r="Z999" i="5"/>
  <c r="Z998" i="5"/>
  <c r="Z997" i="5"/>
  <c r="Z996" i="5"/>
  <c r="Z995" i="5"/>
  <c r="Z994" i="5"/>
  <c r="Z993" i="5"/>
  <c r="Z992" i="5"/>
  <c r="Z991" i="5"/>
  <c r="Z990" i="5"/>
  <c r="Z989" i="5"/>
  <c r="Z988" i="5"/>
  <c r="Z987" i="5"/>
  <c r="Z986" i="5"/>
  <c r="Z985" i="5"/>
  <c r="Z984" i="5"/>
  <c r="Z983" i="5"/>
  <c r="Z982" i="5"/>
  <c r="Z981" i="5"/>
  <c r="Z980" i="5"/>
  <c r="Z979" i="5"/>
  <c r="Z978" i="5"/>
  <c r="Z977" i="5"/>
  <c r="Z976" i="5"/>
  <c r="Z975" i="5"/>
  <c r="Z974" i="5"/>
  <c r="Z973" i="5"/>
  <c r="Z972" i="5"/>
  <c r="Z971" i="5"/>
  <c r="Z970" i="5"/>
  <c r="Z969" i="5"/>
  <c r="Z968" i="5"/>
  <c r="Z967" i="5"/>
  <c r="Z966" i="5"/>
  <c r="Z965" i="5"/>
  <c r="Z964" i="5"/>
  <c r="Z963" i="5"/>
  <c r="Z962" i="5"/>
  <c r="Z961" i="5"/>
  <c r="Z960" i="5"/>
  <c r="Z959" i="5"/>
  <c r="Z958" i="5"/>
  <c r="Z957" i="5"/>
  <c r="Z956" i="5"/>
  <c r="Z955" i="5"/>
  <c r="Z954" i="5"/>
  <c r="Z953" i="5"/>
  <c r="Z952" i="5"/>
  <c r="Z951" i="5"/>
  <c r="Z950" i="5"/>
  <c r="Z949" i="5"/>
  <c r="Z948" i="5"/>
  <c r="Z947" i="5"/>
  <c r="Z946" i="5"/>
  <c r="Z945" i="5"/>
  <c r="Z944" i="5"/>
  <c r="Z943" i="5"/>
  <c r="Z942" i="5"/>
  <c r="Z941" i="5"/>
  <c r="Z940" i="5"/>
  <c r="Z939" i="5"/>
  <c r="Z938" i="5"/>
  <c r="Z937" i="5"/>
  <c r="Z936" i="5"/>
  <c r="Z935" i="5"/>
  <c r="Z934" i="5"/>
  <c r="Z933" i="5"/>
  <c r="Z932" i="5"/>
  <c r="Z931" i="5"/>
  <c r="Z930" i="5"/>
  <c r="Z929" i="5"/>
  <c r="Z928" i="5"/>
  <c r="Z927" i="5"/>
  <c r="Z926" i="5"/>
  <c r="Z925" i="5"/>
  <c r="Z924" i="5"/>
  <c r="Z923" i="5"/>
  <c r="Z922" i="5"/>
  <c r="Z921" i="5"/>
  <c r="Z920" i="5"/>
  <c r="Z919" i="5"/>
  <c r="Z918" i="5"/>
  <c r="Z917" i="5"/>
  <c r="Z916" i="5"/>
  <c r="Z915" i="5"/>
  <c r="Z914" i="5"/>
  <c r="Z913" i="5"/>
  <c r="Z912" i="5"/>
  <c r="Z911" i="5"/>
  <c r="Z910" i="5"/>
  <c r="Z909" i="5"/>
  <c r="Z908" i="5"/>
  <c r="Z907" i="5"/>
  <c r="Z906" i="5"/>
  <c r="Z905" i="5"/>
  <c r="Z904" i="5"/>
  <c r="Z903" i="5"/>
  <c r="Z902" i="5"/>
  <c r="Z901" i="5"/>
  <c r="Z900" i="5"/>
  <c r="Z899" i="5"/>
  <c r="Z898" i="5"/>
  <c r="Z897" i="5"/>
  <c r="Z896" i="5"/>
  <c r="Z895" i="5"/>
  <c r="Z894" i="5"/>
  <c r="Z893" i="5"/>
  <c r="Z892" i="5"/>
  <c r="Z891" i="5"/>
  <c r="Z890" i="5"/>
  <c r="Z889" i="5"/>
  <c r="Z888" i="5"/>
  <c r="Z887" i="5"/>
  <c r="Z886" i="5"/>
  <c r="Z885" i="5"/>
  <c r="Z884" i="5"/>
  <c r="Z883" i="5"/>
  <c r="Z882" i="5"/>
  <c r="Z881" i="5"/>
  <c r="Z880" i="5"/>
  <c r="Z879" i="5"/>
  <c r="Z878" i="5"/>
  <c r="Z877" i="5"/>
  <c r="Z876" i="5"/>
  <c r="Z875" i="5"/>
  <c r="Z874" i="5"/>
  <c r="Z873" i="5"/>
  <c r="Z872" i="5"/>
  <c r="Z871" i="5"/>
  <c r="Z870" i="5"/>
  <c r="Z869" i="5"/>
  <c r="Z868" i="5"/>
  <c r="Z867" i="5"/>
  <c r="Z866" i="5"/>
  <c r="Z865" i="5"/>
  <c r="Z864" i="5"/>
  <c r="Z863" i="5"/>
  <c r="Z862" i="5"/>
  <c r="Z861" i="5"/>
  <c r="Z860" i="5"/>
  <c r="Z859" i="5"/>
  <c r="Z858" i="5"/>
  <c r="Z857" i="5"/>
  <c r="Z856" i="5"/>
  <c r="Z855" i="5"/>
  <c r="Z854" i="5"/>
  <c r="Z853" i="5"/>
  <c r="Z852" i="5"/>
  <c r="Z851" i="5"/>
  <c r="Z850" i="5"/>
  <c r="Z849" i="5"/>
  <c r="Z848" i="5"/>
  <c r="Z847" i="5"/>
  <c r="Z846" i="5"/>
  <c r="Z845" i="5"/>
  <c r="Z844" i="5"/>
  <c r="Z843" i="5"/>
  <c r="Z842" i="5"/>
  <c r="Z841" i="5"/>
  <c r="Z840" i="5"/>
  <c r="Z839" i="5"/>
  <c r="Z838" i="5"/>
  <c r="Z837" i="5"/>
  <c r="Z836" i="5"/>
  <c r="Z835" i="5"/>
  <c r="Z834" i="5"/>
  <c r="Z833" i="5"/>
  <c r="Z832" i="5"/>
  <c r="Z831" i="5"/>
  <c r="Z830" i="5"/>
  <c r="Z829" i="5"/>
  <c r="Z828" i="5"/>
  <c r="Z827" i="5"/>
  <c r="Z826" i="5"/>
  <c r="Z825" i="5"/>
  <c r="Z824" i="5"/>
  <c r="Z823" i="5"/>
  <c r="Z822" i="5"/>
  <c r="Z821" i="5"/>
  <c r="Z820" i="5"/>
  <c r="Z819" i="5"/>
  <c r="Z818" i="5"/>
  <c r="Z817" i="5"/>
  <c r="Z816" i="5"/>
  <c r="Z815" i="5"/>
  <c r="Z814" i="5"/>
  <c r="Z813" i="5"/>
  <c r="Z812" i="5"/>
  <c r="Z811" i="5"/>
  <c r="Z810" i="5"/>
  <c r="Z809" i="5"/>
  <c r="Z808" i="5"/>
  <c r="Z807" i="5"/>
  <c r="Z806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87" i="5"/>
  <c r="Z786" i="5"/>
  <c r="Z785" i="5"/>
  <c r="Z784" i="5"/>
  <c r="Z783" i="5"/>
  <c r="Z782" i="5"/>
  <c r="Z781" i="5"/>
  <c r="Z780" i="5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Y4807" i="5"/>
  <c r="Y4806" i="5"/>
  <c r="Y4805" i="5"/>
  <c r="Y4804" i="5"/>
  <c r="Y4803" i="5"/>
  <c r="Y4802" i="5"/>
  <c r="Y4801" i="5"/>
  <c r="Y4800" i="5"/>
  <c r="Y4799" i="5"/>
  <c r="Y4798" i="5"/>
  <c r="Y4797" i="5"/>
  <c r="Y4796" i="5"/>
  <c r="Y4795" i="5"/>
  <c r="Y4794" i="5"/>
  <c r="Y4793" i="5"/>
  <c r="Y4792" i="5"/>
  <c r="Y4791" i="5"/>
  <c r="Y4790" i="5"/>
  <c r="Y4789" i="5"/>
  <c r="Y4788" i="5"/>
  <c r="Y4787" i="5"/>
  <c r="Y4786" i="5"/>
  <c r="Y4785" i="5"/>
  <c r="Y4784" i="5"/>
  <c r="Y4783" i="5"/>
  <c r="Y4782" i="5"/>
  <c r="Y4781" i="5"/>
  <c r="Y4780" i="5"/>
  <c r="Y4779" i="5"/>
  <c r="Y4778" i="5"/>
  <c r="Y4777" i="5"/>
  <c r="Y4776" i="5"/>
  <c r="Y4775" i="5"/>
  <c r="Y4774" i="5"/>
  <c r="Y4773" i="5"/>
  <c r="Y4772" i="5"/>
  <c r="Y4771" i="5"/>
  <c r="Y4770" i="5"/>
  <c r="Y4769" i="5"/>
  <c r="Y4768" i="5"/>
  <c r="Y4767" i="5"/>
  <c r="Y4766" i="5"/>
  <c r="Y4765" i="5"/>
  <c r="Y4764" i="5"/>
  <c r="Y4763" i="5"/>
  <c r="Y4762" i="5"/>
  <c r="Y4761" i="5"/>
  <c r="Y4760" i="5"/>
  <c r="Y4759" i="5"/>
  <c r="Y4758" i="5"/>
  <c r="Y4757" i="5"/>
  <c r="Y4756" i="5"/>
  <c r="Y4755" i="5"/>
  <c r="Y4754" i="5"/>
  <c r="Y4753" i="5"/>
  <c r="Y4752" i="5"/>
  <c r="Y4751" i="5"/>
  <c r="Y4750" i="5"/>
  <c r="Y4749" i="5"/>
  <c r="Y4748" i="5"/>
  <c r="Y4747" i="5"/>
  <c r="Y4746" i="5"/>
  <c r="Y4745" i="5"/>
  <c r="Y4744" i="5"/>
  <c r="Y4743" i="5"/>
  <c r="Y4742" i="5"/>
  <c r="Y4741" i="5"/>
  <c r="Y4740" i="5"/>
  <c r="Y4739" i="5"/>
  <c r="Y4738" i="5"/>
  <c r="Y4737" i="5"/>
  <c r="Y4736" i="5"/>
  <c r="Y4735" i="5"/>
  <c r="Y4734" i="5"/>
  <c r="Y4733" i="5"/>
  <c r="Y4732" i="5"/>
  <c r="Y4731" i="5"/>
  <c r="Y4730" i="5"/>
  <c r="Y4729" i="5"/>
  <c r="Y4728" i="5"/>
  <c r="Y4727" i="5"/>
  <c r="Y4726" i="5"/>
  <c r="Y4725" i="5"/>
  <c r="Y4724" i="5"/>
  <c r="Y4723" i="5"/>
  <c r="Y4722" i="5"/>
  <c r="Y4721" i="5"/>
  <c r="Y4720" i="5"/>
  <c r="Y4719" i="5"/>
  <c r="Y4718" i="5"/>
  <c r="Y4717" i="5"/>
  <c r="Y4716" i="5"/>
  <c r="Y4715" i="5"/>
  <c r="Y4714" i="5"/>
  <c r="Y4713" i="5"/>
  <c r="Y4712" i="5"/>
  <c r="Y4711" i="5"/>
  <c r="Y4710" i="5"/>
  <c r="Y4709" i="5"/>
  <c r="Y4708" i="5"/>
  <c r="Y4707" i="5"/>
  <c r="Y4706" i="5"/>
  <c r="Y4705" i="5"/>
  <c r="Y4704" i="5"/>
  <c r="Y4703" i="5"/>
  <c r="Y4702" i="5"/>
  <c r="Y4701" i="5"/>
  <c r="Y4700" i="5"/>
  <c r="Y4699" i="5"/>
  <c r="Y4698" i="5"/>
  <c r="Y4697" i="5"/>
  <c r="Y4696" i="5"/>
  <c r="Y4695" i="5"/>
  <c r="Y4694" i="5"/>
  <c r="Y4693" i="5"/>
  <c r="Y4692" i="5"/>
  <c r="Y4691" i="5"/>
  <c r="Y4690" i="5"/>
  <c r="Y4689" i="5"/>
  <c r="Y4688" i="5"/>
  <c r="Y4687" i="5"/>
  <c r="Y4686" i="5"/>
  <c r="Y4685" i="5"/>
  <c r="Y4684" i="5"/>
  <c r="Y4683" i="5"/>
  <c r="Y4682" i="5"/>
  <c r="Y4681" i="5"/>
  <c r="Y4680" i="5"/>
  <c r="Y4679" i="5"/>
  <c r="Y4678" i="5"/>
  <c r="Y4677" i="5"/>
  <c r="Y4676" i="5"/>
  <c r="Y4675" i="5"/>
  <c r="Y4674" i="5"/>
  <c r="Y4673" i="5"/>
  <c r="Y4672" i="5"/>
  <c r="Y4671" i="5"/>
  <c r="Y4670" i="5"/>
  <c r="Y4669" i="5"/>
  <c r="Y4668" i="5"/>
  <c r="Y4667" i="5"/>
  <c r="Y4666" i="5"/>
  <c r="Y4665" i="5"/>
  <c r="Y4664" i="5"/>
  <c r="Y4663" i="5"/>
  <c r="Y4662" i="5"/>
  <c r="Y4661" i="5"/>
  <c r="Y4660" i="5"/>
  <c r="Y4659" i="5"/>
  <c r="Y4658" i="5"/>
  <c r="Y4657" i="5"/>
  <c r="Y4656" i="5"/>
  <c r="Y4655" i="5"/>
  <c r="Y4654" i="5"/>
  <c r="Y4653" i="5"/>
  <c r="Y4652" i="5"/>
  <c r="Y4651" i="5"/>
  <c r="Y4650" i="5"/>
  <c r="Y4649" i="5"/>
  <c r="Y4648" i="5"/>
  <c r="Y4647" i="5"/>
  <c r="Y4646" i="5"/>
  <c r="Y4645" i="5"/>
  <c r="Y4644" i="5"/>
  <c r="Y4643" i="5"/>
  <c r="Y4642" i="5"/>
  <c r="Y4641" i="5"/>
  <c r="Y4640" i="5"/>
  <c r="Y4639" i="5"/>
  <c r="Y4638" i="5"/>
  <c r="Y4637" i="5"/>
  <c r="Y4636" i="5"/>
  <c r="Y4635" i="5"/>
  <c r="Y4634" i="5"/>
  <c r="Y4633" i="5"/>
  <c r="Y4632" i="5"/>
  <c r="Y4631" i="5"/>
  <c r="Y4630" i="5"/>
  <c r="Y4629" i="5"/>
  <c r="Y4628" i="5"/>
  <c r="Y4627" i="5"/>
  <c r="Y4626" i="5"/>
  <c r="Y4625" i="5"/>
  <c r="Y4624" i="5"/>
  <c r="Y4623" i="5"/>
  <c r="Y4622" i="5"/>
  <c r="Y4621" i="5"/>
  <c r="Y4620" i="5"/>
  <c r="Y4619" i="5"/>
  <c r="Y4618" i="5"/>
  <c r="Y4617" i="5"/>
  <c r="Y4616" i="5"/>
  <c r="Y4615" i="5"/>
  <c r="Y4614" i="5"/>
  <c r="Y4613" i="5"/>
  <c r="Y4612" i="5"/>
  <c r="Y4611" i="5"/>
  <c r="Y4610" i="5"/>
  <c r="Y4609" i="5"/>
  <c r="Y4608" i="5"/>
  <c r="Y4607" i="5"/>
  <c r="Y4606" i="5"/>
  <c r="Y4605" i="5"/>
  <c r="Y4604" i="5"/>
  <c r="Y4603" i="5"/>
  <c r="Y4602" i="5"/>
  <c r="Y4601" i="5"/>
  <c r="Y4600" i="5"/>
  <c r="Y4599" i="5"/>
  <c r="Y4598" i="5"/>
  <c r="Y4597" i="5"/>
  <c r="Y4596" i="5"/>
  <c r="Y4595" i="5"/>
  <c r="Y4594" i="5"/>
  <c r="Y4593" i="5"/>
  <c r="Y4592" i="5"/>
  <c r="Y4591" i="5"/>
  <c r="Y4590" i="5"/>
  <c r="Y4589" i="5"/>
  <c r="Y4588" i="5"/>
  <c r="Y4587" i="5"/>
  <c r="Y4586" i="5"/>
  <c r="Y4585" i="5"/>
  <c r="Y4584" i="5"/>
  <c r="Y4583" i="5"/>
  <c r="Y4582" i="5"/>
  <c r="Y4581" i="5"/>
  <c r="Y4580" i="5"/>
  <c r="Y4579" i="5"/>
  <c r="Y4578" i="5"/>
  <c r="Y4577" i="5"/>
  <c r="Y4576" i="5"/>
  <c r="Y4575" i="5"/>
  <c r="Y4574" i="5"/>
  <c r="Y4573" i="5"/>
  <c r="Y4572" i="5"/>
  <c r="Y4571" i="5"/>
  <c r="Y4570" i="5"/>
  <c r="Y4569" i="5"/>
  <c r="Y4568" i="5"/>
  <c r="Y4567" i="5"/>
  <c r="Y4566" i="5"/>
  <c r="Y4565" i="5"/>
  <c r="Y4564" i="5"/>
  <c r="Y4563" i="5"/>
  <c r="Y4562" i="5"/>
  <c r="Y4561" i="5"/>
  <c r="Y4560" i="5"/>
  <c r="Y4559" i="5"/>
  <c r="Y4558" i="5"/>
  <c r="Y4557" i="5"/>
  <c r="Y4556" i="5"/>
  <c r="Y4555" i="5"/>
  <c r="Y4554" i="5"/>
  <c r="Y4553" i="5"/>
  <c r="Y4552" i="5"/>
  <c r="Y4551" i="5"/>
  <c r="Y4550" i="5"/>
  <c r="Y4549" i="5"/>
  <c r="Y4548" i="5"/>
  <c r="Y4547" i="5"/>
  <c r="Y4546" i="5"/>
  <c r="Y4545" i="5"/>
  <c r="Y4544" i="5"/>
  <c r="Y4543" i="5"/>
  <c r="Y4542" i="5"/>
  <c r="Y4541" i="5"/>
  <c r="Y4540" i="5"/>
  <c r="Y4539" i="5"/>
  <c r="Y4538" i="5"/>
  <c r="Y4537" i="5"/>
  <c r="Y4536" i="5"/>
  <c r="Y4535" i="5"/>
  <c r="Y4534" i="5"/>
  <c r="Y4533" i="5"/>
  <c r="Y4532" i="5"/>
  <c r="Y4531" i="5"/>
  <c r="Y4530" i="5"/>
  <c r="Y4529" i="5"/>
  <c r="Y4528" i="5"/>
  <c r="Y4527" i="5"/>
  <c r="Y4526" i="5"/>
  <c r="Y4525" i="5"/>
  <c r="Y4524" i="5"/>
  <c r="Y4523" i="5"/>
  <c r="Y4522" i="5"/>
  <c r="Y4521" i="5"/>
  <c r="Y4520" i="5"/>
  <c r="Y4519" i="5"/>
  <c r="Y4518" i="5"/>
  <c r="Y4517" i="5"/>
  <c r="Y4516" i="5"/>
  <c r="Y4515" i="5"/>
  <c r="Y4514" i="5"/>
  <c r="Y4513" i="5"/>
  <c r="Y4512" i="5"/>
  <c r="Y4511" i="5"/>
  <c r="Y4510" i="5"/>
  <c r="Y4509" i="5"/>
  <c r="Y4508" i="5"/>
  <c r="Y4507" i="5"/>
  <c r="Y4506" i="5"/>
  <c r="Y4505" i="5"/>
  <c r="Y4504" i="5"/>
  <c r="Y4503" i="5"/>
  <c r="Y4502" i="5"/>
  <c r="Y4501" i="5"/>
  <c r="Y4500" i="5"/>
  <c r="Y4499" i="5"/>
  <c r="Y4498" i="5"/>
  <c r="Y4497" i="5"/>
  <c r="Y4496" i="5"/>
  <c r="Y4495" i="5"/>
  <c r="Y4494" i="5"/>
  <c r="Y4493" i="5"/>
  <c r="Y4492" i="5"/>
  <c r="Y4491" i="5"/>
  <c r="Y4490" i="5"/>
  <c r="Y4489" i="5"/>
  <c r="Y4488" i="5"/>
  <c r="Y4487" i="5"/>
  <c r="Y4486" i="5"/>
  <c r="Y4485" i="5"/>
  <c r="Y4484" i="5"/>
  <c r="Y4483" i="5"/>
  <c r="Y4482" i="5"/>
  <c r="Y4481" i="5"/>
  <c r="Y4480" i="5"/>
  <c r="Y4479" i="5"/>
  <c r="Y4478" i="5"/>
  <c r="Y4477" i="5"/>
  <c r="Y4476" i="5"/>
  <c r="Y4475" i="5"/>
  <c r="Y4474" i="5"/>
  <c r="Y4473" i="5"/>
  <c r="Y4472" i="5"/>
  <c r="Y4471" i="5"/>
  <c r="Y4470" i="5"/>
  <c r="Y4469" i="5"/>
  <c r="Y4468" i="5"/>
  <c r="Y4467" i="5"/>
  <c r="Y4466" i="5"/>
  <c r="Y4465" i="5"/>
  <c r="Y4464" i="5"/>
  <c r="Y4463" i="5"/>
  <c r="Y4462" i="5"/>
  <c r="Y4461" i="5"/>
  <c r="Y4460" i="5"/>
  <c r="Y4459" i="5"/>
  <c r="Y4458" i="5"/>
  <c r="Y4457" i="5"/>
  <c r="Y4456" i="5"/>
  <c r="Y4455" i="5"/>
  <c r="Y4454" i="5"/>
  <c r="Y4453" i="5"/>
  <c r="Y4452" i="5"/>
  <c r="Y4451" i="5"/>
  <c r="Y4450" i="5"/>
  <c r="Y4449" i="5"/>
  <c r="Y4448" i="5"/>
  <c r="Y4447" i="5"/>
  <c r="Y4446" i="5"/>
  <c r="Y4445" i="5"/>
  <c r="Y4444" i="5"/>
  <c r="Y4443" i="5"/>
  <c r="Y4442" i="5"/>
  <c r="Y4441" i="5"/>
  <c r="Y4440" i="5"/>
  <c r="Y4439" i="5"/>
  <c r="Y4438" i="5"/>
  <c r="Y4437" i="5"/>
  <c r="Y4436" i="5"/>
  <c r="Y4435" i="5"/>
  <c r="Y4434" i="5"/>
  <c r="Y4433" i="5"/>
  <c r="Y4432" i="5"/>
  <c r="Y4431" i="5"/>
  <c r="Y4430" i="5"/>
  <c r="Y4429" i="5"/>
  <c r="Y4428" i="5"/>
  <c r="Y4427" i="5"/>
  <c r="Y4426" i="5"/>
  <c r="Y4425" i="5"/>
  <c r="Y4424" i="5"/>
  <c r="Y4423" i="5"/>
  <c r="Y4422" i="5"/>
  <c r="Y4421" i="5"/>
  <c r="Y4420" i="5"/>
  <c r="Y4419" i="5"/>
  <c r="Y4418" i="5"/>
  <c r="Y4417" i="5"/>
  <c r="Y4416" i="5"/>
  <c r="Y4415" i="5"/>
  <c r="Y4414" i="5"/>
  <c r="Y4413" i="5"/>
  <c r="Y4412" i="5"/>
  <c r="Y4411" i="5"/>
  <c r="Y4410" i="5"/>
  <c r="Y4409" i="5"/>
  <c r="Y4408" i="5"/>
  <c r="Y4407" i="5"/>
  <c r="Y4406" i="5"/>
  <c r="Y4405" i="5"/>
  <c r="Y4404" i="5"/>
  <c r="Y4403" i="5"/>
  <c r="Y4402" i="5"/>
  <c r="Y4401" i="5"/>
  <c r="Y4400" i="5"/>
  <c r="Y4399" i="5"/>
  <c r="Y4398" i="5"/>
  <c r="Y4397" i="5"/>
  <c r="Y4396" i="5"/>
  <c r="Y4395" i="5"/>
  <c r="Y4394" i="5"/>
  <c r="Y4393" i="5"/>
  <c r="Y4392" i="5"/>
  <c r="Y4391" i="5"/>
  <c r="Y4390" i="5"/>
  <c r="Y4389" i="5"/>
  <c r="Y4388" i="5"/>
  <c r="Y4387" i="5"/>
  <c r="Y4386" i="5"/>
  <c r="Y4385" i="5"/>
  <c r="Y4384" i="5"/>
  <c r="Y4383" i="5"/>
  <c r="Y4382" i="5"/>
  <c r="Y4381" i="5"/>
  <c r="Y4380" i="5"/>
  <c r="Y4379" i="5"/>
  <c r="Y4378" i="5"/>
  <c r="Y4377" i="5"/>
  <c r="Y4376" i="5"/>
  <c r="Y4375" i="5"/>
  <c r="Y4374" i="5"/>
  <c r="Y4373" i="5"/>
  <c r="Y4372" i="5"/>
  <c r="Y4371" i="5"/>
  <c r="Y4370" i="5"/>
  <c r="Y4369" i="5"/>
  <c r="Y4368" i="5"/>
  <c r="Y4367" i="5"/>
  <c r="Y4366" i="5"/>
  <c r="Y4365" i="5"/>
  <c r="Y4364" i="5"/>
  <c r="Y4363" i="5"/>
  <c r="Y4362" i="5"/>
  <c r="Y4361" i="5"/>
  <c r="Y4360" i="5"/>
  <c r="Y4359" i="5"/>
  <c r="Y4358" i="5"/>
  <c r="Y4357" i="5"/>
  <c r="Y4356" i="5"/>
  <c r="Y4355" i="5"/>
  <c r="Y4354" i="5"/>
  <c r="Y4353" i="5"/>
  <c r="Y4352" i="5"/>
  <c r="Y4351" i="5"/>
  <c r="Y4350" i="5"/>
  <c r="Y4349" i="5"/>
  <c r="Y4348" i="5"/>
  <c r="Y4347" i="5"/>
  <c r="Y4346" i="5"/>
  <c r="Y4345" i="5"/>
  <c r="Y4344" i="5"/>
  <c r="Y4343" i="5"/>
  <c r="Y4342" i="5"/>
  <c r="Y4341" i="5"/>
  <c r="Y4340" i="5"/>
  <c r="Y4339" i="5"/>
  <c r="Y4338" i="5"/>
  <c r="Y4337" i="5"/>
  <c r="Y4336" i="5"/>
  <c r="Y4335" i="5"/>
  <c r="Y4334" i="5"/>
  <c r="Y4333" i="5"/>
  <c r="Y4332" i="5"/>
  <c r="Y4331" i="5"/>
  <c r="Y4330" i="5"/>
  <c r="Y4329" i="5"/>
  <c r="Y4328" i="5"/>
  <c r="Y4327" i="5"/>
  <c r="Y4326" i="5"/>
  <c r="Y4325" i="5"/>
  <c r="Y4324" i="5"/>
  <c r="Y4323" i="5"/>
  <c r="Y4322" i="5"/>
  <c r="Y4321" i="5"/>
  <c r="Y4320" i="5"/>
  <c r="Y4319" i="5"/>
  <c r="Y4318" i="5"/>
  <c r="Y4317" i="5"/>
  <c r="Y4316" i="5"/>
  <c r="Y4315" i="5"/>
  <c r="Y4314" i="5"/>
  <c r="Y4313" i="5"/>
  <c r="Y4312" i="5"/>
  <c r="Y4311" i="5"/>
  <c r="Y4310" i="5"/>
  <c r="Y4309" i="5"/>
  <c r="Y4308" i="5"/>
  <c r="Y4307" i="5"/>
  <c r="Y4306" i="5"/>
  <c r="Y4305" i="5"/>
  <c r="Y4304" i="5"/>
  <c r="Y4303" i="5"/>
  <c r="Y4302" i="5"/>
  <c r="Y4301" i="5"/>
  <c r="Y4300" i="5"/>
  <c r="Y4299" i="5"/>
  <c r="Y4298" i="5"/>
  <c r="Y4297" i="5"/>
  <c r="Y4296" i="5"/>
  <c r="Y4295" i="5"/>
  <c r="Y4294" i="5"/>
  <c r="Y4293" i="5"/>
  <c r="Y4292" i="5"/>
  <c r="Y4291" i="5"/>
  <c r="Y4290" i="5"/>
  <c r="Y4289" i="5"/>
  <c r="Y4288" i="5"/>
  <c r="Y4287" i="5"/>
  <c r="Y4286" i="5"/>
  <c r="Y4285" i="5"/>
  <c r="Y4284" i="5"/>
  <c r="Y4283" i="5"/>
  <c r="Y4282" i="5"/>
  <c r="Y4281" i="5"/>
  <c r="Y4280" i="5"/>
  <c r="Y4279" i="5"/>
  <c r="Y4278" i="5"/>
  <c r="Y4277" i="5"/>
  <c r="Y4276" i="5"/>
  <c r="Y4275" i="5"/>
  <c r="Y4274" i="5"/>
  <c r="Y4273" i="5"/>
  <c r="Y4272" i="5"/>
  <c r="Y4271" i="5"/>
  <c r="Y4270" i="5"/>
  <c r="Y4269" i="5"/>
  <c r="Y4268" i="5"/>
  <c r="Y4267" i="5"/>
  <c r="Y4266" i="5"/>
  <c r="Y4265" i="5"/>
  <c r="Y4264" i="5"/>
  <c r="Y4263" i="5"/>
  <c r="Y4262" i="5"/>
  <c r="Y4261" i="5"/>
  <c r="Y4260" i="5"/>
  <c r="Y4259" i="5"/>
  <c r="Y4258" i="5"/>
  <c r="Y4257" i="5"/>
  <c r="Y4256" i="5"/>
  <c r="Y4255" i="5"/>
  <c r="Y4254" i="5"/>
  <c r="Y4253" i="5"/>
  <c r="Y4252" i="5"/>
  <c r="Y4251" i="5"/>
  <c r="Y4250" i="5"/>
  <c r="Y4249" i="5"/>
  <c r="Y4248" i="5"/>
  <c r="Y4247" i="5"/>
  <c r="Y4246" i="5"/>
  <c r="Y4245" i="5"/>
  <c r="Y4244" i="5"/>
  <c r="Y4243" i="5"/>
  <c r="Y4242" i="5"/>
  <c r="Y4241" i="5"/>
  <c r="Y4240" i="5"/>
  <c r="Y4239" i="5"/>
  <c r="Y4238" i="5"/>
  <c r="Y4237" i="5"/>
  <c r="Y4236" i="5"/>
  <c r="Y4235" i="5"/>
  <c r="Y4234" i="5"/>
  <c r="Y4233" i="5"/>
  <c r="Y4232" i="5"/>
  <c r="Y4231" i="5"/>
  <c r="Y4230" i="5"/>
  <c r="Y4229" i="5"/>
  <c r="Y4228" i="5"/>
  <c r="Y4227" i="5"/>
  <c r="Y4226" i="5"/>
  <c r="Y4225" i="5"/>
  <c r="Y4224" i="5"/>
  <c r="Y4223" i="5"/>
  <c r="Y4222" i="5"/>
  <c r="Y4221" i="5"/>
  <c r="Y4220" i="5"/>
  <c r="Y4219" i="5"/>
  <c r="Y4218" i="5"/>
  <c r="Y4217" i="5"/>
  <c r="Y4216" i="5"/>
  <c r="Y4215" i="5"/>
  <c r="Y4214" i="5"/>
  <c r="Y4213" i="5"/>
  <c r="Y4212" i="5"/>
  <c r="Y4211" i="5"/>
  <c r="Y4210" i="5"/>
  <c r="Y4209" i="5"/>
  <c r="Y4208" i="5"/>
  <c r="Y4207" i="5"/>
  <c r="Y4206" i="5"/>
  <c r="Y4205" i="5"/>
  <c r="Y4204" i="5"/>
  <c r="Y4203" i="5"/>
  <c r="Y4202" i="5"/>
  <c r="Y4201" i="5"/>
  <c r="Y4200" i="5"/>
  <c r="Y4199" i="5"/>
  <c r="Y4198" i="5"/>
  <c r="Y4197" i="5"/>
  <c r="Y4196" i="5"/>
  <c r="Y4195" i="5"/>
  <c r="Y4194" i="5"/>
  <c r="Y4193" i="5"/>
  <c r="Y4192" i="5"/>
  <c r="Y4191" i="5"/>
  <c r="Y4190" i="5"/>
  <c r="Y4189" i="5"/>
  <c r="Y4188" i="5"/>
  <c r="Y4187" i="5"/>
  <c r="Y4186" i="5"/>
  <c r="Y4185" i="5"/>
  <c r="Y4184" i="5"/>
  <c r="Y4183" i="5"/>
  <c r="Y4182" i="5"/>
  <c r="Y4181" i="5"/>
  <c r="Y4180" i="5"/>
  <c r="Y4179" i="5"/>
  <c r="Y4178" i="5"/>
  <c r="Y4177" i="5"/>
  <c r="Y4176" i="5"/>
  <c r="Y4175" i="5"/>
  <c r="Y4174" i="5"/>
  <c r="Y4173" i="5"/>
  <c r="Y4172" i="5"/>
  <c r="Y4171" i="5"/>
  <c r="Y4170" i="5"/>
  <c r="Y4169" i="5"/>
  <c r="Y4168" i="5"/>
  <c r="Y4167" i="5"/>
  <c r="Y4166" i="5"/>
  <c r="Y4165" i="5"/>
  <c r="Y4164" i="5"/>
  <c r="Y4163" i="5"/>
  <c r="Y4162" i="5"/>
  <c r="Y4161" i="5"/>
  <c r="Y4160" i="5"/>
  <c r="Y4159" i="5"/>
  <c r="Y4158" i="5"/>
  <c r="Y4157" i="5"/>
  <c r="Y4156" i="5"/>
  <c r="Y4155" i="5"/>
  <c r="Y4154" i="5"/>
  <c r="Y4153" i="5"/>
  <c r="Y4152" i="5"/>
  <c r="Y4151" i="5"/>
  <c r="Y4150" i="5"/>
  <c r="Y4149" i="5"/>
  <c r="Y4148" i="5"/>
  <c r="Y4147" i="5"/>
  <c r="Y4146" i="5"/>
  <c r="Y4145" i="5"/>
  <c r="Y4144" i="5"/>
  <c r="Y4143" i="5"/>
  <c r="Y4142" i="5"/>
  <c r="Y4141" i="5"/>
  <c r="Y4140" i="5"/>
  <c r="Y4139" i="5"/>
  <c r="Y4138" i="5"/>
  <c r="Y4137" i="5"/>
  <c r="Y4136" i="5"/>
  <c r="Y4135" i="5"/>
  <c r="Y4134" i="5"/>
  <c r="Y4133" i="5"/>
  <c r="Y4132" i="5"/>
  <c r="Y4131" i="5"/>
  <c r="Y4130" i="5"/>
  <c r="Y4129" i="5"/>
  <c r="Y4128" i="5"/>
  <c r="Y4127" i="5"/>
  <c r="Y4126" i="5"/>
  <c r="Y4125" i="5"/>
  <c r="Y4124" i="5"/>
  <c r="Y4123" i="5"/>
  <c r="Y4122" i="5"/>
  <c r="Y4121" i="5"/>
  <c r="Y4120" i="5"/>
  <c r="Y4119" i="5"/>
  <c r="Y4118" i="5"/>
  <c r="Y4117" i="5"/>
  <c r="Y4116" i="5"/>
  <c r="Y4115" i="5"/>
  <c r="Y4114" i="5"/>
  <c r="Y4113" i="5"/>
  <c r="Y4112" i="5"/>
  <c r="Y4111" i="5"/>
  <c r="Y4110" i="5"/>
  <c r="Y4109" i="5"/>
  <c r="Y4108" i="5"/>
  <c r="Y4107" i="5"/>
  <c r="Y4106" i="5"/>
  <c r="Y4105" i="5"/>
  <c r="Y4104" i="5"/>
  <c r="Y4103" i="5"/>
  <c r="Y4102" i="5"/>
  <c r="Y4101" i="5"/>
  <c r="Y4100" i="5"/>
  <c r="Y4099" i="5"/>
  <c r="Y4098" i="5"/>
  <c r="Y4097" i="5"/>
  <c r="Y4096" i="5"/>
  <c r="Y4095" i="5"/>
  <c r="Y4094" i="5"/>
  <c r="Y4093" i="5"/>
  <c r="Y4092" i="5"/>
  <c r="Y4091" i="5"/>
  <c r="Y4090" i="5"/>
  <c r="Y4089" i="5"/>
  <c r="Y4088" i="5"/>
  <c r="Y4087" i="5"/>
  <c r="Y4086" i="5"/>
  <c r="Y4085" i="5"/>
  <c r="Y4084" i="5"/>
  <c r="Y4083" i="5"/>
  <c r="Y4082" i="5"/>
  <c r="Y4081" i="5"/>
  <c r="Y4080" i="5"/>
  <c r="Y4079" i="5"/>
  <c r="Y4078" i="5"/>
  <c r="Y4077" i="5"/>
  <c r="Y4076" i="5"/>
  <c r="Y4075" i="5"/>
  <c r="Y4074" i="5"/>
  <c r="Y4073" i="5"/>
  <c r="Y4072" i="5"/>
  <c r="Y4071" i="5"/>
  <c r="Y4070" i="5"/>
  <c r="Y4069" i="5"/>
  <c r="Y4068" i="5"/>
  <c r="Y4067" i="5"/>
  <c r="Y4066" i="5"/>
  <c r="Y4065" i="5"/>
  <c r="Y4064" i="5"/>
  <c r="Y4063" i="5"/>
  <c r="Y4062" i="5"/>
  <c r="Y4061" i="5"/>
  <c r="Y4060" i="5"/>
  <c r="Y4059" i="5"/>
  <c r="Y4058" i="5"/>
  <c r="Y4057" i="5"/>
  <c r="Y4056" i="5"/>
  <c r="Y4055" i="5"/>
  <c r="Y4054" i="5"/>
  <c r="Y4053" i="5"/>
  <c r="Y4052" i="5"/>
  <c r="Y4051" i="5"/>
  <c r="Y4050" i="5"/>
  <c r="Y4049" i="5"/>
  <c r="Y4048" i="5"/>
  <c r="Y4047" i="5"/>
  <c r="Y4046" i="5"/>
  <c r="Y4045" i="5"/>
  <c r="Y4044" i="5"/>
  <c r="Y4043" i="5"/>
  <c r="Y4042" i="5"/>
  <c r="Y4041" i="5"/>
  <c r="Y4040" i="5"/>
  <c r="Y4039" i="5"/>
  <c r="Y4038" i="5"/>
  <c r="Y4037" i="5"/>
  <c r="Y4036" i="5"/>
  <c r="Y4035" i="5"/>
  <c r="Y4034" i="5"/>
  <c r="Y4033" i="5"/>
  <c r="Y4032" i="5"/>
  <c r="Y4031" i="5"/>
  <c r="Y4030" i="5"/>
  <c r="Y4029" i="5"/>
  <c r="Y4028" i="5"/>
  <c r="Y4027" i="5"/>
  <c r="Y4026" i="5"/>
  <c r="Y4025" i="5"/>
  <c r="Y4024" i="5"/>
  <c r="Y4023" i="5"/>
  <c r="Y4022" i="5"/>
  <c r="Y4021" i="5"/>
  <c r="Y4020" i="5"/>
  <c r="Y4019" i="5"/>
  <c r="Y4018" i="5"/>
  <c r="Y4017" i="5"/>
  <c r="Y4016" i="5"/>
  <c r="Y4015" i="5"/>
  <c r="Y4014" i="5"/>
  <c r="Y4013" i="5"/>
  <c r="Y4012" i="5"/>
  <c r="Y4011" i="5"/>
  <c r="Y4010" i="5"/>
  <c r="Y4009" i="5"/>
  <c r="Y4008" i="5"/>
  <c r="Y4007" i="5"/>
  <c r="Y4006" i="5"/>
  <c r="Y4005" i="5"/>
  <c r="Y4004" i="5"/>
  <c r="Y4003" i="5"/>
  <c r="Y4002" i="5"/>
  <c r="Y4001" i="5"/>
  <c r="Y4000" i="5"/>
  <c r="Y3999" i="5"/>
  <c r="Y3998" i="5"/>
  <c r="Y3997" i="5"/>
  <c r="Y3996" i="5"/>
  <c r="Y3995" i="5"/>
  <c r="Y3994" i="5"/>
  <c r="Y3993" i="5"/>
  <c r="Y3992" i="5"/>
  <c r="Y3991" i="5"/>
  <c r="Y3990" i="5"/>
  <c r="Y3989" i="5"/>
  <c r="Y3988" i="5"/>
  <c r="Y3987" i="5"/>
  <c r="Y3986" i="5"/>
  <c r="Y3985" i="5"/>
  <c r="Y3984" i="5"/>
  <c r="Y3983" i="5"/>
  <c r="Y3982" i="5"/>
  <c r="Y3981" i="5"/>
  <c r="Y3980" i="5"/>
  <c r="Y3979" i="5"/>
  <c r="Y3978" i="5"/>
  <c r="Y3977" i="5"/>
  <c r="Y3976" i="5"/>
  <c r="Y3975" i="5"/>
  <c r="Y3974" i="5"/>
  <c r="Y3973" i="5"/>
  <c r="Y3972" i="5"/>
  <c r="Y3971" i="5"/>
  <c r="Y3970" i="5"/>
  <c r="Y3969" i="5"/>
  <c r="Y3968" i="5"/>
  <c r="Y3967" i="5"/>
  <c r="Y3966" i="5"/>
  <c r="Y3965" i="5"/>
  <c r="Y3964" i="5"/>
  <c r="Y3963" i="5"/>
  <c r="Y3962" i="5"/>
  <c r="Y3961" i="5"/>
  <c r="Y3960" i="5"/>
  <c r="Y3959" i="5"/>
  <c r="Y3958" i="5"/>
  <c r="Y3957" i="5"/>
  <c r="Y3956" i="5"/>
  <c r="Y3955" i="5"/>
  <c r="Y3954" i="5"/>
  <c r="Y3953" i="5"/>
  <c r="Y3952" i="5"/>
  <c r="Y3951" i="5"/>
  <c r="Y3950" i="5"/>
  <c r="Y3949" i="5"/>
  <c r="Y3948" i="5"/>
  <c r="Y3947" i="5"/>
  <c r="Y3946" i="5"/>
  <c r="Y3945" i="5"/>
  <c r="Y3944" i="5"/>
  <c r="Y3943" i="5"/>
  <c r="Y3942" i="5"/>
  <c r="Y3941" i="5"/>
  <c r="Y3940" i="5"/>
  <c r="Y3939" i="5"/>
  <c r="Y3938" i="5"/>
  <c r="Y3937" i="5"/>
  <c r="Y3936" i="5"/>
  <c r="Y3935" i="5"/>
  <c r="Y3934" i="5"/>
  <c r="Y3933" i="5"/>
  <c r="Y3932" i="5"/>
  <c r="Y3931" i="5"/>
  <c r="Y3930" i="5"/>
  <c r="Y3929" i="5"/>
  <c r="Y3928" i="5"/>
  <c r="Y3927" i="5"/>
  <c r="Y3926" i="5"/>
  <c r="Y3925" i="5"/>
  <c r="Y3924" i="5"/>
  <c r="Y3923" i="5"/>
  <c r="Y3922" i="5"/>
  <c r="Y3921" i="5"/>
  <c r="Y3920" i="5"/>
  <c r="Y3919" i="5"/>
  <c r="Y3918" i="5"/>
  <c r="Y3917" i="5"/>
  <c r="Y3916" i="5"/>
  <c r="Y3915" i="5"/>
  <c r="Y3914" i="5"/>
  <c r="Y3913" i="5"/>
  <c r="Y3912" i="5"/>
  <c r="Y3911" i="5"/>
  <c r="Y3910" i="5"/>
  <c r="Y3909" i="5"/>
  <c r="Y3908" i="5"/>
  <c r="Y3907" i="5"/>
  <c r="Y3906" i="5"/>
  <c r="Y3905" i="5"/>
  <c r="Y3904" i="5"/>
  <c r="Y3903" i="5"/>
  <c r="Y3902" i="5"/>
  <c r="Y3901" i="5"/>
  <c r="Y3900" i="5"/>
  <c r="Y3899" i="5"/>
  <c r="Y3898" i="5"/>
  <c r="Y3897" i="5"/>
  <c r="Y3896" i="5"/>
  <c r="Y3895" i="5"/>
  <c r="Y3894" i="5"/>
  <c r="Y3893" i="5"/>
  <c r="Y3892" i="5"/>
  <c r="Y3891" i="5"/>
  <c r="Y3890" i="5"/>
  <c r="Y3889" i="5"/>
  <c r="Y3888" i="5"/>
  <c r="Y3887" i="5"/>
  <c r="Y3886" i="5"/>
  <c r="Y3885" i="5"/>
  <c r="Y3884" i="5"/>
  <c r="Y3883" i="5"/>
  <c r="Y3882" i="5"/>
  <c r="Y3881" i="5"/>
  <c r="Y3880" i="5"/>
  <c r="Y3879" i="5"/>
  <c r="Y3878" i="5"/>
  <c r="Y3877" i="5"/>
  <c r="Y3876" i="5"/>
  <c r="Y3875" i="5"/>
  <c r="Y3874" i="5"/>
  <c r="Y3873" i="5"/>
  <c r="Y3872" i="5"/>
  <c r="Y3871" i="5"/>
  <c r="Y3870" i="5"/>
  <c r="Y3869" i="5"/>
  <c r="Y3868" i="5"/>
  <c r="Y3867" i="5"/>
  <c r="Y3866" i="5"/>
  <c r="Y3865" i="5"/>
  <c r="Y3864" i="5"/>
  <c r="Y3863" i="5"/>
  <c r="Y3862" i="5"/>
  <c r="Y3861" i="5"/>
  <c r="Y3860" i="5"/>
  <c r="Y3859" i="5"/>
  <c r="Y3858" i="5"/>
  <c r="Y3857" i="5"/>
  <c r="Y3856" i="5"/>
  <c r="Y3855" i="5"/>
  <c r="Y3854" i="5"/>
  <c r="Y3853" i="5"/>
  <c r="Y3852" i="5"/>
  <c r="Y3851" i="5"/>
  <c r="Y3850" i="5"/>
  <c r="Y3849" i="5"/>
  <c r="Y3848" i="5"/>
  <c r="Y3847" i="5"/>
  <c r="Y3846" i="5"/>
  <c r="Y3845" i="5"/>
  <c r="Y3844" i="5"/>
  <c r="Y3843" i="5"/>
  <c r="Y3842" i="5"/>
  <c r="Y3841" i="5"/>
  <c r="Y3840" i="5"/>
  <c r="Y3839" i="5"/>
  <c r="Y3838" i="5"/>
  <c r="Y3837" i="5"/>
  <c r="Y3836" i="5"/>
  <c r="Y3835" i="5"/>
  <c r="Y3834" i="5"/>
  <c r="Y3833" i="5"/>
  <c r="Y3832" i="5"/>
  <c r="Y3831" i="5"/>
  <c r="Y3830" i="5"/>
  <c r="Y3829" i="5"/>
  <c r="Y3828" i="5"/>
  <c r="Y3827" i="5"/>
  <c r="Y3826" i="5"/>
  <c r="Y3825" i="5"/>
  <c r="Y3824" i="5"/>
  <c r="Y3823" i="5"/>
  <c r="Y3822" i="5"/>
  <c r="Y3821" i="5"/>
  <c r="Y3820" i="5"/>
  <c r="Y3819" i="5"/>
  <c r="Y3818" i="5"/>
  <c r="Y3817" i="5"/>
  <c r="Y3816" i="5"/>
  <c r="Y3815" i="5"/>
  <c r="Y3814" i="5"/>
  <c r="Y3813" i="5"/>
  <c r="Y3812" i="5"/>
  <c r="Y3811" i="5"/>
  <c r="Y3810" i="5"/>
  <c r="Y3809" i="5"/>
  <c r="Y3808" i="5"/>
  <c r="Y3807" i="5"/>
  <c r="Y3806" i="5"/>
  <c r="Y3805" i="5"/>
  <c r="Y3804" i="5"/>
  <c r="Y3803" i="5"/>
  <c r="Y3802" i="5"/>
  <c r="Y3801" i="5"/>
  <c r="Y3800" i="5"/>
  <c r="Y3799" i="5"/>
  <c r="Y3798" i="5"/>
  <c r="Y3797" i="5"/>
  <c r="Y3796" i="5"/>
  <c r="Y3795" i="5"/>
  <c r="Y3794" i="5"/>
  <c r="Y3793" i="5"/>
  <c r="Y3792" i="5"/>
  <c r="Y3791" i="5"/>
  <c r="Y3790" i="5"/>
  <c r="Y3789" i="5"/>
  <c r="Y3788" i="5"/>
  <c r="Y3787" i="5"/>
  <c r="Y3786" i="5"/>
  <c r="Y3785" i="5"/>
  <c r="Y3784" i="5"/>
  <c r="Y3783" i="5"/>
  <c r="Y3782" i="5"/>
  <c r="Y3781" i="5"/>
  <c r="Y3780" i="5"/>
  <c r="Y3779" i="5"/>
  <c r="Y3778" i="5"/>
  <c r="Y3777" i="5"/>
  <c r="Y3776" i="5"/>
  <c r="Y3775" i="5"/>
  <c r="Y3774" i="5"/>
  <c r="Y3773" i="5"/>
  <c r="Y3772" i="5"/>
  <c r="Y3771" i="5"/>
  <c r="Y3770" i="5"/>
  <c r="Y3769" i="5"/>
  <c r="Y3768" i="5"/>
  <c r="Y3767" i="5"/>
  <c r="Y3766" i="5"/>
  <c r="Y3765" i="5"/>
  <c r="Y3764" i="5"/>
  <c r="Y3763" i="5"/>
  <c r="Y3762" i="5"/>
  <c r="Y3761" i="5"/>
  <c r="Y3760" i="5"/>
  <c r="Y3759" i="5"/>
  <c r="Y3758" i="5"/>
  <c r="Y3757" i="5"/>
  <c r="Y3756" i="5"/>
  <c r="Y3755" i="5"/>
  <c r="Y3754" i="5"/>
  <c r="Y3753" i="5"/>
  <c r="Y3752" i="5"/>
  <c r="Y3751" i="5"/>
  <c r="Y3750" i="5"/>
  <c r="Y3749" i="5"/>
  <c r="Y3748" i="5"/>
  <c r="Y3747" i="5"/>
  <c r="Y3746" i="5"/>
  <c r="Y3745" i="5"/>
  <c r="Y3744" i="5"/>
  <c r="Y3743" i="5"/>
  <c r="Y3742" i="5"/>
  <c r="Y3741" i="5"/>
  <c r="Y3740" i="5"/>
  <c r="Y3739" i="5"/>
  <c r="Y3738" i="5"/>
  <c r="Y3737" i="5"/>
  <c r="Y3736" i="5"/>
  <c r="Y3735" i="5"/>
  <c r="Y3734" i="5"/>
  <c r="Y3733" i="5"/>
  <c r="Y3732" i="5"/>
  <c r="Y3731" i="5"/>
  <c r="Y3730" i="5"/>
  <c r="Y3729" i="5"/>
  <c r="Y3728" i="5"/>
  <c r="Y3727" i="5"/>
  <c r="Y3726" i="5"/>
  <c r="Y3725" i="5"/>
  <c r="Y3724" i="5"/>
  <c r="Y3723" i="5"/>
  <c r="Y3722" i="5"/>
  <c r="Y3721" i="5"/>
  <c r="Y3720" i="5"/>
  <c r="Y3719" i="5"/>
  <c r="Y3718" i="5"/>
  <c r="Y3717" i="5"/>
  <c r="Y3716" i="5"/>
  <c r="Y3715" i="5"/>
  <c r="Y3714" i="5"/>
  <c r="Y3713" i="5"/>
  <c r="Y3712" i="5"/>
  <c r="Y3711" i="5"/>
  <c r="Y3710" i="5"/>
  <c r="Y3709" i="5"/>
  <c r="Y3708" i="5"/>
  <c r="Y3707" i="5"/>
  <c r="Y3706" i="5"/>
  <c r="Y3705" i="5"/>
  <c r="Y3704" i="5"/>
  <c r="Y3703" i="5"/>
  <c r="Y3702" i="5"/>
  <c r="Y3701" i="5"/>
  <c r="Y3700" i="5"/>
  <c r="Y3699" i="5"/>
  <c r="Y3698" i="5"/>
  <c r="Y3697" i="5"/>
  <c r="Y3696" i="5"/>
  <c r="Y3695" i="5"/>
  <c r="Y3694" i="5"/>
  <c r="Y3693" i="5"/>
  <c r="Y3692" i="5"/>
  <c r="Y3691" i="5"/>
  <c r="Y3690" i="5"/>
  <c r="Y3689" i="5"/>
  <c r="Y3688" i="5"/>
  <c r="Y3687" i="5"/>
  <c r="Y3686" i="5"/>
  <c r="Y3685" i="5"/>
  <c r="Y3684" i="5"/>
  <c r="Y3683" i="5"/>
  <c r="Y3682" i="5"/>
  <c r="Y3681" i="5"/>
  <c r="Y3680" i="5"/>
  <c r="Y3679" i="5"/>
  <c r="Y3678" i="5"/>
  <c r="Y3677" i="5"/>
  <c r="Y3676" i="5"/>
  <c r="Y3675" i="5"/>
  <c r="Y3674" i="5"/>
  <c r="Y3673" i="5"/>
  <c r="Y3672" i="5"/>
  <c r="Y3671" i="5"/>
  <c r="Y3670" i="5"/>
  <c r="Y3669" i="5"/>
  <c r="Y3668" i="5"/>
  <c r="Y3667" i="5"/>
  <c r="Y3666" i="5"/>
  <c r="Y3665" i="5"/>
  <c r="Y3664" i="5"/>
  <c r="Y3663" i="5"/>
  <c r="Y3662" i="5"/>
  <c r="Y3661" i="5"/>
  <c r="Y3660" i="5"/>
  <c r="Y3659" i="5"/>
  <c r="Y3658" i="5"/>
  <c r="Y3657" i="5"/>
  <c r="Y3656" i="5"/>
  <c r="Y3655" i="5"/>
  <c r="Y3654" i="5"/>
  <c r="Y3653" i="5"/>
  <c r="Y3652" i="5"/>
  <c r="Y3651" i="5"/>
  <c r="Y3650" i="5"/>
  <c r="Y3649" i="5"/>
  <c r="Y3648" i="5"/>
  <c r="Y3647" i="5"/>
  <c r="Y3646" i="5"/>
  <c r="Y3645" i="5"/>
  <c r="Y3644" i="5"/>
  <c r="Y3643" i="5"/>
  <c r="Y3642" i="5"/>
  <c r="Y3641" i="5"/>
  <c r="Y3640" i="5"/>
  <c r="Y3639" i="5"/>
  <c r="Y3638" i="5"/>
  <c r="Y3637" i="5"/>
  <c r="Y3636" i="5"/>
  <c r="Y3635" i="5"/>
  <c r="Y3634" i="5"/>
  <c r="Y3633" i="5"/>
  <c r="Y3632" i="5"/>
  <c r="Y3631" i="5"/>
  <c r="Y3630" i="5"/>
  <c r="Y3629" i="5"/>
  <c r="Y3628" i="5"/>
  <c r="Y3627" i="5"/>
  <c r="Y3626" i="5"/>
  <c r="Y3625" i="5"/>
  <c r="Y3624" i="5"/>
  <c r="Y3623" i="5"/>
  <c r="Y3622" i="5"/>
  <c r="Y3621" i="5"/>
  <c r="Y3620" i="5"/>
  <c r="Y3619" i="5"/>
  <c r="Y3618" i="5"/>
  <c r="Y3617" i="5"/>
  <c r="Y3616" i="5"/>
  <c r="Y3615" i="5"/>
  <c r="Y3614" i="5"/>
  <c r="Y3613" i="5"/>
  <c r="Y3612" i="5"/>
  <c r="Y3611" i="5"/>
  <c r="Y3610" i="5"/>
  <c r="Y3609" i="5"/>
  <c r="Y3608" i="5"/>
  <c r="Y3607" i="5"/>
  <c r="Y3606" i="5"/>
  <c r="Y3605" i="5"/>
  <c r="Y3604" i="5"/>
  <c r="Y3603" i="5"/>
  <c r="Y3602" i="5"/>
  <c r="Y3601" i="5"/>
  <c r="Y3600" i="5"/>
  <c r="Y3599" i="5"/>
  <c r="Y3598" i="5"/>
  <c r="Y3597" i="5"/>
  <c r="Y3596" i="5"/>
  <c r="Y3595" i="5"/>
  <c r="Y3594" i="5"/>
  <c r="Y3593" i="5"/>
  <c r="Y3592" i="5"/>
  <c r="Y3591" i="5"/>
  <c r="Y3590" i="5"/>
  <c r="Y3589" i="5"/>
  <c r="Y3588" i="5"/>
  <c r="Y3587" i="5"/>
  <c r="Y3586" i="5"/>
  <c r="Y3585" i="5"/>
  <c r="Y3584" i="5"/>
  <c r="Y3583" i="5"/>
  <c r="Y3582" i="5"/>
  <c r="Y3581" i="5"/>
  <c r="Y3580" i="5"/>
  <c r="Y3579" i="5"/>
  <c r="Y3578" i="5"/>
  <c r="Y3577" i="5"/>
  <c r="Y3576" i="5"/>
  <c r="Y3575" i="5"/>
  <c r="Y3574" i="5"/>
  <c r="Y3573" i="5"/>
  <c r="Y3572" i="5"/>
  <c r="Y3571" i="5"/>
  <c r="Y3570" i="5"/>
  <c r="Y3569" i="5"/>
  <c r="Y3568" i="5"/>
  <c r="Y3567" i="5"/>
  <c r="Y3566" i="5"/>
  <c r="Y3565" i="5"/>
  <c r="Y3564" i="5"/>
  <c r="Y3563" i="5"/>
  <c r="Y3562" i="5"/>
  <c r="Y3561" i="5"/>
  <c r="Y3560" i="5"/>
  <c r="Y3559" i="5"/>
  <c r="Y3558" i="5"/>
  <c r="Y3557" i="5"/>
  <c r="Y3556" i="5"/>
  <c r="Y3555" i="5"/>
  <c r="Y3554" i="5"/>
  <c r="Y3553" i="5"/>
  <c r="Y3552" i="5"/>
  <c r="Y3551" i="5"/>
  <c r="Y3550" i="5"/>
  <c r="Y3549" i="5"/>
  <c r="Y3548" i="5"/>
  <c r="Y3547" i="5"/>
  <c r="Y3546" i="5"/>
  <c r="Y3545" i="5"/>
  <c r="Y3544" i="5"/>
  <c r="Y3543" i="5"/>
  <c r="Y3542" i="5"/>
  <c r="Y3541" i="5"/>
  <c r="Y3540" i="5"/>
  <c r="Y3539" i="5"/>
  <c r="Y3538" i="5"/>
  <c r="Y3537" i="5"/>
  <c r="Y3536" i="5"/>
  <c r="Y3535" i="5"/>
  <c r="Y3534" i="5"/>
  <c r="Y3533" i="5"/>
  <c r="Y3532" i="5"/>
  <c r="Y3531" i="5"/>
  <c r="Y3530" i="5"/>
  <c r="Y3529" i="5"/>
  <c r="Y3528" i="5"/>
  <c r="Y3527" i="5"/>
  <c r="Y3526" i="5"/>
  <c r="Y3525" i="5"/>
  <c r="Y3524" i="5"/>
  <c r="Y3523" i="5"/>
  <c r="Y3522" i="5"/>
  <c r="Y3521" i="5"/>
  <c r="Y3520" i="5"/>
  <c r="Y3519" i="5"/>
  <c r="Y3518" i="5"/>
  <c r="Y3517" i="5"/>
  <c r="Y3516" i="5"/>
  <c r="Y3515" i="5"/>
  <c r="Y3514" i="5"/>
  <c r="Y3513" i="5"/>
  <c r="Y3512" i="5"/>
  <c r="Y3511" i="5"/>
  <c r="Y3510" i="5"/>
  <c r="Y3509" i="5"/>
  <c r="Y3508" i="5"/>
  <c r="Y3507" i="5"/>
  <c r="Y3506" i="5"/>
  <c r="Y3505" i="5"/>
  <c r="Y3504" i="5"/>
  <c r="Y3503" i="5"/>
  <c r="Y3502" i="5"/>
  <c r="Y3501" i="5"/>
  <c r="Y3500" i="5"/>
  <c r="Y3499" i="5"/>
  <c r="Y3498" i="5"/>
  <c r="Y3497" i="5"/>
  <c r="Y3496" i="5"/>
  <c r="Y3495" i="5"/>
  <c r="Y3494" i="5"/>
  <c r="Y3493" i="5"/>
  <c r="Y3492" i="5"/>
  <c r="Y3491" i="5"/>
  <c r="Y3490" i="5"/>
  <c r="Y3489" i="5"/>
  <c r="Y3488" i="5"/>
  <c r="Y3487" i="5"/>
  <c r="Y3486" i="5"/>
  <c r="Y3485" i="5"/>
  <c r="Y3484" i="5"/>
  <c r="Y3483" i="5"/>
  <c r="Y3482" i="5"/>
  <c r="Y3481" i="5"/>
  <c r="Y3480" i="5"/>
  <c r="Y3479" i="5"/>
  <c r="Y3478" i="5"/>
  <c r="Y3477" i="5"/>
  <c r="Y3476" i="5"/>
  <c r="Y3475" i="5"/>
  <c r="Y3474" i="5"/>
  <c r="Y3473" i="5"/>
  <c r="Y3472" i="5"/>
  <c r="Y3471" i="5"/>
  <c r="Y3470" i="5"/>
  <c r="Y3469" i="5"/>
  <c r="Y3468" i="5"/>
  <c r="Y3467" i="5"/>
  <c r="Y3466" i="5"/>
  <c r="Y3465" i="5"/>
  <c r="Y3464" i="5"/>
  <c r="Y3463" i="5"/>
  <c r="Y3462" i="5"/>
  <c r="Y3461" i="5"/>
  <c r="Y3460" i="5"/>
  <c r="Y3459" i="5"/>
  <c r="Y3458" i="5"/>
  <c r="Y3457" i="5"/>
  <c r="Y3456" i="5"/>
  <c r="Y3455" i="5"/>
  <c r="Y3454" i="5"/>
  <c r="Y3453" i="5"/>
  <c r="Y3452" i="5"/>
  <c r="Y3451" i="5"/>
  <c r="Y3450" i="5"/>
  <c r="Y3449" i="5"/>
  <c r="Y3448" i="5"/>
  <c r="Y3447" i="5"/>
  <c r="Y3446" i="5"/>
  <c r="Y3445" i="5"/>
  <c r="Y3444" i="5"/>
  <c r="Y3443" i="5"/>
  <c r="Y3442" i="5"/>
  <c r="Y3441" i="5"/>
  <c r="Y3440" i="5"/>
  <c r="Y3439" i="5"/>
  <c r="Y3438" i="5"/>
  <c r="Y3437" i="5"/>
  <c r="Y3436" i="5"/>
  <c r="Y3435" i="5"/>
  <c r="Y3434" i="5"/>
  <c r="Y3433" i="5"/>
  <c r="Y3432" i="5"/>
  <c r="Y3431" i="5"/>
  <c r="Y3430" i="5"/>
  <c r="Y3429" i="5"/>
  <c r="Y3428" i="5"/>
  <c r="Y3427" i="5"/>
  <c r="Y3426" i="5"/>
  <c r="Y3425" i="5"/>
  <c r="Y3424" i="5"/>
  <c r="Y3423" i="5"/>
  <c r="Y3422" i="5"/>
  <c r="Y3421" i="5"/>
  <c r="Y3420" i="5"/>
  <c r="Y3419" i="5"/>
  <c r="Y3418" i="5"/>
  <c r="Y3417" i="5"/>
  <c r="Y3416" i="5"/>
  <c r="Y3415" i="5"/>
  <c r="Y3414" i="5"/>
  <c r="Y3413" i="5"/>
  <c r="Y3412" i="5"/>
  <c r="Y3411" i="5"/>
  <c r="Y3410" i="5"/>
  <c r="Y3409" i="5"/>
  <c r="Y3408" i="5"/>
  <c r="Y3407" i="5"/>
  <c r="Y3406" i="5"/>
  <c r="Y3405" i="5"/>
  <c r="Y3404" i="5"/>
  <c r="Y3403" i="5"/>
  <c r="Y3402" i="5"/>
  <c r="Y3401" i="5"/>
  <c r="Y3400" i="5"/>
  <c r="Y3399" i="5"/>
  <c r="Y3398" i="5"/>
  <c r="Y3397" i="5"/>
  <c r="Y3396" i="5"/>
  <c r="Y3395" i="5"/>
  <c r="Y3394" i="5"/>
  <c r="Y3393" i="5"/>
  <c r="Y3392" i="5"/>
  <c r="Y3391" i="5"/>
  <c r="Y3390" i="5"/>
  <c r="Y3389" i="5"/>
  <c r="Y3388" i="5"/>
  <c r="Y3387" i="5"/>
  <c r="Y3386" i="5"/>
  <c r="Y3385" i="5"/>
  <c r="Y3384" i="5"/>
  <c r="Y3383" i="5"/>
  <c r="Y3382" i="5"/>
  <c r="Y3381" i="5"/>
  <c r="Y3380" i="5"/>
  <c r="Y3379" i="5"/>
  <c r="Y3378" i="5"/>
  <c r="Y3377" i="5"/>
  <c r="Y3376" i="5"/>
  <c r="Y3375" i="5"/>
  <c r="Y3374" i="5"/>
  <c r="Y3373" i="5"/>
  <c r="Y3372" i="5"/>
  <c r="Y3371" i="5"/>
  <c r="Y3370" i="5"/>
  <c r="Y3369" i="5"/>
  <c r="Y3368" i="5"/>
  <c r="Y3367" i="5"/>
  <c r="Y3366" i="5"/>
  <c r="Y3365" i="5"/>
  <c r="Y3364" i="5"/>
  <c r="Y3363" i="5"/>
  <c r="Y3362" i="5"/>
  <c r="Y3361" i="5"/>
  <c r="Y3360" i="5"/>
  <c r="Y3359" i="5"/>
  <c r="Y3358" i="5"/>
  <c r="Y3357" i="5"/>
  <c r="Y3356" i="5"/>
  <c r="Y3355" i="5"/>
  <c r="Y3354" i="5"/>
  <c r="Y3353" i="5"/>
  <c r="Y3352" i="5"/>
  <c r="Y3351" i="5"/>
  <c r="Y3350" i="5"/>
  <c r="Y3349" i="5"/>
  <c r="Y3348" i="5"/>
  <c r="Y3347" i="5"/>
  <c r="Y3346" i="5"/>
  <c r="Y3345" i="5"/>
  <c r="Y3344" i="5"/>
  <c r="Y3343" i="5"/>
  <c r="Y3342" i="5"/>
  <c r="Y3341" i="5"/>
  <c r="Y3340" i="5"/>
  <c r="Y3339" i="5"/>
  <c r="Y3338" i="5"/>
  <c r="Y3337" i="5"/>
  <c r="Y3336" i="5"/>
  <c r="Y3335" i="5"/>
  <c r="Y3334" i="5"/>
  <c r="Y3333" i="5"/>
  <c r="Y3332" i="5"/>
  <c r="Y3331" i="5"/>
  <c r="Y3330" i="5"/>
  <c r="Y3329" i="5"/>
  <c r="Y3328" i="5"/>
  <c r="Y3327" i="5"/>
  <c r="Y3326" i="5"/>
  <c r="Y3325" i="5"/>
  <c r="Y3324" i="5"/>
  <c r="Y3323" i="5"/>
  <c r="Y3322" i="5"/>
  <c r="Y3321" i="5"/>
  <c r="Y3320" i="5"/>
  <c r="Y3319" i="5"/>
  <c r="Y3318" i="5"/>
  <c r="Y3317" i="5"/>
  <c r="Y3316" i="5"/>
  <c r="Y3315" i="5"/>
  <c r="Y3314" i="5"/>
  <c r="Y3313" i="5"/>
  <c r="Y3312" i="5"/>
  <c r="Y3311" i="5"/>
  <c r="Y3310" i="5"/>
  <c r="Y3309" i="5"/>
  <c r="Y3308" i="5"/>
  <c r="Y3307" i="5"/>
  <c r="Y3306" i="5"/>
  <c r="Y3305" i="5"/>
  <c r="Y3304" i="5"/>
  <c r="Y3303" i="5"/>
  <c r="Y3302" i="5"/>
  <c r="Y3301" i="5"/>
  <c r="Y3300" i="5"/>
  <c r="Y3299" i="5"/>
  <c r="Y3298" i="5"/>
  <c r="Y3297" i="5"/>
  <c r="Y3296" i="5"/>
  <c r="Y3295" i="5"/>
  <c r="Y3294" i="5"/>
  <c r="Y3293" i="5"/>
  <c r="Y3292" i="5"/>
  <c r="Y3291" i="5"/>
  <c r="Y3290" i="5"/>
  <c r="Y3289" i="5"/>
  <c r="Y3288" i="5"/>
  <c r="Y3287" i="5"/>
  <c r="Y3286" i="5"/>
  <c r="Y3285" i="5"/>
  <c r="Y3284" i="5"/>
  <c r="Y3283" i="5"/>
  <c r="Y3282" i="5"/>
  <c r="Y3281" i="5"/>
  <c r="Y3280" i="5"/>
  <c r="Y3279" i="5"/>
  <c r="Y3278" i="5"/>
  <c r="Y3277" i="5"/>
  <c r="Y3276" i="5"/>
  <c r="Y3275" i="5"/>
  <c r="Y3274" i="5"/>
  <c r="Y3273" i="5"/>
  <c r="Y3272" i="5"/>
  <c r="Y3271" i="5"/>
  <c r="Y3270" i="5"/>
  <c r="Y3269" i="5"/>
  <c r="Y3268" i="5"/>
  <c r="Y3267" i="5"/>
  <c r="Y3266" i="5"/>
  <c r="Y3265" i="5"/>
  <c r="Y3264" i="5"/>
  <c r="Y3263" i="5"/>
  <c r="Y3262" i="5"/>
  <c r="Y3261" i="5"/>
  <c r="Y3260" i="5"/>
  <c r="Y3259" i="5"/>
  <c r="Y3258" i="5"/>
  <c r="Y3257" i="5"/>
  <c r="Y3256" i="5"/>
  <c r="Y3255" i="5"/>
  <c r="Y3254" i="5"/>
  <c r="Y3253" i="5"/>
  <c r="Y3252" i="5"/>
  <c r="Y3251" i="5"/>
  <c r="Y3250" i="5"/>
  <c r="Y3249" i="5"/>
  <c r="Y3248" i="5"/>
  <c r="Y3247" i="5"/>
  <c r="Y3246" i="5"/>
  <c r="Y3245" i="5"/>
  <c r="Y3244" i="5"/>
  <c r="Y3243" i="5"/>
  <c r="Y3242" i="5"/>
  <c r="Y3241" i="5"/>
  <c r="Y3240" i="5"/>
  <c r="Y3239" i="5"/>
  <c r="Y3238" i="5"/>
  <c r="Y3237" i="5"/>
  <c r="Y3236" i="5"/>
  <c r="Y3235" i="5"/>
  <c r="Y3234" i="5"/>
  <c r="Y3233" i="5"/>
  <c r="Y3232" i="5"/>
  <c r="Y3231" i="5"/>
  <c r="Y3230" i="5"/>
  <c r="Y3229" i="5"/>
  <c r="Y3228" i="5"/>
  <c r="Y3227" i="5"/>
  <c r="Y3226" i="5"/>
  <c r="Y3225" i="5"/>
  <c r="Y3224" i="5"/>
  <c r="Y3223" i="5"/>
  <c r="Y3222" i="5"/>
  <c r="Y3221" i="5"/>
  <c r="Y3220" i="5"/>
  <c r="Y3219" i="5"/>
  <c r="Y3218" i="5"/>
  <c r="Y3217" i="5"/>
  <c r="Y3216" i="5"/>
  <c r="Y3215" i="5"/>
  <c r="Y3214" i="5"/>
  <c r="Y3213" i="5"/>
  <c r="Y3212" i="5"/>
  <c r="Y3211" i="5"/>
  <c r="Y3210" i="5"/>
  <c r="Y3209" i="5"/>
  <c r="Y3208" i="5"/>
  <c r="Y3207" i="5"/>
  <c r="Y3206" i="5"/>
  <c r="Y3205" i="5"/>
  <c r="Y3204" i="5"/>
  <c r="Y3203" i="5"/>
  <c r="Y3202" i="5"/>
  <c r="Y3201" i="5"/>
  <c r="Y3200" i="5"/>
  <c r="Y3199" i="5"/>
  <c r="Y3198" i="5"/>
  <c r="Y3197" i="5"/>
  <c r="Y3196" i="5"/>
  <c r="Y3195" i="5"/>
  <c r="Y3194" i="5"/>
  <c r="Y3193" i="5"/>
  <c r="Y3192" i="5"/>
  <c r="Y3191" i="5"/>
  <c r="Y3190" i="5"/>
  <c r="Y3189" i="5"/>
  <c r="Y3188" i="5"/>
  <c r="Y3187" i="5"/>
  <c r="Y3186" i="5"/>
  <c r="Y3185" i="5"/>
  <c r="Y3184" i="5"/>
  <c r="Y3183" i="5"/>
  <c r="Y3182" i="5"/>
  <c r="Y3181" i="5"/>
  <c r="Y3180" i="5"/>
  <c r="Y3179" i="5"/>
  <c r="Y3178" i="5"/>
  <c r="Y3177" i="5"/>
  <c r="Y3176" i="5"/>
  <c r="Y3175" i="5"/>
  <c r="Y3174" i="5"/>
  <c r="Y3173" i="5"/>
  <c r="Y3172" i="5"/>
  <c r="Y3171" i="5"/>
  <c r="Y3170" i="5"/>
  <c r="Y3169" i="5"/>
  <c r="Y3168" i="5"/>
  <c r="Y3167" i="5"/>
  <c r="Y3166" i="5"/>
  <c r="Y3165" i="5"/>
  <c r="Y3164" i="5"/>
  <c r="Y3163" i="5"/>
  <c r="Y3162" i="5"/>
  <c r="Y3161" i="5"/>
  <c r="Y3160" i="5"/>
  <c r="Y3159" i="5"/>
  <c r="Y3158" i="5"/>
  <c r="Y3157" i="5"/>
  <c r="Y3156" i="5"/>
  <c r="Y3155" i="5"/>
  <c r="Y3154" i="5"/>
  <c r="Y3153" i="5"/>
  <c r="Y3152" i="5"/>
  <c r="Y3151" i="5"/>
  <c r="Y3150" i="5"/>
  <c r="Y3149" i="5"/>
  <c r="Y3148" i="5"/>
  <c r="Y3147" i="5"/>
  <c r="Y3146" i="5"/>
  <c r="Y3145" i="5"/>
  <c r="Y3144" i="5"/>
  <c r="Y3143" i="5"/>
  <c r="Y3142" i="5"/>
  <c r="Y3141" i="5"/>
  <c r="Y3140" i="5"/>
  <c r="Y3139" i="5"/>
  <c r="Y3138" i="5"/>
  <c r="Y3137" i="5"/>
  <c r="Y3136" i="5"/>
  <c r="Y3135" i="5"/>
  <c r="Y3134" i="5"/>
  <c r="Y3133" i="5"/>
  <c r="Y3132" i="5"/>
  <c r="Y3131" i="5"/>
  <c r="Y3130" i="5"/>
  <c r="Y3129" i="5"/>
  <c r="Y3128" i="5"/>
  <c r="Y3127" i="5"/>
  <c r="Y3126" i="5"/>
  <c r="Y3125" i="5"/>
  <c r="Y3124" i="5"/>
  <c r="Y3123" i="5"/>
  <c r="Y3122" i="5"/>
  <c r="Y3121" i="5"/>
  <c r="Y3120" i="5"/>
  <c r="Y3119" i="5"/>
  <c r="Y3118" i="5"/>
  <c r="Y3117" i="5"/>
  <c r="Y3116" i="5"/>
  <c r="Y3115" i="5"/>
  <c r="Y3114" i="5"/>
  <c r="Y3113" i="5"/>
  <c r="Y3112" i="5"/>
  <c r="Y3111" i="5"/>
  <c r="Y3110" i="5"/>
  <c r="Y3109" i="5"/>
  <c r="Y3108" i="5"/>
  <c r="Y3107" i="5"/>
  <c r="Y3106" i="5"/>
  <c r="Y3105" i="5"/>
  <c r="Y3104" i="5"/>
  <c r="Y3103" i="5"/>
  <c r="Y3102" i="5"/>
  <c r="Y3101" i="5"/>
  <c r="Y3100" i="5"/>
  <c r="Y3099" i="5"/>
  <c r="Y3098" i="5"/>
  <c r="Y3097" i="5"/>
  <c r="Y3096" i="5"/>
  <c r="Y3095" i="5"/>
  <c r="Y3094" i="5"/>
  <c r="Y3093" i="5"/>
  <c r="Y3092" i="5"/>
  <c r="Y3091" i="5"/>
  <c r="Y3090" i="5"/>
  <c r="Y3089" i="5"/>
  <c r="Y3088" i="5"/>
  <c r="Y3087" i="5"/>
  <c r="Y3086" i="5"/>
  <c r="Y3085" i="5"/>
  <c r="Y3084" i="5"/>
  <c r="Y3083" i="5"/>
  <c r="Y3082" i="5"/>
  <c r="Y3081" i="5"/>
  <c r="Y3080" i="5"/>
  <c r="Y3079" i="5"/>
  <c r="Y3078" i="5"/>
  <c r="Y3077" i="5"/>
  <c r="Y3076" i="5"/>
  <c r="Y3075" i="5"/>
  <c r="Y3074" i="5"/>
  <c r="Y3073" i="5"/>
  <c r="Y3072" i="5"/>
  <c r="Y3071" i="5"/>
  <c r="Y3070" i="5"/>
  <c r="Y3069" i="5"/>
  <c r="Y3068" i="5"/>
  <c r="Y3067" i="5"/>
  <c r="Y3066" i="5"/>
  <c r="Y3065" i="5"/>
  <c r="Y3064" i="5"/>
  <c r="Y3063" i="5"/>
  <c r="Y3062" i="5"/>
  <c r="Y3061" i="5"/>
  <c r="Y3060" i="5"/>
  <c r="Y3059" i="5"/>
  <c r="Y3058" i="5"/>
  <c r="Y3057" i="5"/>
  <c r="Y3056" i="5"/>
  <c r="Y3055" i="5"/>
  <c r="Y3054" i="5"/>
  <c r="Y3053" i="5"/>
  <c r="Y3052" i="5"/>
  <c r="Y3051" i="5"/>
  <c r="Y3050" i="5"/>
  <c r="Y3049" i="5"/>
  <c r="Y3048" i="5"/>
  <c r="Y3047" i="5"/>
  <c r="Y3046" i="5"/>
  <c r="Y3045" i="5"/>
  <c r="Y3044" i="5"/>
  <c r="Y3043" i="5"/>
  <c r="Y3042" i="5"/>
  <c r="Y3041" i="5"/>
  <c r="Y3040" i="5"/>
  <c r="Y3039" i="5"/>
  <c r="Y3038" i="5"/>
  <c r="Y3037" i="5"/>
  <c r="Y3036" i="5"/>
  <c r="Y3035" i="5"/>
  <c r="Y3034" i="5"/>
  <c r="Y3033" i="5"/>
  <c r="Y3032" i="5"/>
  <c r="Y3031" i="5"/>
  <c r="Y3030" i="5"/>
  <c r="Y3029" i="5"/>
  <c r="Y3028" i="5"/>
  <c r="Y3027" i="5"/>
  <c r="Y3026" i="5"/>
  <c r="Y3025" i="5"/>
  <c r="Y3024" i="5"/>
  <c r="Y3023" i="5"/>
  <c r="Y3022" i="5"/>
  <c r="Y3021" i="5"/>
  <c r="Y3020" i="5"/>
  <c r="Y3019" i="5"/>
  <c r="Y3018" i="5"/>
  <c r="Y3017" i="5"/>
  <c r="Y3016" i="5"/>
  <c r="Y3015" i="5"/>
  <c r="Y3014" i="5"/>
  <c r="Y3013" i="5"/>
  <c r="Y3012" i="5"/>
  <c r="Y3011" i="5"/>
  <c r="Y3010" i="5"/>
  <c r="Y3009" i="5"/>
  <c r="Y3008" i="5"/>
  <c r="Y3007" i="5"/>
  <c r="Y3006" i="5"/>
  <c r="Y3005" i="5"/>
  <c r="Y3004" i="5"/>
  <c r="Y3003" i="5"/>
  <c r="Y3002" i="5"/>
  <c r="Y3001" i="5"/>
  <c r="Y3000" i="5"/>
  <c r="Y2999" i="5"/>
  <c r="Y2998" i="5"/>
  <c r="Y2997" i="5"/>
  <c r="Y2996" i="5"/>
  <c r="Y2995" i="5"/>
  <c r="Y2994" i="5"/>
  <c r="Y2993" i="5"/>
  <c r="Y2992" i="5"/>
  <c r="Y2991" i="5"/>
  <c r="Y2990" i="5"/>
  <c r="Y2989" i="5"/>
  <c r="Y2988" i="5"/>
  <c r="Y2987" i="5"/>
  <c r="Y2986" i="5"/>
  <c r="Y2985" i="5"/>
  <c r="Y2984" i="5"/>
  <c r="Y2983" i="5"/>
  <c r="Y2982" i="5"/>
  <c r="Y2981" i="5"/>
  <c r="Y2980" i="5"/>
  <c r="Y2979" i="5"/>
  <c r="Y2978" i="5"/>
  <c r="Y2977" i="5"/>
  <c r="Y2976" i="5"/>
  <c r="Y2975" i="5"/>
  <c r="Y2974" i="5"/>
  <c r="Y2973" i="5"/>
  <c r="Y2972" i="5"/>
  <c r="Y2971" i="5"/>
  <c r="Y2970" i="5"/>
  <c r="Y2969" i="5"/>
  <c r="Y2968" i="5"/>
  <c r="Y2967" i="5"/>
  <c r="Y2966" i="5"/>
  <c r="Y2965" i="5"/>
  <c r="Y2964" i="5"/>
  <c r="Y2963" i="5"/>
  <c r="Y2962" i="5"/>
  <c r="Y2961" i="5"/>
  <c r="Y2960" i="5"/>
  <c r="Y2959" i="5"/>
  <c r="Y2958" i="5"/>
  <c r="Y2957" i="5"/>
  <c r="Y2956" i="5"/>
  <c r="Y2955" i="5"/>
  <c r="Y2954" i="5"/>
  <c r="Y2953" i="5"/>
  <c r="Y2952" i="5"/>
  <c r="Y2951" i="5"/>
  <c r="Y2950" i="5"/>
  <c r="Y2949" i="5"/>
  <c r="Y2948" i="5"/>
  <c r="Y2947" i="5"/>
  <c r="Y2946" i="5"/>
  <c r="Y2945" i="5"/>
  <c r="Y2944" i="5"/>
  <c r="Y2943" i="5"/>
  <c r="Y2942" i="5"/>
  <c r="Y2941" i="5"/>
  <c r="Y2940" i="5"/>
  <c r="Y2939" i="5"/>
  <c r="Y2938" i="5"/>
  <c r="Y2937" i="5"/>
  <c r="Y2936" i="5"/>
  <c r="Y2935" i="5"/>
  <c r="Y2934" i="5"/>
  <c r="Y2933" i="5"/>
  <c r="Y2932" i="5"/>
  <c r="Y2931" i="5"/>
  <c r="Y2930" i="5"/>
  <c r="Y2929" i="5"/>
  <c r="Y2928" i="5"/>
  <c r="Y2927" i="5"/>
  <c r="Y2926" i="5"/>
  <c r="Y2925" i="5"/>
  <c r="Y2924" i="5"/>
  <c r="Y2923" i="5"/>
  <c r="Y2922" i="5"/>
  <c r="Y2921" i="5"/>
  <c r="Y2920" i="5"/>
  <c r="Y2919" i="5"/>
  <c r="Y2918" i="5"/>
  <c r="Y2917" i="5"/>
  <c r="Y2916" i="5"/>
  <c r="Y2915" i="5"/>
  <c r="Y2914" i="5"/>
  <c r="Y2913" i="5"/>
  <c r="Y2912" i="5"/>
  <c r="Y2911" i="5"/>
  <c r="Y2910" i="5"/>
  <c r="Y2909" i="5"/>
  <c r="Y2908" i="5"/>
  <c r="Y2907" i="5"/>
  <c r="Y2906" i="5"/>
  <c r="Y2905" i="5"/>
  <c r="Y2904" i="5"/>
  <c r="Y2903" i="5"/>
  <c r="Y2902" i="5"/>
  <c r="Y2901" i="5"/>
  <c r="Y2900" i="5"/>
  <c r="Y2899" i="5"/>
  <c r="Y2898" i="5"/>
  <c r="Y2897" i="5"/>
  <c r="Y2896" i="5"/>
  <c r="Y2895" i="5"/>
  <c r="Y2894" i="5"/>
  <c r="Y2893" i="5"/>
  <c r="Y2892" i="5"/>
  <c r="Y2891" i="5"/>
  <c r="Y2890" i="5"/>
  <c r="Y2889" i="5"/>
  <c r="Y2888" i="5"/>
  <c r="Y2887" i="5"/>
  <c r="Y2886" i="5"/>
  <c r="Y2885" i="5"/>
  <c r="Y2884" i="5"/>
  <c r="Y2883" i="5"/>
  <c r="Y2882" i="5"/>
  <c r="Y2881" i="5"/>
  <c r="Y2880" i="5"/>
  <c r="Y2879" i="5"/>
  <c r="Y2878" i="5"/>
  <c r="Y2877" i="5"/>
  <c r="Y2876" i="5"/>
  <c r="Y2875" i="5"/>
  <c r="Y2874" i="5"/>
  <c r="Y2873" i="5"/>
  <c r="Y2872" i="5"/>
  <c r="Y2871" i="5"/>
  <c r="Y2870" i="5"/>
  <c r="Y2869" i="5"/>
  <c r="Y2868" i="5"/>
  <c r="Y2867" i="5"/>
  <c r="Y2866" i="5"/>
  <c r="Y2865" i="5"/>
  <c r="Y2864" i="5"/>
  <c r="Y2863" i="5"/>
  <c r="Y2862" i="5"/>
  <c r="Y2861" i="5"/>
  <c r="Y2860" i="5"/>
  <c r="Y2859" i="5"/>
  <c r="Y2858" i="5"/>
  <c r="Y2857" i="5"/>
  <c r="Y2856" i="5"/>
  <c r="Y2855" i="5"/>
  <c r="Y2854" i="5"/>
  <c r="Y2853" i="5"/>
  <c r="Y2852" i="5"/>
  <c r="Y2851" i="5"/>
  <c r="Y2850" i="5"/>
  <c r="Y2849" i="5"/>
  <c r="Y2848" i="5"/>
  <c r="Y2847" i="5"/>
  <c r="Y2846" i="5"/>
  <c r="Y2845" i="5"/>
  <c r="Y2844" i="5"/>
  <c r="Y2843" i="5"/>
  <c r="Y2842" i="5"/>
  <c r="Y2841" i="5"/>
  <c r="Y2840" i="5"/>
  <c r="Y2839" i="5"/>
  <c r="Y2838" i="5"/>
  <c r="Y2837" i="5"/>
  <c r="Y2836" i="5"/>
  <c r="Y2835" i="5"/>
  <c r="Y2834" i="5"/>
  <c r="Y2833" i="5"/>
  <c r="Y2832" i="5"/>
  <c r="Y2831" i="5"/>
  <c r="Y2830" i="5"/>
  <c r="Y2829" i="5"/>
  <c r="Y2828" i="5"/>
  <c r="Y2827" i="5"/>
  <c r="Y2826" i="5"/>
  <c r="Y2825" i="5"/>
  <c r="Y2824" i="5"/>
  <c r="Y2823" i="5"/>
  <c r="Y2822" i="5"/>
  <c r="Y2821" i="5"/>
  <c r="Y2820" i="5"/>
  <c r="Y2819" i="5"/>
  <c r="Y2818" i="5"/>
  <c r="Y2817" i="5"/>
  <c r="Y2816" i="5"/>
  <c r="Y2815" i="5"/>
  <c r="Y2814" i="5"/>
  <c r="Y2813" i="5"/>
  <c r="Y2812" i="5"/>
  <c r="Y2811" i="5"/>
  <c r="Y2810" i="5"/>
  <c r="Y2809" i="5"/>
  <c r="Y2808" i="5"/>
  <c r="Y2807" i="5"/>
  <c r="Y2806" i="5"/>
  <c r="Y2805" i="5"/>
  <c r="Y2804" i="5"/>
  <c r="Y2803" i="5"/>
  <c r="Y2802" i="5"/>
  <c r="Y2801" i="5"/>
  <c r="Y2800" i="5"/>
  <c r="Y2799" i="5"/>
  <c r="Y2798" i="5"/>
  <c r="Y2797" i="5"/>
  <c r="Y2796" i="5"/>
  <c r="Y2795" i="5"/>
  <c r="Y2794" i="5"/>
  <c r="Y2793" i="5"/>
  <c r="Y2792" i="5"/>
  <c r="Y2791" i="5"/>
  <c r="Y2790" i="5"/>
  <c r="Y2789" i="5"/>
  <c r="Y2788" i="5"/>
  <c r="Y2787" i="5"/>
  <c r="Y2786" i="5"/>
  <c r="Y2785" i="5"/>
  <c r="Y2784" i="5"/>
  <c r="Y2783" i="5"/>
  <c r="Y2782" i="5"/>
  <c r="Y2781" i="5"/>
  <c r="Y2780" i="5"/>
  <c r="Y2779" i="5"/>
  <c r="Y2778" i="5"/>
  <c r="Y2777" i="5"/>
  <c r="Y2776" i="5"/>
  <c r="Y2775" i="5"/>
  <c r="Y2774" i="5"/>
  <c r="Y2773" i="5"/>
  <c r="Y2772" i="5"/>
  <c r="Y2771" i="5"/>
  <c r="Y2770" i="5"/>
  <c r="Y2769" i="5"/>
  <c r="Y2768" i="5"/>
  <c r="Y2767" i="5"/>
  <c r="Y2766" i="5"/>
  <c r="Y2765" i="5"/>
  <c r="Y2764" i="5"/>
  <c r="Y2763" i="5"/>
  <c r="Y2762" i="5"/>
  <c r="Y2761" i="5"/>
  <c r="Y2760" i="5"/>
  <c r="Y2759" i="5"/>
  <c r="Y2758" i="5"/>
  <c r="Y2757" i="5"/>
  <c r="Y2756" i="5"/>
  <c r="Y2755" i="5"/>
  <c r="Y2754" i="5"/>
  <c r="Y2753" i="5"/>
  <c r="Y2752" i="5"/>
  <c r="Y2751" i="5"/>
  <c r="Y2750" i="5"/>
  <c r="Y2749" i="5"/>
  <c r="Y2748" i="5"/>
  <c r="Y2747" i="5"/>
  <c r="Y2746" i="5"/>
  <c r="Y2745" i="5"/>
  <c r="Y2744" i="5"/>
  <c r="Y2743" i="5"/>
  <c r="Y2742" i="5"/>
  <c r="Y2741" i="5"/>
  <c r="Y2740" i="5"/>
  <c r="Y2739" i="5"/>
  <c r="Y2738" i="5"/>
  <c r="Y2737" i="5"/>
  <c r="Y2736" i="5"/>
  <c r="Y2735" i="5"/>
  <c r="Y2734" i="5"/>
  <c r="Y2733" i="5"/>
  <c r="Y2732" i="5"/>
  <c r="Y2731" i="5"/>
  <c r="Y2730" i="5"/>
  <c r="Y2729" i="5"/>
  <c r="Y2728" i="5"/>
  <c r="Y2727" i="5"/>
  <c r="Y2726" i="5"/>
  <c r="Y2725" i="5"/>
  <c r="Y2724" i="5"/>
  <c r="Y2723" i="5"/>
  <c r="Y2722" i="5"/>
  <c r="Y2721" i="5"/>
  <c r="Y2720" i="5"/>
  <c r="Y2719" i="5"/>
  <c r="Y2718" i="5"/>
  <c r="Y2717" i="5"/>
  <c r="Y2716" i="5"/>
  <c r="Y2715" i="5"/>
  <c r="Y2714" i="5"/>
  <c r="Y2713" i="5"/>
  <c r="Y2712" i="5"/>
  <c r="Y2711" i="5"/>
  <c r="Y2710" i="5"/>
  <c r="Y2709" i="5"/>
  <c r="Y2708" i="5"/>
  <c r="Y2707" i="5"/>
  <c r="Y2706" i="5"/>
  <c r="Y2705" i="5"/>
  <c r="Y2704" i="5"/>
  <c r="Y2703" i="5"/>
  <c r="Y2702" i="5"/>
  <c r="Y2701" i="5"/>
  <c r="Y2700" i="5"/>
  <c r="Y2699" i="5"/>
  <c r="Y2698" i="5"/>
  <c r="Y2697" i="5"/>
  <c r="Y2696" i="5"/>
  <c r="Y2695" i="5"/>
  <c r="Y2694" i="5"/>
  <c r="Y2693" i="5"/>
  <c r="Y2692" i="5"/>
  <c r="Y2691" i="5"/>
  <c r="Y2690" i="5"/>
  <c r="Y2689" i="5"/>
  <c r="Y2688" i="5"/>
  <c r="Y2687" i="5"/>
  <c r="Y2686" i="5"/>
  <c r="Y2685" i="5"/>
  <c r="Y2684" i="5"/>
  <c r="Y2683" i="5"/>
  <c r="Y2682" i="5"/>
  <c r="Y2681" i="5"/>
  <c r="Y2680" i="5"/>
  <c r="Y2679" i="5"/>
  <c r="Y2678" i="5"/>
  <c r="Y2677" i="5"/>
  <c r="Y2676" i="5"/>
  <c r="Y2675" i="5"/>
  <c r="Y2674" i="5"/>
  <c r="Y2673" i="5"/>
  <c r="Y2672" i="5"/>
  <c r="Y2671" i="5"/>
  <c r="Y2670" i="5"/>
  <c r="Y2669" i="5"/>
  <c r="Y2668" i="5"/>
  <c r="Y2667" i="5"/>
  <c r="Y2666" i="5"/>
  <c r="Y2665" i="5"/>
  <c r="Y2664" i="5"/>
  <c r="Y2663" i="5"/>
  <c r="Y2662" i="5"/>
  <c r="Y2661" i="5"/>
  <c r="Y2660" i="5"/>
  <c r="Y2659" i="5"/>
  <c r="Y2658" i="5"/>
  <c r="Y2657" i="5"/>
  <c r="Y2656" i="5"/>
  <c r="Y2655" i="5"/>
  <c r="Y2654" i="5"/>
  <c r="Y2653" i="5"/>
  <c r="Y2652" i="5"/>
  <c r="Y2651" i="5"/>
  <c r="Y2650" i="5"/>
  <c r="Y2649" i="5"/>
  <c r="Y2648" i="5"/>
  <c r="Y2647" i="5"/>
  <c r="Y2646" i="5"/>
  <c r="Y2645" i="5"/>
  <c r="Y2644" i="5"/>
  <c r="Y2643" i="5"/>
  <c r="Y2642" i="5"/>
  <c r="Y2641" i="5"/>
  <c r="Y2640" i="5"/>
  <c r="Y2639" i="5"/>
  <c r="Y2638" i="5"/>
  <c r="Y2637" i="5"/>
  <c r="Y2636" i="5"/>
  <c r="Y2635" i="5"/>
  <c r="Y2634" i="5"/>
  <c r="Y2633" i="5"/>
  <c r="Y2632" i="5"/>
  <c r="Y2631" i="5"/>
  <c r="Y2630" i="5"/>
  <c r="Y2629" i="5"/>
  <c r="Y2628" i="5"/>
  <c r="Y2627" i="5"/>
  <c r="Y2626" i="5"/>
  <c r="Y2625" i="5"/>
  <c r="Y2624" i="5"/>
  <c r="Y2623" i="5"/>
  <c r="Y2622" i="5"/>
  <c r="Y2621" i="5"/>
  <c r="Y2620" i="5"/>
  <c r="Y2619" i="5"/>
  <c r="Y2618" i="5"/>
  <c r="Y2617" i="5"/>
  <c r="Y2616" i="5"/>
  <c r="Y2615" i="5"/>
  <c r="Y2614" i="5"/>
  <c r="Y2613" i="5"/>
  <c r="Y2612" i="5"/>
  <c r="Y2611" i="5"/>
  <c r="Y2610" i="5"/>
  <c r="Y2609" i="5"/>
  <c r="Y2608" i="5"/>
  <c r="Y2607" i="5"/>
  <c r="Y2606" i="5"/>
  <c r="Y2605" i="5"/>
  <c r="Y2604" i="5"/>
  <c r="Y2603" i="5"/>
  <c r="Y2602" i="5"/>
  <c r="Y2601" i="5"/>
  <c r="Y2600" i="5"/>
  <c r="Y2599" i="5"/>
  <c r="Y2598" i="5"/>
  <c r="Y2597" i="5"/>
  <c r="Y2596" i="5"/>
  <c r="Y2595" i="5"/>
  <c r="Y2594" i="5"/>
  <c r="Y2593" i="5"/>
  <c r="Y2592" i="5"/>
  <c r="Y2591" i="5"/>
  <c r="Y2590" i="5"/>
  <c r="Y2589" i="5"/>
  <c r="Y2588" i="5"/>
  <c r="Y2587" i="5"/>
  <c r="Y2586" i="5"/>
  <c r="Y2585" i="5"/>
  <c r="Y2584" i="5"/>
  <c r="Y2583" i="5"/>
  <c r="Y2582" i="5"/>
  <c r="Y2581" i="5"/>
  <c r="Y2580" i="5"/>
  <c r="Y2579" i="5"/>
  <c r="Y2578" i="5"/>
  <c r="Y2577" i="5"/>
  <c r="Y2576" i="5"/>
  <c r="Y2575" i="5"/>
  <c r="Y2574" i="5"/>
  <c r="Y2573" i="5"/>
  <c r="Y2572" i="5"/>
  <c r="Y2571" i="5"/>
  <c r="Y2570" i="5"/>
  <c r="Y2569" i="5"/>
  <c r="Y2568" i="5"/>
  <c r="Y2567" i="5"/>
  <c r="Y2566" i="5"/>
  <c r="Y2565" i="5"/>
  <c r="Y2564" i="5"/>
  <c r="Y2563" i="5"/>
  <c r="Y2562" i="5"/>
  <c r="Y2561" i="5"/>
  <c r="Y2560" i="5"/>
  <c r="Y2559" i="5"/>
  <c r="Y2558" i="5"/>
  <c r="Y2557" i="5"/>
  <c r="Y2556" i="5"/>
  <c r="Y2555" i="5"/>
  <c r="Y2554" i="5"/>
  <c r="Y2553" i="5"/>
  <c r="Y2552" i="5"/>
  <c r="Y2551" i="5"/>
  <c r="Y2550" i="5"/>
  <c r="Y2549" i="5"/>
  <c r="Y2548" i="5"/>
  <c r="Y2547" i="5"/>
  <c r="Y2546" i="5"/>
  <c r="Y2545" i="5"/>
  <c r="Y2544" i="5"/>
  <c r="Y2543" i="5"/>
  <c r="Y2542" i="5"/>
  <c r="Y2541" i="5"/>
  <c r="Y2540" i="5"/>
  <c r="Y2539" i="5"/>
  <c r="Y2538" i="5"/>
  <c r="Y2537" i="5"/>
  <c r="Y2536" i="5"/>
  <c r="Y2535" i="5"/>
  <c r="Y2534" i="5"/>
  <c r="Y2533" i="5"/>
  <c r="Y2532" i="5"/>
  <c r="Y2531" i="5"/>
  <c r="Y2530" i="5"/>
  <c r="Y2529" i="5"/>
  <c r="Y2528" i="5"/>
  <c r="Y2527" i="5"/>
  <c r="Y2526" i="5"/>
  <c r="Y2525" i="5"/>
  <c r="Y2524" i="5"/>
  <c r="Y2523" i="5"/>
  <c r="Y2522" i="5"/>
  <c r="Y2521" i="5"/>
  <c r="Y2520" i="5"/>
  <c r="Y2519" i="5"/>
  <c r="Y2518" i="5"/>
  <c r="Y2517" i="5"/>
  <c r="Y2516" i="5"/>
  <c r="Y2515" i="5"/>
  <c r="Y2514" i="5"/>
  <c r="Y2513" i="5"/>
  <c r="Y2512" i="5"/>
  <c r="Y2511" i="5"/>
  <c r="Y2510" i="5"/>
  <c r="Y2509" i="5"/>
  <c r="Y2508" i="5"/>
  <c r="Y2507" i="5"/>
  <c r="Y2506" i="5"/>
  <c r="Y2505" i="5"/>
  <c r="Y2504" i="5"/>
  <c r="Y2503" i="5"/>
  <c r="Y2502" i="5"/>
  <c r="Y2501" i="5"/>
  <c r="Y2500" i="5"/>
  <c r="Y2499" i="5"/>
  <c r="Y2498" i="5"/>
  <c r="Y2497" i="5"/>
  <c r="Y2496" i="5"/>
  <c r="Y2495" i="5"/>
  <c r="Y2494" i="5"/>
  <c r="Y2493" i="5"/>
  <c r="Y2492" i="5"/>
  <c r="Y2491" i="5"/>
  <c r="Y2490" i="5"/>
  <c r="Y2489" i="5"/>
  <c r="Y2488" i="5"/>
  <c r="Y2487" i="5"/>
  <c r="Y2486" i="5"/>
  <c r="Y2485" i="5"/>
  <c r="Y2484" i="5"/>
  <c r="Y2483" i="5"/>
  <c r="Y2482" i="5"/>
  <c r="Y2481" i="5"/>
  <c r="Y2480" i="5"/>
  <c r="Y2479" i="5"/>
  <c r="Y2478" i="5"/>
  <c r="Y2477" i="5"/>
  <c r="Y2476" i="5"/>
  <c r="Y2475" i="5"/>
  <c r="Y2474" i="5"/>
  <c r="Y2473" i="5"/>
  <c r="Y2472" i="5"/>
  <c r="Y2471" i="5"/>
  <c r="Y2470" i="5"/>
  <c r="Y2469" i="5"/>
  <c r="Y2468" i="5"/>
  <c r="Y2467" i="5"/>
  <c r="Y2466" i="5"/>
  <c r="Y2465" i="5"/>
  <c r="Y2464" i="5"/>
  <c r="Y2463" i="5"/>
  <c r="Y2462" i="5"/>
  <c r="Y2461" i="5"/>
  <c r="Y2460" i="5"/>
  <c r="Y2459" i="5"/>
  <c r="Y2458" i="5"/>
  <c r="Y2457" i="5"/>
  <c r="Y2456" i="5"/>
  <c r="Y2455" i="5"/>
  <c r="Y2454" i="5"/>
  <c r="Y2453" i="5"/>
  <c r="Y2452" i="5"/>
  <c r="Y2451" i="5"/>
  <c r="Y2450" i="5"/>
  <c r="Y2449" i="5"/>
  <c r="Y2448" i="5"/>
  <c r="Y2447" i="5"/>
  <c r="Y2446" i="5"/>
  <c r="Y2445" i="5"/>
  <c r="Y2444" i="5"/>
  <c r="Y2443" i="5"/>
  <c r="Y2442" i="5"/>
  <c r="Y2441" i="5"/>
  <c r="Y2440" i="5"/>
  <c r="Y2439" i="5"/>
  <c r="Y2438" i="5"/>
  <c r="Y2437" i="5"/>
  <c r="Y2436" i="5"/>
  <c r="Y2435" i="5"/>
  <c r="Y2434" i="5"/>
  <c r="Y2433" i="5"/>
  <c r="Y2432" i="5"/>
  <c r="Y2431" i="5"/>
  <c r="Y2430" i="5"/>
  <c r="Y2429" i="5"/>
  <c r="Y2428" i="5"/>
  <c r="Y2427" i="5"/>
  <c r="Y2426" i="5"/>
  <c r="Y2425" i="5"/>
  <c r="Y2424" i="5"/>
  <c r="Y2423" i="5"/>
  <c r="Y2422" i="5"/>
  <c r="Y2421" i="5"/>
  <c r="Y2420" i="5"/>
  <c r="Y2419" i="5"/>
  <c r="Y2418" i="5"/>
  <c r="Y2417" i="5"/>
  <c r="Y2416" i="5"/>
  <c r="Y2415" i="5"/>
  <c r="Y2414" i="5"/>
  <c r="Y2413" i="5"/>
  <c r="Y2412" i="5"/>
  <c r="Y2411" i="5"/>
  <c r="Y2410" i="5"/>
  <c r="Y2409" i="5"/>
  <c r="Y2408" i="5"/>
  <c r="Y2407" i="5"/>
  <c r="Y2406" i="5"/>
  <c r="Y2405" i="5"/>
  <c r="Y2404" i="5"/>
  <c r="Y2403" i="5"/>
  <c r="Y2402" i="5"/>
  <c r="Y2401" i="5"/>
  <c r="Y2400" i="5"/>
  <c r="Y2399" i="5"/>
  <c r="Y2398" i="5"/>
  <c r="Y2397" i="5"/>
  <c r="Y2396" i="5"/>
  <c r="Y2395" i="5"/>
  <c r="Y2394" i="5"/>
  <c r="Y2393" i="5"/>
  <c r="Y2392" i="5"/>
  <c r="Y2391" i="5"/>
  <c r="Y2390" i="5"/>
  <c r="Y2389" i="5"/>
  <c r="Y2388" i="5"/>
  <c r="Y2387" i="5"/>
  <c r="Y2386" i="5"/>
  <c r="Y2385" i="5"/>
  <c r="Y2384" i="5"/>
  <c r="Y2383" i="5"/>
  <c r="Y2382" i="5"/>
  <c r="Y2381" i="5"/>
  <c r="Y2380" i="5"/>
  <c r="Y2379" i="5"/>
  <c r="Y2378" i="5"/>
  <c r="Y2377" i="5"/>
  <c r="Y2376" i="5"/>
  <c r="Y2375" i="5"/>
  <c r="Y2374" i="5"/>
  <c r="Y2373" i="5"/>
  <c r="Y2372" i="5"/>
  <c r="Y2371" i="5"/>
  <c r="Y2370" i="5"/>
  <c r="Y2369" i="5"/>
  <c r="Y2368" i="5"/>
  <c r="Y2367" i="5"/>
  <c r="Y2366" i="5"/>
  <c r="Y2365" i="5"/>
  <c r="Y2364" i="5"/>
  <c r="Y2363" i="5"/>
  <c r="Y2362" i="5"/>
  <c r="Y2361" i="5"/>
  <c r="Y2360" i="5"/>
  <c r="Y2359" i="5"/>
  <c r="Y2358" i="5"/>
  <c r="Y2357" i="5"/>
  <c r="Y2356" i="5"/>
  <c r="Y2355" i="5"/>
  <c r="Y2354" i="5"/>
  <c r="Y2353" i="5"/>
  <c r="Y2352" i="5"/>
  <c r="Y2351" i="5"/>
  <c r="Y2350" i="5"/>
  <c r="Y2349" i="5"/>
  <c r="Y2348" i="5"/>
  <c r="Y2347" i="5"/>
  <c r="Y2346" i="5"/>
  <c r="Y2345" i="5"/>
  <c r="Y2344" i="5"/>
  <c r="Y2343" i="5"/>
  <c r="Y2342" i="5"/>
  <c r="Y2341" i="5"/>
  <c r="Y2340" i="5"/>
  <c r="Y2339" i="5"/>
  <c r="Y2338" i="5"/>
  <c r="Y2337" i="5"/>
  <c r="Y2336" i="5"/>
  <c r="Y2335" i="5"/>
  <c r="Y2334" i="5"/>
  <c r="Y2333" i="5"/>
  <c r="Y2332" i="5"/>
  <c r="Y2331" i="5"/>
  <c r="Y2330" i="5"/>
  <c r="Y2329" i="5"/>
  <c r="Y2328" i="5"/>
  <c r="Y2327" i="5"/>
  <c r="Y2326" i="5"/>
  <c r="Y2325" i="5"/>
  <c r="Y2324" i="5"/>
  <c r="Y2323" i="5"/>
  <c r="Y2322" i="5"/>
  <c r="Y2321" i="5"/>
  <c r="Y2320" i="5"/>
  <c r="Y2319" i="5"/>
  <c r="Y2318" i="5"/>
  <c r="Y2317" i="5"/>
  <c r="Y2316" i="5"/>
  <c r="Y2315" i="5"/>
  <c r="Y2314" i="5"/>
  <c r="Y2313" i="5"/>
  <c r="Y2312" i="5"/>
  <c r="Y2311" i="5"/>
  <c r="Y2310" i="5"/>
  <c r="Y2309" i="5"/>
  <c r="Y2308" i="5"/>
  <c r="Y2307" i="5"/>
  <c r="Y2306" i="5"/>
  <c r="Y2305" i="5"/>
  <c r="Y2304" i="5"/>
  <c r="Y2303" i="5"/>
  <c r="Y2302" i="5"/>
  <c r="Y2301" i="5"/>
  <c r="Y2300" i="5"/>
  <c r="Y2299" i="5"/>
  <c r="Y2298" i="5"/>
  <c r="Y2297" i="5"/>
  <c r="Y2296" i="5"/>
  <c r="Y2295" i="5"/>
  <c r="Y2294" i="5"/>
  <c r="Y2293" i="5"/>
  <c r="Y2292" i="5"/>
  <c r="Y2291" i="5"/>
  <c r="Y2290" i="5"/>
  <c r="Y2289" i="5"/>
  <c r="Y2288" i="5"/>
  <c r="Y2287" i="5"/>
  <c r="Y2286" i="5"/>
  <c r="Y2285" i="5"/>
  <c r="Y2284" i="5"/>
  <c r="Y2283" i="5"/>
  <c r="Y2282" i="5"/>
  <c r="Y2281" i="5"/>
  <c r="Y2280" i="5"/>
  <c r="Y2279" i="5"/>
  <c r="Y2278" i="5"/>
  <c r="Y2277" i="5"/>
  <c r="Y2276" i="5"/>
  <c r="Y2275" i="5"/>
  <c r="Y2274" i="5"/>
  <c r="Y2273" i="5"/>
  <c r="Y2272" i="5"/>
  <c r="Y2271" i="5"/>
  <c r="Y2270" i="5"/>
  <c r="Y2269" i="5"/>
  <c r="Y2268" i="5"/>
  <c r="Y2267" i="5"/>
  <c r="Y2266" i="5"/>
  <c r="Y2265" i="5"/>
  <c r="Y2264" i="5"/>
  <c r="Y2263" i="5"/>
  <c r="Y2262" i="5"/>
  <c r="Y2261" i="5"/>
  <c r="Y2260" i="5"/>
  <c r="Y2259" i="5"/>
  <c r="Y2258" i="5"/>
  <c r="Y2257" i="5"/>
  <c r="Y2256" i="5"/>
  <c r="Y2255" i="5"/>
  <c r="Y2254" i="5"/>
  <c r="Y2253" i="5"/>
  <c r="Y2252" i="5"/>
  <c r="Y2251" i="5"/>
  <c r="Y2250" i="5"/>
  <c r="Y2249" i="5"/>
  <c r="Y2248" i="5"/>
  <c r="Y2247" i="5"/>
  <c r="Y2246" i="5"/>
  <c r="Y2245" i="5"/>
  <c r="Y2244" i="5"/>
  <c r="Y2243" i="5"/>
  <c r="Y2242" i="5"/>
  <c r="Y2241" i="5"/>
  <c r="Y2240" i="5"/>
  <c r="Y2239" i="5"/>
  <c r="Y2238" i="5"/>
  <c r="Y2237" i="5"/>
  <c r="Y2236" i="5"/>
  <c r="Y2235" i="5"/>
  <c r="Y2234" i="5"/>
  <c r="Y2233" i="5"/>
  <c r="Y2232" i="5"/>
  <c r="Y2231" i="5"/>
  <c r="Y2230" i="5"/>
  <c r="Y2229" i="5"/>
  <c r="Y2228" i="5"/>
  <c r="Y2227" i="5"/>
  <c r="Y2226" i="5"/>
  <c r="Y2225" i="5"/>
  <c r="Y2224" i="5"/>
  <c r="Y2223" i="5"/>
  <c r="Y2222" i="5"/>
  <c r="Y2221" i="5"/>
  <c r="Y2220" i="5"/>
  <c r="Y2219" i="5"/>
  <c r="Y2218" i="5"/>
  <c r="Y2217" i="5"/>
  <c r="Y2216" i="5"/>
  <c r="Y2215" i="5"/>
  <c r="Y2214" i="5"/>
  <c r="Y2213" i="5"/>
  <c r="Y2212" i="5"/>
  <c r="Y2211" i="5"/>
  <c r="Y2210" i="5"/>
  <c r="Y2209" i="5"/>
  <c r="Y2208" i="5"/>
  <c r="Y2207" i="5"/>
  <c r="Y2206" i="5"/>
  <c r="Y2205" i="5"/>
  <c r="Y2204" i="5"/>
  <c r="Y2203" i="5"/>
  <c r="Y2202" i="5"/>
  <c r="Y2201" i="5"/>
  <c r="Y2200" i="5"/>
  <c r="Y2199" i="5"/>
  <c r="Y2198" i="5"/>
  <c r="Y2197" i="5"/>
  <c r="Y2196" i="5"/>
  <c r="Y2195" i="5"/>
  <c r="Y2194" i="5"/>
  <c r="Y2193" i="5"/>
  <c r="Y2192" i="5"/>
  <c r="Y2191" i="5"/>
  <c r="Y2190" i="5"/>
  <c r="Y2189" i="5"/>
  <c r="Y2188" i="5"/>
  <c r="Y2187" i="5"/>
  <c r="Y2186" i="5"/>
  <c r="Y2185" i="5"/>
  <c r="Y2184" i="5"/>
  <c r="Y2183" i="5"/>
  <c r="Y2182" i="5"/>
  <c r="Y2181" i="5"/>
  <c r="Y2180" i="5"/>
  <c r="Y2179" i="5"/>
  <c r="Y2178" i="5"/>
  <c r="Y2177" i="5"/>
  <c r="Y2176" i="5"/>
  <c r="Y2175" i="5"/>
  <c r="Y2174" i="5"/>
  <c r="Y2173" i="5"/>
  <c r="Y2172" i="5"/>
  <c r="Y2171" i="5"/>
  <c r="Y2170" i="5"/>
  <c r="Y2169" i="5"/>
  <c r="Y2168" i="5"/>
  <c r="Y2167" i="5"/>
  <c r="Y2166" i="5"/>
  <c r="Y2165" i="5"/>
  <c r="Y2164" i="5"/>
  <c r="Y2163" i="5"/>
  <c r="Y2162" i="5"/>
  <c r="Y2161" i="5"/>
  <c r="Y2160" i="5"/>
  <c r="Y2159" i="5"/>
  <c r="Y2158" i="5"/>
  <c r="Y2157" i="5"/>
  <c r="Y2156" i="5"/>
  <c r="Y2155" i="5"/>
  <c r="Y2154" i="5"/>
  <c r="Y2153" i="5"/>
  <c r="Y2152" i="5"/>
  <c r="Y2151" i="5"/>
  <c r="Y2150" i="5"/>
  <c r="Y2149" i="5"/>
  <c r="Y2148" i="5"/>
  <c r="Y2147" i="5"/>
  <c r="Y2146" i="5"/>
  <c r="Y2145" i="5"/>
  <c r="Y2144" i="5"/>
  <c r="Y2143" i="5"/>
  <c r="Y2142" i="5"/>
  <c r="Y2141" i="5"/>
  <c r="Y2140" i="5"/>
  <c r="Y2139" i="5"/>
  <c r="Y2138" i="5"/>
  <c r="Y2137" i="5"/>
  <c r="Y2136" i="5"/>
  <c r="Y2135" i="5"/>
  <c r="Y2134" i="5"/>
  <c r="Y2133" i="5"/>
  <c r="Y2132" i="5"/>
  <c r="Y2131" i="5"/>
  <c r="Y2130" i="5"/>
  <c r="Y2129" i="5"/>
  <c r="Y2128" i="5"/>
  <c r="Y2127" i="5"/>
  <c r="Y2126" i="5"/>
  <c r="Y2125" i="5"/>
  <c r="Y2124" i="5"/>
  <c r="Y2123" i="5"/>
  <c r="Y2122" i="5"/>
  <c r="Y2121" i="5"/>
  <c r="Y2120" i="5"/>
  <c r="Y2119" i="5"/>
  <c r="Y2118" i="5"/>
  <c r="Y2117" i="5"/>
  <c r="Y2116" i="5"/>
  <c r="Y2115" i="5"/>
  <c r="Y2114" i="5"/>
  <c r="Y2113" i="5"/>
  <c r="Y2112" i="5"/>
  <c r="Y2111" i="5"/>
  <c r="Y2110" i="5"/>
  <c r="Y2109" i="5"/>
  <c r="Y2108" i="5"/>
  <c r="Y2107" i="5"/>
  <c r="Y2106" i="5"/>
  <c r="Y2105" i="5"/>
  <c r="Y2104" i="5"/>
  <c r="Y2103" i="5"/>
  <c r="Y2102" i="5"/>
  <c r="Y2101" i="5"/>
  <c r="Y2100" i="5"/>
  <c r="Y2099" i="5"/>
  <c r="Y2098" i="5"/>
  <c r="Y2097" i="5"/>
  <c r="Y2096" i="5"/>
  <c r="Y2095" i="5"/>
  <c r="Y2094" i="5"/>
  <c r="Y2093" i="5"/>
  <c r="Y2092" i="5"/>
  <c r="Y2091" i="5"/>
  <c r="Y2090" i="5"/>
  <c r="Y2089" i="5"/>
  <c r="Y2088" i="5"/>
  <c r="Y2087" i="5"/>
  <c r="Y2086" i="5"/>
  <c r="Y2085" i="5"/>
  <c r="Y2084" i="5"/>
  <c r="Y2083" i="5"/>
  <c r="Y2082" i="5"/>
  <c r="Y2081" i="5"/>
  <c r="Y2080" i="5"/>
  <c r="Y2079" i="5"/>
  <c r="Y2078" i="5"/>
  <c r="Y2077" i="5"/>
  <c r="Y2076" i="5"/>
  <c r="Y2075" i="5"/>
  <c r="Y2074" i="5"/>
  <c r="Y2073" i="5"/>
  <c r="Y2072" i="5"/>
  <c r="Y2071" i="5"/>
  <c r="Y2070" i="5"/>
  <c r="Y2069" i="5"/>
  <c r="Y2068" i="5"/>
  <c r="Y2067" i="5"/>
  <c r="Y2066" i="5"/>
  <c r="Y2065" i="5"/>
  <c r="Y2064" i="5"/>
  <c r="Y2063" i="5"/>
  <c r="Y2062" i="5"/>
  <c r="Y2061" i="5"/>
  <c r="Y2060" i="5"/>
  <c r="Y2059" i="5"/>
  <c r="Y2058" i="5"/>
  <c r="Y2057" i="5"/>
  <c r="Y2056" i="5"/>
  <c r="Y2055" i="5"/>
  <c r="Y2054" i="5"/>
  <c r="Y2053" i="5"/>
  <c r="Y2052" i="5"/>
  <c r="Y2051" i="5"/>
  <c r="Y2050" i="5"/>
  <c r="Y2049" i="5"/>
  <c r="Y2048" i="5"/>
  <c r="Y2047" i="5"/>
  <c r="Y2046" i="5"/>
  <c r="Y2045" i="5"/>
  <c r="Y2044" i="5"/>
  <c r="Y2043" i="5"/>
  <c r="Y2042" i="5"/>
  <c r="Y2041" i="5"/>
  <c r="Y2040" i="5"/>
  <c r="Y2039" i="5"/>
  <c r="Y2038" i="5"/>
  <c r="Y2037" i="5"/>
  <c r="Y2036" i="5"/>
  <c r="Y2035" i="5"/>
  <c r="Y2034" i="5"/>
  <c r="Y2033" i="5"/>
  <c r="Y2032" i="5"/>
  <c r="Y2031" i="5"/>
  <c r="Y2030" i="5"/>
  <c r="Y2029" i="5"/>
  <c r="Y2028" i="5"/>
  <c r="Y2027" i="5"/>
  <c r="Y2026" i="5"/>
  <c r="Y2025" i="5"/>
  <c r="Y2024" i="5"/>
  <c r="Y2023" i="5"/>
  <c r="Y2022" i="5"/>
  <c r="Y2021" i="5"/>
  <c r="Y2020" i="5"/>
  <c r="Y2019" i="5"/>
  <c r="Y2018" i="5"/>
  <c r="Y2017" i="5"/>
  <c r="Y2016" i="5"/>
  <c r="Y2015" i="5"/>
  <c r="Y2014" i="5"/>
  <c r="Y2013" i="5"/>
  <c r="Y2012" i="5"/>
  <c r="Y2011" i="5"/>
  <c r="Y2010" i="5"/>
  <c r="Y2009" i="5"/>
  <c r="Y2008" i="5"/>
  <c r="Y2007" i="5"/>
  <c r="Y2006" i="5"/>
  <c r="Y2005" i="5"/>
  <c r="Y2004" i="5"/>
  <c r="Y2003" i="5"/>
  <c r="Y2002" i="5"/>
  <c r="Y2001" i="5"/>
  <c r="Y2000" i="5"/>
  <c r="Y1999" i="5"/>
  <c r="Y1998" i="5"/>
  <c r="Y1997" i="5"/>
  <c r="Y1996" i="5"/>
  <c r="Y1995" i="5"/>
  <c r="Y1994" i="5"/>
  <c r="Y1993" i="5"/>
  <c r="Y1992" i="5"/>
  <c r="Y1991" i="5"/>
  <c r="Y1990" i="5"/>
  <c r="Y1989" i="5"/>
  <c r="Y1988" i="5"/>
  <c r="Y1987" i="5"/>
  <c r="Y1986" i="5"/>
  <c r="Y1985" i="5"/>
  <c r="Y1984" i="5"/>
  <c r="Y1983" i="5"/>
  <c r="Y1982" i="5"/>
  <c r="Y1981" i="5"/>
  <c r="Y1980" i="5"/>
  <c r="Y1979" i="5"/>
  <c r="Y1978" i="5"/>
  <c r="Y1977" i="5"/>
  <c r="Y1976" i="5"/>
  <c r="Y1975" i="5"/>
  <c r="Y1974" i="5"/>
  <c r="Y1973" i="5"/>
  <c r="Y1972" i="5"/>
  <c r="Y1971" i="5"/>
  <c r="Y1970" i="5"/>
  <c r="Y1969" i="5"/>
  <c r="Y1968" i="5"/>
  <c r="Y1967" i="5"/>
  <c r="Y1966" i="5"/>
  <c r="Y1965" i="5"/>
  <c r="Y1964" i="5"/>
  <c r="Y1963" i="5"/>
  <c r="Y1962" i="5"/>
  <c r="Y1961" i="5"/>
  <c r="Y1960" i="5"/>
  <c r="Y1959" i="5"/>
  <c r="Y1958" i="5"/>
  <c r="Y1957" i="5"/>
  <c r="Y1956" i="5"/>
  <c r="Y1955" i="5"/>
  <c r="Y1954" i="5"/>
  <c r="Y1953" i="5"/>
  <c r="Y1952" i="5"/>
  <c r="Y1951" i="5"/>
  <c r="Y1950" i="5"/>
  <c r="Y1949" i="5"/>
  <c r="Y1948" i="5"/>
  <c r="Y1947" i="5"/>
  <c r="Y1946" i="5"/>
  <c r="Y1945" i="5"/>
  <c r="Y1944" i="5"/>
  <c r="Y1943" i="5"/>
  <c r="Y1942" i="5"/>
  <c r="Y1941" i="5"/>
  <c r="Y1940" i="5"/>
  <c r="Y1939" i="5"/>
  <c r="Y1938" i="5"/>
  <c r="Y1937" i="5"/>
  <c r="Y1936" i="5"/>
  <c r="Y1935" i="5"/>
  <c r="Y1934" i="5"/>
  <c r="Y1933" i="5"/>
  <c r="Y1932" i="5"/>
  <c r="Y1931" i="5"/>
  <c r="Y1930" i="5"/>
  <c r="Y1929" i="5"/>
  <c r="Y1928" i="5"/>
  <c r="Y1927" i="5"/>
  <c r="Y1926" i="5"/>
  <c r="Y1925" i="5"/>
  <c r="Y1924" i="5"/>
  <c r="Y1923" i="5"/>
  <c r="Y1922" i="5"/>
  <c r="Y1921" i="5"/>
  <c r="Y1920" i="5"/>
  <c r="Y1919" i="5"/>
  <c r="Y1918" i="5"/>
  <c r="Y1917" i="5"/>
  <c r="Y1916" i="5"/>
  <c r="Y1915" i="5"/>
  <c r="Y1914" i="5"/>
  <c r="Y1913" i="5"/>
  <c r="Y1912" i="5"/>
  <c r="Y1911" i="5"/>
  <c r="Y1910" i="5"/>
  <c r="Y1909" i="5"/>
  <c r="Y1908" i="5"/>
  <c r="Y1907" i="5"/>
  <c r="Y1906" i="5"/>
  <c r="Y1905" i="5"/>
  <c r="Y1904" i="5"/>
  <c r="Y1903" i="5"/>
  <c r="Y1902" i="5"/>
  <c r="Y1901" i="5"/>
  <c r="Y1900" i="5"/>
  <c r="Y1899" i="5"/>
  <c r="Y1898" i="5"/>
  <c r="Y1897" i="5"/>
  <c r="Y1896" i="5"/>
  <c r="Y1895" i="5"/>
  <c r="Y1894" i="5"/>
  <c r="Y1893" i="5"/>
  <c r="Y1892" i="5"/>
  <c r="Y1891" i="5"/>
  <c r="Y1890" i="5"/>
  <c r="Y1889" i="5"/>
  <c r="Y1888" i="5"/>
  <c r="Y1887" i="5"/>
  <c r="Y1886" i="5"/>
  <c r="Y1885" i="5"/>
  <c r="Y1884" i="5"/>
  <c r="Y1883" i="5"/>
  <c r="Y1882" i="5"/>
  <c r="Y1881" i="5"/>
  <c r="Y1880" i="5"/>
  <c r="Y1879" i="5"/>
  <c r="Y1878" i="5"/>
  <c r="Y1877" i="5"/>
  <c r="Y1876" i="5"/>
  <c r="Y1875" i="5"/>
  <c r="Y1874" i="5"/>
  <c r="Y1873" i="5"/>
  <c r="Y1872" i="5"/>
  <c r="Y1871" i="5"/>
  <c r="Y1870" i="5"/>
  <c r="Y1869" i="5"/>
  <c r="Y1868" i="5"/>
  <c r="Y1867" i="5"/>
  <c r="Y1866" i="5"/>
  <c r="Y1865" i="5"/>
  <c r="Y1864" i="5"/>
  <c r="Y1863" i="5"/>
  <c r="Y1862" i="5"/>
  <c r="Y1861" i="5"/>
  <c r="Y1860" i="5"/>
  <c r="Y1859" i="5"/>
  <c r="Y1858" i="5"/>
  <c r="Y1857" i="5"/>
  <c r="Y1856" i="5"/>
  <c r="Y1855" i="5"/>
  <c r="Y1854" i="5"/>
  <c r="Y1853" i="5"/>
  <c r="Y1852" i="5"/>
  <c r="Y1851" i="5"/>
  <c r="Y1850" i="5"/>
  <c r="Y1849" i="5"/>
  <c r="Y1848" i="5"/>
  <c r="Y1847" i="5"/>
  <c r="Y1846" i="5"/>
  <c r="Y1845" i="5"/>
  <c r="Y1844" i="5"/>
  <c r="Y1843" i="5"/>
  <c r="Y1842" i="5"/>
  <c r="Y1841" i="5"/>
  <c r="Y1840" i="5"/>
  <c r="Y1839" i="5"/>
  <c r="Y1838" i="5"/>
  <c r="Y1837" i="5"/>
  <c r="Y1836" i="5"/>
  <c r="Y1835" i="5"/>
  <c r="Y1834" i="5"/>
  <c r="Y1833" i="5"/>
  <c r="Y1832" i="5"/>
  <c r="Y1831" i="5"/>
  <c r="Y1830" i="5"/>
  <c r="Y1829" i="5"/>
  <c r="Y1828" i="5"/>
  <c r="Y1827" i="5"/>
  <c r="Y1826" i="5"/>
  <c r="Y1825" i="5"/>
  <c r="Y1824" i="5"/>
  <c r="Y1823" i="5"/>
  <c r="Y1822" i="5"/>
  <c r="Y1821" i="5"/>
  <c r="Y1820" i="5"/>
  <c r="Y1819" i="5"/>
  <c r="Y1818" i="5"/>
  <c r="Y1817" i="5"/>
  <c r="Y1816" i="5"/>
  <c r="Y1815" i="5"/>
  <c r="Y1814" i="5"/>
  <c r="Y1813" i="5"/>
  <c r="Y1812" i="5"/>
  <c r="Y1811" i="5"/>
  <c r="Y1810" i="5"/>
  <c r="Y1809" i="5"/>
  <c r="Y1808" i="5"/>
  <c r="Y1807" i="5"/>
  <c r="Y1806" i="5"/>
  <c r="Y1805" i="5"/>
  <c r="Y1804" i="5"/>
  <c r="Y1803" i="5"/>
  <c r="Y1802" i="5"/>
  <c r="Y1801" i="5"/>
  <c r="Y1800" i="5"/>
  <c r="Y1799" i="5"/>
  <c r="Y1798" i="5"/>
  <c r="Y1797" i="5"/>
  <c r="Y1796" i="5"/>
  <c r="Y1795" i="5"/>
  <c r="Y1794" i="5"/>
  <c r="Y1793" i="5"/>
  <c r="Y1792" i="5"/>
  <c r="Y1791" i="5"/>
  <c r="Y1790" i="5"/>
  <c r="Y1789" i="5"/>
  <c r="Y1788" i="5"/>
  <c r="Y1787" i="5"/>
  <c r="Y1786" i="5"/>
  <c r="Y1785" i="5"/>
  <c r="Y1784" i="5"/>
  <c r="Y1783" i="5"/>
  <c r="Y1782" i="5"/>
  <c r="Y1781" i="5"/>
  <c r="Y1780" i="5"/>
  <c r="Y1779" i="5"/>
  <c r="Y1778" i="5"/>
  <c r="Y1777" i="5"/>
  <c r="Y1776" i="5"/>
  <c r="Y1775" i="5"/>
  <c r="Y1774" i="5"/>
  <c r="Y1773" i="5"/>
  <c r="Y1772" i="5"/>
  <c r="Y1771" i="5"/>
  <c r="Y1770" i="5"/>
  <c r="Y1769" i="5"/>
  <c r="Y1768" i="5"/>
  <c r="Y1767" i="5"/>
  <c r="Y1766" i="5"/>
  <c r="Y1765" i="5"/>
  <c r="Y1764" i="5"/>
  <c r="Y1763" i="5"/>
  <c r="Y1762" i="5"/>
  <c r="Y1761" i="5"/>
  <c r="Y1760" i="5"/>
  <c r="Y1759" i="5"/>
  <c r="Y1758" i="5"/>
  <c r="Y1757" i="5"/>
  <c r="Y1756" i="5"/>
  <c r="Y1755" i="5"/>
  <c r="Y1754" i="5"/>
  <c r="Y1753" i="5"/>
  <c r="Y1752" i="5"/>
  <c r="Y1751" i="5"/>
  <c r="Y1750" i="5"/>
  <c r="Y1749" i="5"/>
  <c r="Y1748" i="5"/>
  <c r="Y1747" i="5"/>
  <c r="Y1746" i="5"/>
  <c r="Y1745" i="5"/>
  <c r="Y1744" i="5"/>
  <c r="Y1743" i="5"/>
  <c r="Y1742" i="5"/>
  <c r="Y1741" i="5"/>
  <c r="Y1740" i="5"/>
  <c r="Y1739" i="5"/>
  <c r="Y1738" i="5"/>
  <c r="Y1737" i="5"/>
  <c r="Y1736" i="5"/>
  <c r="Y1735" i="5"/>
  <c r="Y1734" i="5"/>
  <c r="Y1733" i="5"/>
  <c r="Y1732" i="5"/>
  <c r="Y1731" i="5"/>
  <c r="Y1730" i="5"/>
  <c r="Y1729" i="5"/>
  <c r="Y1728" i="5"/>
  <c r="Y1727" i="5"/>
  <c r="Y1726" i="5"/>
  <c r="Y1725" i="5"/>
  <c r="Y1724" i="5"/>
  <c r="Y1723" i="5"/>
  <c r="Y1722" i="5"/>
  <c r="Y1721" i="5"/>
  <c r="Y1720" i="5"/>
  <c r="Y1719" i="5"/>
  <c r="Y1718" i="5"/>
  <c r="Y1717" i="5"/>
  <c r="Y1716" i="5"/>
  <c r="Y1715" i="5"/>
  <c r="Y1714" i="5"/>
  <c r="Y1713" i="5"/>
  <c r="Y1712" i="5"/>
  <c r="Y1711" i="5"/>
  <c r="Y1710" i="5"/>
  <c r="Y1709" i="5"/>
  <c r="Y1708" i="5"/>
  <c r="Y1707" i="5"/>
  <c r="Y1706" i="5"/>
  <c r="Y1705" i="5"/>
  <c r="Y1704" i="5"/>
  <c r="Y1703" i="5"/>
  <c r="Y1702" i="5"/>
  <c r="Y1701" i="5"/>
  <c r="Y1700" i="5"/>
  <c r="Y1699" i="5"/>
  <c r="Y1698" i="5"/>
  <c r="Y1697" i="5"/>
  <c r="Y1696" i="5"/>
  <c r="Y1695" i="5"/>
  <c r="Y1694" i="5"/>
  <c r="Y1693" i="5"/>
  <c r="Y1692" i="5"/>
  <c r="Y1691" i="5"/>
  <c r="Y1690" i="5"/>
  <c r="Y1689" i="5"/>
  <c r="Y1688" i="5"/>
  <c r="Y1687" i="5"/>
  <c r="Y1686" i="5"/>
  <c r="Y1685" i="5"/>
  <c r="Y1684" i="5"/>
  <c r="Y1683" i="5"/>
  <c r="Y1682" i="5"/>
  <c r="Y1681" i="5"/>
  <c r="Y1680" i="5"/>
  <c r="Y1679" i="5"/>
  <c r="Y1678" i="5"/>
  <c r="Y1677" i="5"/>
  <c r="Y1676" i="5"/>
  <c r="Y1675" i="5"/>
  <c r="Y1674" i="5"/>
  <c r="Y1673" i="5"/>
  <c r="Y1672" i="5"/>
  <c r="Y1671" i="5"/>
  <c r="Y1670" i="5"/>
  <c r="Y1669" i="5"/>
  <c r="Y1668" i="5"/>
  <c r="Y1667" i="5"/>
  <c r="Y1666" i="5"/>
  <c r="Y1665" i="5"/>
  <c r="Y1664" i="5"/>
  <c r="Y1663" i="5"/>
  <c r="Y1662" i="5"/>
  <c r="Y1661" i="5"/>
  <c r="Y1660" i="5"/>
  <c r="Y1659" i="5"/>
  <c r="Y1658" i="5"/>
  <c r="Y1657" i="5"/>
  <c r="Y1656" i="5"/>
  <c r="Y1655" i="5"/>
  <c r="Y1654" i="5"/>
  <c r="Y1653" i="5"/>
  <c r="Y1652" i="5"/>
  <c r="Y1651" i="5"/>
  <c r="Y1650" i="5"/>
  <c r="Y1649" i="5"/>
  <c r="Y1648" i="5"/>
  <c r="Y1647" i="5"/>
  <c r="Y1646" i="5"/>
  <c r="Y1645" i="5"/>
  <c r="Y1644" i="5"/>
  <c r="Y1643" i="5"/>
  <c r="Y1642" i="5"/>
  <c r="Y1641" i="5"/>
  <c r="Y1640" i="5"/>
  <c r="Y1639" i="5"/>
  <c r="Y1638" i="5"/>
  <c r="Y1637" i="5"/>
  <c r="Y1636" i="5"/>
  <c r="Y1635" i="5"/>
  <c r="Y1634" i="5"/>
  <c r="Y1633" i="5"/>
  <c r="Y1632" i="5"/>
  <c r="Y1631" i="5"/>
  <c r="Y1630" i="5"/>
  <c r="Y1629" i="5"/>
  <c r="Y1628" i="5"/>
  <c r="Y1627" i="5"/>
  <c r="Y1626" i="5"/>
  <c r="Y1625" i="5"/>
  <c r="Y1624" i="5"/>
  <c r="Y1623" i="5"/>
  <c r="Y1622" i="5"/>
  <c r="Y1621" i="5"/>
  <c r="Y1620" i="5"/>
  <c r="Y1619" i="5"/>
  <c r="Y1618" i="5"/>
  <c r="Y1617" i="5"/>
  <c r="Y1616" i="5"/>
  <c r="Y1615" i="5"/>
  <c r="Y1614" i="5"/>
  <c r="Y1613" i="5"/>
  <c r="Y1612" i="5"/>
  <c r="Y1611" i="5"/>
  <c r="Y1610" i="5"/>
  <c r="Y1609" i="5"/>
  <c r="Y1608" i="5"/>
  <c r="Y1607" i="5"/>
  <c r="Y1606" i="5"/>
  <c r="Y1605" i="5"/>
  <c r="Y1604" i="5"/>
  <c r="Y1603" i="5"/>
  <c r="Y1602" i="5"/>
  <c r="Y1601" i="5"/>
  <c r="Y1600" i="5"/>
  <c r="Y1599" i="5"/>
  <c r="Y1598" i="5"/>
  <c r="Y1597" i="5"/>
  <c r="Y1596" i="5"/>
  <c r="Y1595" i="5"/>
  <c r="Y1594" i="5"/>
  <c r="Y1593" i="5"/>
  <c r="Y1592" i="5"/>
  <c r="Y1591" i="5"/>
  <c r="Y1590" i="5"/>
  <c r="Y1589" i="5"/>
  <c r="Y1588" i="5"/>
  <c r="Y1587" i="5"/>
  <c r="Y1586" i="5"/>
  <c r="Y1585" i="5"/>
  <c r="Y1584" i="5"/>
  <c r="Y1583" i="5"/>
  <c r="Y1582" i="5"/>
  <c r="Y1581" i="5"/>
  <c r="Y1580" i="5"/>
  <c r="Y1579" i="5"/>
  <c r="Y1578" i="5"/>
  <c r="Y1577" i="5"/>
  <c r="Y1576" i="5"/>
  <c r="Y1575" i="5"/>
  <c r="Y1574" i="5"/>
  <c r="Y1573" i="5"/>
  <c r="Y1572" i="5"/>
  <c r="Y1571" i="5"/>
  <c r="Y1570" i="5"/>
  <c r="Y1569" i="5"/>
  <c r="Y1568" i="5"/>
  <c r="Y1567" i="5"/>
  <c r="Y1566" i="5"/>
  <c r="Y1565" i="5"/>
  <c r="Y1564" i="5"/>
  <c r="Y1563" i="5"/>
  <c r="Y1562" i="5"/>
  <c r="Y1561" i="5"/>
  <c r="Y1560" i="5"/>
  <c r="Y1559" i="5"/>
  <c r="Y1558" i="5"/>
  <c r="Y1557" i="5"/>
  <c r="Y1556" i="5"/>
  <c r="Y1555" i="5"/>
  <c r="Y1554" i="5"/>
  <c r="Y1553" i="5"/>
  <c r="Y1552" i="5"/>
  <c r="Y1551" i="5"/>
  <c r="Y1550" i="5"/>
  <c r="Y1549" i="5"/>
  <c r="Y1548" i="5"/>
  <c r="Y1547" i="5"/>
  <c r="Y1546" i="5"/>
  <c r="Y1545" i="5"/>
  <c r="Y1544" i="5"/>
  <c r="Y1543" i="5"/>
  <c r="Y1542" i="5"/>
  <c r="Y1541" i="5"/>
  <c r="Y1540" i="5"/>
  <c r="Y1539" i="5"/>
  <c r="Y1538" i="5"/>
  <c r="Y1537" i="5"/>
  <c r="Y1536" i="5"/>
  <c r="Y1535" i="5"/>
  <c r="Y1534" i="5"/>
  <c r="Y1533" i="5"/>
  <c r="Y1532" i="5"/>
  <c r="Y1531" i="5"/>
  <c r="Y1530" i="5"/>
  <c r="Y1529" i="5"/>
  <c r="Y1528" i="5"/>
  <c r="Y1527" i="5"/>
  <c r="Y1526" i="5"/>
  <c r="Y1525" i="5"/>
  <c r="Y1524" i="5"/>
  <c r="Y1523" i="5"/>
  <c r="Y1522" i="5"/>
  <c r="Y1521" i="5"/>
  <c r="Y1520" i="5"/>
  <c r="Y1519" i="5"/>
  <c r="Y1518" i="5"/>
  <c r="Y1517" i="5"/>
  <c r="Y1516" i="5"/>
  <c r="Y1515" i="5"/>
  <c r="Y1514" i="5"/>
  <c r="Y1513" i="5"/>
  <c r="Y1512" i="5"/>
  <c r="Y1511" i="5"/>
  <c r="Y1510" i="5"/>
  <c r="Y1509" i="5"/>
  <c r="Y1508" i="5"/>
  <c r="Y1507" i="5"/>
  <c r="Y1506" i="5"/>
  <c r="Y1505" i="5"/>
  <c r="Y1504" i="5"/>
  <c r="Y1503" i="5"/>
  <c r="Y1502" i="5"/>
  <c r="Y1501" i="5"/>
  <c r="Y1500" i="5"/>
  <c r="Y1499" i="5"/>
  <c r="Y1498" i="5"/>
  <c r="Y1497" i="5"/>
  <c r="Y1496" i="5"/>
  <c r="Y1495" i="5"/>
  <c r="Y1494" i="5"/>
  <c r="Y1493" i="5"/>
  <c r="Y1492" i="5"/>
  <c r="Y1491" i="5"/>
  <c r="Y1490" i="5"/>
  <c r="Y1489" i="5"/>
  <c r="Y1488" i="5"/>
  <c r="Y1487" i="5"/>
  <c r="Y1486" i="5"/>
  <c r="Y1485" i="5"/>
  <c r="Y1484" i="5"/>
  <c r="Y1483" i="5"/>
  <c r="Y1482" i="5"/>
  <c r="Y1481" i="5"/>
  <c r="Y1480" i="5"/>
  <c r="Y1479" i="5"/>
  <c r="Y1478" i="5"/>
  <c r="Y1477" i="5"/>
  <c r="Y1476" i="5"/>
  <c r="Y1475" i="5"/>
  <c r="Y1474" i="5"/>
  <c r="Y1473" i="5"/>
  <c r="Y1472" i="5"/>
  <c r="Y1471" i="5"/>
  <c r="Y1470" i="5"/>
  <c r="Y1469" i="5"/>
  <c r="Y1468" i="5"/>
  <c r="Y1467" i="5"/>
  <c r="Y1466" i="5"/>
  <c r="Y1465" i="5"/>
  <c r="Y1464" i="5"/>
  <c r="Y1463" i="5"/>
  <c r="Y1462" i="5"/>
  <c r="Y1461" i="5"/>
  <c r="Y1460" i="5"/>
  <c r="Y1459" i="5"/>
  <c r="Y1458" i="5"/>
  <c r="Y1457" i="5"/>
  <c r="Y1456" i="5"/>
  <c r="Y1455" i="5"/>
  <c r="Y1454" i="5"/>
  <c r="Y1453" i="5"/>
  <c r="Y1452" i="5"/>
  <c r="Y1451" i="5"/>
  <c r="Y1450" i="5"/>
  <c r="Y1449" i="5"/>
  <c r="Y1448" i="5"/>
  <c r="Y1447" i="5"/>
  <c r="Y1446" i="5"/>
  <c r="Y1445" i="5"/>
  <c r="Y1444" i="5"/>
  <c r="Y1443" i="5"/>
  <c r="Y1442" i="5"/>
  <c r="Y1441" i="5"/>
  <c r="Y1440" i="5"/>
  <c r="Y1439" i="5"/>
  <c r="Y1438" i="5"/>
  <c r="Y1437" i="5"/>
  <c r="Y1436" i="5"/>
  <c r="Y1435" i="5"/>
  <c r="Y1434" i="5"/>
  <c r="Y1433" i="5"/>
  <c r="Y1432" i="5"/>
  <c r="Y1431" i="5"/>
  <c r="Y1430" i="5"/>
  <c r="Y1429" i="5"/>
  <c r="Y1428" i="5"/>
  <c r="Y1427" i="5"/>
  <c r="Y1426" i="5"/>
  <c r="Y1425" i="5"/>
  <c r="Y1424" i="5"/>
  <c r="Y1423" i="5"/>
  <c r="Y1422" i="5"/>
  <c r="Y1421" i="5"/>
  <c r="Y1420" i="5"/>
  <c r="Y1419" i="5"/>
  <c r="Y1418" i="5"/>
  <c r="Y1417" i="5"/>
  <c r="Y1416" i="5"/>
  <c r="Y1415" i="5"/>
  <c r="Y1414" i="5"/>
  <c r="Y1413" i="5"/>
  <c r="Y1412" i="5"/>
  <c r="Y1411" i="5"/>
  <c r="Y1410" i="5"/>
  <c r="Y1409" i="5"/>
  <c r="Y1408" i="5"/>
  <c r="Y1407" i="5"/>
  <c r="Y1406" i="5"/>
  <c r="Y1405" i="5"/>
  <c r="Y1404" i="5"/>
  <c r="Y1403" i="5"/>
  <c r="Y1402" i="5"/>
  <c r="Y1401" i="5"/>
  <c r="Y1400" i="5"/>
  <c r="Y1399" i="5"/>
  <c r="Y1398" i="5"/>
  <c r="Y1397" i="5"/>
  <c r="Y1396" i="5"/>
  <c r="Y1395" i="5"/>
  <c r="Y1394" i="5"/>
  <c r="Y1393" i="5"/>
  <c r="Y1392" i="5"/>
  <c r="Y1391" i="5"/>
  <c r="Y1390" i="5"/>
  <c r="Y1389" i="5"/>
  <c r="Y1388" i="5"/>
  <c r="Y1387" i="5"/>
  <c r="Y1386" i="5"/>
  <c r="Y1385" i="5"/>
  <c r="Y1384" i="5"/>
  <c r="Y1383" i="5"/>
  <c r="Y1382" i="5"/>
  <c r="Y1381" i="5"/>
  <c r="Y1380" i="5"/>
  <c r="Y1379" i="5"/>
  <c r="Y1378" i="5"/>
  <c r="Y1377" i="5"/>
  <c r="Y1376" i="5"/>
  <c r="Y1375" i="5"/>
  <c r="Y1374" i="5"/>
  <c r="Y1373" i="5"/>
  <c r="Y1372" i="5"/>
  <c r="Y1371" i="5"/>
  <c r="Y1370" i="5"/>
  <c r="Y1369" i="5"/>
  <c r="Y1368" i="5"/>
  <c r="Y1367" i="5"/>
  <c r="Y1366" i="5"/>
  <c r="Y1365" i="5"/>
  <c r="Y1364" i="5"/>
  <c r="Y1363" i="5"/>
  <c r="Y1362" i="5"/>
  <c r="Y1361" i="5"/>
  <c r="Y1360" i="5"/>
  <c r="Y1359" i="5"/>
  <c r="Y1358" i="5"/>
  <c r="Y1357" i="5"/>
  <c r="Y1356" i="5"/>
  <c r="Y1355" i="5"/>
  <c r="Y1354" i="5"/>
  <c r="Y1353" i="5"/>
  <c r="Y1352" i="5"/>
  <c r="Y1351" i="5"/>
  <c r="Y1350" i="5"/>
  <c r="Y1349" i="5"/>
  <c r="Y1348" i="5"/>
  <c r="Y1347" i="5"/>
  <c r="Y1346" i="5"/>
  <c r="Y1345" i="5"/>
  <c r="Y1344" i="5"/>
  <c r="Y1343" i="5"/>
  <c r="Y1342" i="5"/>
  <c r="Y1341" i="5"/>
  <c r="Y1340" i="5"/>
  <c r="Y1339" i="5"/>
  <c r="Y1338" i="5"/>
  <c r="Y1337" i="5"/>
  <c r="Y1336" i="5"/>
  <c r="Y1335" i="5"/>
  <c r="Y1334" i="5"/>
  <c r="Y1333" i="5"/>
  <c r="Y1332" i="5"/>
  <c r="Y1331" i="5"/>
  <c r="Y1330" i="5"/>
  <c r="Y1329" i="5"/>
  <c r="Y1328" i="5"/>
  <c r="Y1327" i="5"/>
  <c r="Y1326" i="5"/>
  <c r="Y1325" i="5"/>
  <c r="Y1324" i="5"/>
  <c r="Y1323" i="5"/>
  <c r="Y1322" i="5"/>
  <c r="Y1321" i="5"/>
  <c r="Y1320" i="5"/>
  <c r="Y1319" i="5"/>
  <c r="Y1318" i="5"/>
  <c r="Y1317" i="5"/>
  <c r="Y1316" i="5"/>
  <c r="Y1315" i="5"/>
  <c r="Y1314" i="5"/>
  <c r="Y1313" i="5"/>
  <c r="Y1312" i="5"/>
  <c r="Y1311" i="5"/>
  <c r="Y1310" i="5"/>
  <c r="Y1309" i="5"/>
  <c r="Y1308" i="5"/>
  <c r="Y1307" i="5"/>
  <c r="Y1306" i="5"/>
  <c r="Y1305" i="5"/>
  <c r="Y1304" i="5"/>
  <c r="Y1303" i="5"/>
  <c r="Y1302" i="5"/>
  <c r="Y1301" i="5"/>
  <c r="Y1300" i="5"/>
  <c r="Y1299" i="5"/>
  <c r="Y1298" i="5"/>
  <c r="Y1297" i="5"/>
  <c r="Y1296" i="5"/>
  <c r="Y1295" i="5"/>
  <c r="Y1294" i="5"/>
  <c r="Y1293" i="5"/>
  <c r="Y1292" i="5"/>
  <c r="Y1291" i="5"/>
  <c r="Y1290" i="5"/>
  <c r="Y1289" i="5"/>
  <c r="Y1288" i="5"/>
  <c r="Y1287" i="5"/>
  <c r="Y1286" i="5"/>
  <c r="Y1285" i="5"/>
  <c r="Y1284" i="5"/>
  <c r="Y1283" i="5"/>
  <c r="Y1282" i="5"/>
  <c r="Y1281" i="5"/>
  <c r="Y1280" i="5"/>
  <c r="Y1279" i="5"/>
  <c r="Y1278" i="5"/>
  <c r="Y1277" i="5"/>
  <c r="Y1276" i="5"/>
  <c r="Y1275" i="5"/>
  <c r="Y1274" i="5"/>
  <c r="Y1273" i="5"/>
  <c r="Y1272" i="5"/>
  <c r="Y1271" i="5"/>
  <c r="Y1270" i="5"/>
  <c r="Y1269" i="5"/>
  <c r="Y1268" i="5"/>
  <c r="Y1267" i="5"/>
  <c r="Y1266" i="5"/>
  <c r="Y1265" i="5"/>
  <c r="Y1264" i="5"/>
  <c r="Y1263" i="5"/>
  <c r="Y1262" i="5"/>
  <c r="Y1261" i="5"/>
  <c r="Y1260" i="5"/>
  <c r="Y1259" i="5"/>
  <c r="Y1258" i="5"/>
  <c r="Y1257" i="5"/>
  <c r="Y1256" i="5"/>
  <c r="Y1255" i="5"/>
  <c r="Y1254" i="5"/>
  <c r="Y1253" i="5"/>
  <c r="Y1252" i="5"/>
  <c r="Y1251" i="5"/>
  <c r="Y1250" i="5"/>
  <c r="Y1249" i="5"/>
  <c r="Y1248" i="5"/>
  <c r="Y1247" i="5"/>
  <c r="Y1246" i="5"/>
  <c r="Y1245" i="5"/>
  <c r="Y1244" i="5"/>
  <c r="Y1243" i="5"/>
  <c r="Y1242" i="5"/>
  <c r="Y1241" i="5"/>
  <c r="Y1240" i="5"/>
  <c r="Y1239" i="5"/>
  <c r="Y1238" i="5"/>
  <c r="Y1237" i="5"/>
  <c r="Y1236" i="5"/>
  <c r="Y1235" i="5"/>
  <c r="Y1234" i="5"/>
  <c r="Y1233" i="5"/>
  <c r="Y1232" i="5"/>
  <c r="Y1231" i="5"/>
  <c r="Y1230" i="5"/>
  <c r="Y1229" i="5"/>
  <c r="Y1228" i="5"/>
  <c r="Y1227" i="5"/>
  <c r="Y1226" i="5"/>
  <c r="Y1225" i="5"/>
  <c r="Y1224" i="5"/>
  <c r="Y1223" i="5"/>
  <c r="Y1222" i="5"/>
  <c r="Y1221" i="5"/>
  <c r="Y1220" i="5"/>
  <c r="Y1219" i="5"/>
  <c r="Y1218" i="5"/>
  <c r="Y1217" i="5"/>
  <c r="Y1216" i="5"/>
  <c r="Y1215" i="5"/>
  <c r="Y1214" i="5"/>
  <c r="Y1213" i="5"/>
  <c r="Y1212" i="5"/>
  <c r="Y1211" i="5"/>
  <c r="Y1210" i="5"/>
  <c r="Y1209" i="5"/>
  <c r="Y1208" i="5"/>
  <c r="Y1207" i="5"/>
  <c r="Y1206" i="5"/>
  <c r="Y1205" i="5"/>
  <c r="Y1204" i="5"/>
  <c r="Y1203" i="5"/>
  <c r="Y1202" i="5"/>
  <c r="Y1201" i="5"/>
  <c r="Y1200" i="5"/>
  <c r="Y1199" i="5"/>
  <c r="Y1198" i="5"/>
  <c r="Y1197" i="5"/>
  <c r="Y1196" i="5"/>
  <c r="Y1195" i="5"/>
  <c r="Y1194" i="5"/>
  <c r="Y1193" i="5"/>
  <c r="Y1192" i="5"/>
  <c r="Y1191" i="5"/>
  <c r="Y1190" i="5"/>
  <c r="Y1189" i="5"/>
  <c r="Y1188" i="5"/>
  <c r="Y1187" i="5"/>
  <c r="Y1186" i="5"/>
  <c r="Y1185" i="5"/>
  <c r="Y1184" i="5"/>
  <c r="Y1183" i="5"/>
  <c r="Y1182" i="5"/>
  <c r="Y1181" i="5"/>
  <c r="Y1180" i="5"/>
  <c r="Y1179" i="5"/>
  <c r="Y1178" i="5"/>
  <c r="Y1177" i="5"/>
  <c r="Y1176" i="5"/>
  <c r="Y1175" i="5"/>
  <c r="Y1174" i="5"/>
  <c r="Y1173" i="5"/>
  <c r="Y1172" i="5"/>
  <c r="Y1171" i="5"/>
  <c r="Y1170" i="5"/>
  <c r="Y1169" i="5"/>
  <c r="Y1168" i="5"/>
  <c r="Y1167" i="5"/>
  <c r="Y1166" i="5"/>
  <c r="Y1165" i="5"/>
  <c r="Y1164" i="5"/>
  <c r="Y1163" i="5"/>
  <c r="Y1162" i="5"/>
  <c r="Y1161" i="5"/>
  <c r="Y1160" i="5"/>
  <c r="Y1159" i="5"/>
  <c r="Y1158" i="5"/>
  <c r="Y1157" i="5"/>
  <c r="Y1156" i="5"/>
  <c r="Y1155" i="5"/>
  <c r="Y1154" i="5"/>
  <c r="Y1153" i="5"/>
  <c r="Y1152" i="5"/>
  <c r="Y1151" i="5"/>
  <c r="Y1150" i="5"/>
  <c r="Y1149" i="5"/>
  <c r="Y1148" i="5"/>
  <c r="Y1147" i="5"/>
  <c r="Y1146" i="5"/>
  <c r="Y1145" i="5"/>
  <c r="Y1144" i="5"/>
  <c r="Y1143" i="5"/>
  <c r="Y1142" i="5"/>
  <c r="Y1141" i="5"/>
  <c r="Y1140" i="5"/>
  <c r="Y1139" i="5"/>
  <c r="Y1138" i="5"/>
  <c r="Y1137" i="5"/>
  <c r="Y1136" i="5"/>
  <c r="Y1135" i="5"/>
  <c r="Y1134" i="5"/>
  <c r="Y1133" i="5"/>
  <c r="Y1132" i="5"/>
  <c r="Y1131" i="5"/>
  <c r="Y1130" i="5"/>
  <c r="Y1129" i="5"/>
  <c r="Y1128" i="5"/>
  <c r="Y1127" i="5"/>
  <c r="Y1126" i="5"/>
  <c r="Y1125" i="5"/>
  <c r="Y1124" i="5"/>
  <c r="Y1123" i="5"/>
  <c r="Y1122" i="5"/>
  <c r="Y1121" i="5"/>
  <c r="Y1120" i="5"/>
  <c r="Y1119" i="5"/>
  <c r="Y1118" i="5"/>
  <c r="Y1117" i="5"/>
  <c r="Y1116" i="5"/>
  <c r="Y1115" i="5"/>
  <c r="Y1114" i="5"/>
  <c r="Y1113" i="5"/>
  <c r="Y1112" i="5"/>
  <c r="Y1111" i="5"/>
  <c r="Y1110" i="5"/>
  <c r="Y1109" i="5"/>
  <c r="Y1108" i="5"/>
  <c r="Y1107" i="5"/>
  <c r="Y1106" i="5"/>
  <c r="Y1105" i="5"/>
  <c r="Y1104" i="5"/>
  <c r="Y1103" i="5"/>
  <c r="Y1102" i="5"/>
  <c r="Y1101" i="5"/>
  <c r="Y1100" i="5"/>
  <c r="Y1099" i="5"/>
  <c r="Y1098" i="5"/>
  <c r="Y1097" i="5"/>
  <c r="Y1096" i="5"/>
  <c r="Y1095" i="5"/>
  <c r="Y1094" i="5"/>
  <c r="Y1093" i="5"/>
  <c r="Y1092" i="5"/>
  <c r="Y1091" i="5"/>
  <c r="Y1090" i="5"/>
  <c r="Y1089" i="5"/>
  <c r="Y1088" i="5"/>
  <c r="Y1087" i="5"/>
  <c r="Y1086" i="5"/>
  <c r="Y1085" i="5"/>
  <c r="Y1084" i="5"/>
  <c r="Y1083" i="5"/>
  <c r="Y1082" i="5"/>
  <c r="Y1081" i="5"/>
  <c r="Y1080" i="5"/>
  <c r="Y1079" i="5"/>
  <c r="Y1078" i="5"/>
  <c r="Y1077" i="5"/>
  <c r="Y1076" i="5"/>
  <c r="Y1075" i="5"/>
  <c r="Y1074" i="5"/>
  <c r="Y1073" i="5"/>
  <c r="Y1072" i="5"/>
  <c r="Y1071" i="5"/>
  <c r="Y1070" i="5"/>
  <c r="Y1069" i="5"/>
  <c r="Y1068" i="5"/>
  <c r="Y1067" i="5"/>
  <c r="Y1066" i="5"/>
  <c r="Y1065" i="5"/>
  <c r="Y1064" i="5"/>
  <c r="Y1063" i="5"/>
  <c r="Y1062" i="5"/>
  <c r="Y1061" i="5"/>
  <c r="Y1060" i="5"/>
  <c r="Y1059" i="5"/>
  <c r="Y1058" i="5"/>
  <c r="Y1057" i="5"/>
  <c r="Y1056" i="5"/>
  <c r="Y1055" i="5"/>
  <c r="Y1054" i="5"/>
  <c r="Y1053" i="5"/>
  <c r="Y1052" i="5"/>
  <c r="Y1051" i="5"/>
  <c r="Y1050" i="5"/>
  <c r="Y1049" i="5"/>
  <c r="Y1048" i="5"/>
  <c r="Y1047" i="5"/>
  <c r="Y1046" i="5"/>
  <c r="Y1045" i="5"/>
  <c r="Y1044" i="5"/>
  <c r="Y1043" i="5"/>
  <c r="Y1042" i="5"/>
  <c r="Y1041" i="5"/>
  <c r="Y1040" i="5"/>
  <c r="Y1039" i="5"/>
  <c r="Y1038" i="5"/>
  <c r="Y1037" i="5"/>
  <c r="Y1036" i="5"/>
  <c r="Y1035" i="5"/>
  <c r="Y1034" i="5"/>
  <c r="Y1033" i="5"/>
  <c r="Y1032" i="5"/>
  <c r="Y1031" i="5"/>
  <c r="Y1030" i="5"/>
  <c r="Y1029" i="5"/>
  <c r="Y1028" i="5"/>
  <c r="Y1027" i="5"/>
  <c r="Y1026" i="5"/>
  <c r="Y1025" i="5"/>
  <c r="Y1024" i="5"/>
  <c r="Y1023" i="5"/>
  <c r="Y1022" i="5"/>
  <c r="Y1021" i="5"/>
  <c r="Y1020" i="5"/>
  <c r="Y1019" i="5"/>
  <c r="Y1018" i="5"/>
  <c r="Y1017" i="5"/>
  <c r="Y1016" i="5"/>
  <c r="Y1015" i="5"/>
  <c r="Y1014" i="5"/>
  <c r="Y1013" i="5"/>
  <c r="Y1012" i="5"/>
  <c r="Y1011" i="5"/>
  <c r="Y1010" i="5"/>
  <c r="Y1009" i="5"/>
  <c r="Y1008" i="5"/>
  <c r="Y1007" i="5"/>
  <c r="Y1006" i="5"/>
  <c r="Y1005" i="5"/>
  <c r="Y1004" i="5"/>
  <c r="Y1003" i="5"/>
  <c r="Y1002" i="5"/>
  <c r="Y1001" i="5"/>
  <c r="Y1000" i="5"/>
  <c r="Y999" i="5"/>
  <c r="Y998" i="5"/>
  <c r="Y997" i="5"/>
  <c r="Y996" i="5"/>
  <c r="Y995" i="5"/>
  <c r="Y994" i="5"/>
  <c r="Y993" i="5"/>
  <c r="Y992" i="5"/>
  <c r="Y991" i="5"/>
  <c r="Y990" i="5"/>
  <c r="Y989" i="5"/>
  <c r="Y988" i="5"/>
  <c r="Y987" i="5"/>
  <c r="Y986" i="5"/>
  <c r="Y985" i="5"/>
  <c r="Y984" i="5"/>
  <c r="Y983" i="5"/>
  <c r="Y982" i="5"/>
  <c r="Y981" i="5"/>
  <c r="Y980" i="5"/>
  <c r="Y979" i="5"/>
  <c r="Y978" i="5"/>
  <c r="Y977" i="5"/>
  <c r="Y976" i="5"/>
  <c r="Y975" i="5"/>
  <c r="Y974" i="5"/>
  <c r="Y973" i="5"/>
  <c r="Y972" i="5"/>
  <c r="Y971" i="5"/>
  <c r="Y970" i="5"/>
  <c r="Y969" i="5"/>
  <c r="Y968" i="5"/>
  <c r="Y967" i="5"/>
  <c r="Y966" i="5"/>
  <c r="Y965" i="5"/>
  <c r="Y964" i="5"/>
  <c r="Y963" i="5"/>
  <c r="Y962" i="5"/>
  <c r="Y961" i="5"/>
  <c r="Y960" i="5"/>
  <c r="Y959" i="5"/>
  <c r="Y958" i="5"/>
  <c r="Y957" i="5"/>
  <c r="Y956" i="5"/>
  <c r="Y955" i="5"/>
  <c r="Y954" i="5"/>
  <c r="Y953" i="5"/>
  <c r="Y952" i="5"/>
  <c r="Y951" i="5"/>
  <c r="Y950" i="5"/>
  <c r="Y949" i="5"/>
  <c r="Y948" i="5"/>
  <c r="Y947" i="5"/>
  <c r="Y946" i="5"/>
  <c r="Y945" i="5"/>
  <c r="Y944" i="5"/>
  <c r="Y943" i="5"/>
  <c r="Y942" i="5"/>
  <c r="Y941" i="5"/>
  <c r="Y940" i="5"/>
  <c r="Y939" i="5"/>
  <c r="Y938" i="5"/>
  <c r="Y937" i="5"/>
  <c r="Y936" i="5"/>
  <c r="Y935" i="5"/>
  <c r="Y934" i="5"/>
  <c r="Y933" i="5"/>
  <c r="Y932" i="5"/>
  <c r="Y931" i="5"/>
  <c r="Y930" i="5"/>
  <c r="Y929" i="5"/>
  <c r="Y928" i="5"/>
  <c r="Y927" i="5"/>
  <c r="Y926" i="5"/>
  <c r="Y925" i="5"/>
  <c r="Y924" i="5"/>
  <c r="Y923" i="5"/>
  <c r="Y922" i="5"/>
  <c r="Y921" i="5"/>
  <c r="Y920" i="5"/>
  <c r="Y919" i="5"/>
  <c r="Y918" i="5"/>
  <c r="Y917" i="5"/>
  <c r="Y916" i="5"/>
  <c r="Y915" i="5"/>
  <c r="Y914" i="5"/>
  <c r="Y913" i="5"/>
  <c r="Y912" i="5"/>
  <c r="Y911" i="5"/>
  <c r="Y910" i="5"/>
  <c r="Y909" i="5"/>
  <c r="Y908" i="5"/>
  <c r="Y907" i="5"/>
  <c r="Y906" i="5"/>
  <c r="Y905" i="5"/>
  <c r="Y904" i="5"/>
  <c r="Y903" i="5"/>
  <c r="Y902" i="5"/>
  <c r="Y901" i="5"/>
  <c r="Y900" i="5"/>
  <c r="Y899" i="5"/>
  <c r="Y898" i="5"/>
  <c r="Y897" i="5"/>
  <c r="Y896" i="5"/>
  <c r="Y895" i="5"/>
  <c r="Y894" i="5"/>
  <c r="Y893" i="5"/>
  <c r="Y892" i="5"/>
  <c r="Y891" i="5"/>
  <c r="Y890" i="5"/>
  <c r="Y889" i="5"/>
  <c r="Y888" i="5"/>
  <c r="Y887" i="5"/>
  <c r="Y886" i="5"/>
  <c r="Y885" i="5"/>
  <c r="Y884" i="5"/>
  <c r="Y883" i="5"/>
  <c r="Y882" i="5"/>
  <c r="Y881" i="5"/>
  <c r="Y880" i="5"/>
  <c r="Y879" i="5"/>
  <c r="Y878" i="5"/>
  <c r="Y877" i="5"/>
  <c r="Y876" i="5"/>
  <c r="Y875" i="5"/>
  <c r="Y874" i="5"/>
  <c r="Y873" i="5"/>
  <c r="Y872" i="5"/>
  <c r="Y871" i="5"/>
  <c r="Y870" i="5"/>
  <c r="Y869" i="5"/>
  <c r="Y868" i="5"/>
  <c r="Y867" i="5"/>
  <c r="Y866" i="5"/>
  <c r="Y865" i="5"/>
  <c r="Y864" i="5"/>
  <c r="Y863" i="5"/>
  <c r="Y862" i="5"/>
  <c r="Y861" i="5"/>
  <c r="Y860" i="5"/>
  <c r="Y859" i="5"/>
  <c r="Y858" i="5"/>
  <c r="Y857" i="5"/>
  <c r="Y856" i="5"/>
  <c r="Y855" i="5"/>
  <c r="Y854" i="5"/>
  <c r="Y853" i="5"/>
  <c r="Y852" i="5"/>
  <c r="Y851" i="5"/>
  <c r="Y850" i="5"/>
  <c r="Y849" i="5"/>
  <c r="Y848" i="5"/>
  <c r="Y847" i="5"/>
  <c r="Y846" i="5"/>
  <c r="Y845" i="5"/>
  <c r="Y844" i="5"/>
  <c r="Y843" i="5"/>
  <c r="Y842" i="5"/>
  <c r="Y841" i="5"/>
  <c r="Y840" i="5"/>
  <c r="Y839" i="5"/>
  <c r="Y838" i="5"/>
  <c r="Y837" i="5"/>
  <c r="Y836" i="5"/>
  <c r="Y835" i="5"/>
  <c r="Y834" i="5"/>
  <c r="Y833" i="5"/>
  <c r="Y832" i="5"/>
  <c r="Y831" i="5"/>
  <c r="Y830" i="5"/>
  <c r="Y829" i="5"/>
  <c r="Y828" i="5"/>
  <c r="Y827" i="5"/>
  <c r="Y826" i="5"/>
  <c r="Y825" i="5"/>
  <c r="Y824" i="5"/>
  <c r="Y823" i="5"/>
  <c r="Y822" i="5"/>
  <c r="Y821" i="5"/>
  <c r="Y820" i="5"/>
  <c r="Y819" i="5"/>
  <c r="Y818" i="5"/>
  <c r="Y817" i="5"/>
  <c r="Y816" i="5"/>
  <c r="Y815" i="5"/>
  <c r="Y814" i="5"/>
  <c r="Y813" i="5"/>
  <c r="Y812" i="5"/>
  <c r="Y811" i="5"/>
  <c r="Y810" i="5"/>
  <c r="Y809" i="5"/>
  <c r="Y808" i="5"/>
  <c r="Y807" i="5"/>
  <c r="Y806" i="5"/>
  <c r="Y805" i="5"/>
  <c r="Y804" i="5"/>
  <c r="Y803" i="5"/>
  <c r="Y802" i="5"/>
  <c r="Y801" i="5"/>
  <c r="Y800" i="5"/>
  <c r="Y799" i="5"/>
  <c r="Y798" i="5"/>
  <c r="Y797" i="5"/>
  <c r="Y796" i="5"/>
  <c r="Y795" i="5"/>
  <c r="Y794" i="5"/>
  <c r="Y793" i="5"/>
  <c r="Y792" i="5"/>
  <c r="Y791" i="5"/>
  <c r="Y790" i="5"/>
  <c r="Y789" i="5"/>
  <c r="Y788" i="5"/>
  <c r="Y787" i="5"/>
  <c r="Y786" i="5"/>
  <c r="Y785" i="5"/>
  <c r="Y784" i="5"/>
  <c r="Y783" i="5"/>
  <c r="Y782" i="5"/>
  <c r="Y781" i="5"/>
  <c r="Y780" i="5"/>
  <c r="Y779" i="5"/>
  <c r="Y778" i="5"/>
  <c r="Y777" i="5"/>
  <c r="Y776" i="5"/>
  <c r="Y775" i="5"/>
  <c r="Y774" i="5"/>
  <c r="Y773" i="5"/>
  <c r="Y772" i="5"/>
  <c r="Y771" i="5"/>
  <c r="Y770" i="5"/>
  <c r="Y769" i="5"/>
  <c r="Y768" i="5"/>
  <c r="Y767" i="5"/>
  <c r="Y766" i="5"/>
  <c r="Y765" i="5"/>
  <c r="Y764" i="5"/>
  <c r="Y763" i="5"/>
  <c r="Y762" i="5"/>
  <c r="Y761" i="5"/>
  <c r="Y760" i="5"/>
  <c r="Y759" i="5"/>
  <c r="Y758" i="5"/>
  <c r="Y757" i="5"/>
  <c r="Y756" i="5"/>
  <c r="Y755" i="5"/>
  <c r="Y754" i="5"/>
  <c r="Y753" i="5"/>
  <c r="Y752" i="5"/>
  <c r="Y751" i="5"/>
  <c r="Y750" i="5"/>
  <c r="Y749" i="5"/>
  <c r="Y748" i="5"/>
  <c r="Y747" i="5"/>
  <c r="Y746" i="5"/>
  <c r="Y745" i="5"/>
  <c r="Y744" i="5"/>
  <c r="Y743" i="5"/>
  <c r="Y742" i="5"/>
  <c r="Y741" i="5"/>
  <c r="Y740" i="5"/>
  <c r="Y739" i="5"/>
  <c r="Y738" i="5"/>
  <c r="Y737" i="5"/>
  <c r="Y736" i="5"/>
  <c r="Y735" i="5"/>
  <c r="Y734" i="5"/>
  <c r="Y733" i="5"/>
  <c r="Y732" i="5"/>
  <c r="Y731" i="5"/>
  <c r="Y730" i="5"/>
  <c r="Y729" i="5"/>
  <c r="Y728" i="5"/>
  <c r="Y727" i="5"/>
  <c r="Y726" i="5"/>
  <c r="Y725" i="5"/>
  <c r="Y724" i="5"/>
  <c r="Y723" i="5"/>
  <c r="Y722" i="5"/>
  <c r="Y721" i="5"/>
  <c r="Y720" i="5"/>
  <c r="Y719" i="5"/>
  <c r="Y718" i="5"/>
  <c r="Y717" i="5"/>
  <c r="Y716" i="5"/>
  <c r="Y715" i="5"/>
  <c r="Y714" i="5"/>
  <c r="Y713" i="5"/>
  <c r="Y712" i="5"/>
  <c r="Y711" i="5"/>
  <c r="Y710" i="5"/>
  <c r="Y709" i="5"/>
  <c r="Y708" i="5"/>
  <c r="Y707" i="5"/>
  <c r="Y706" i="5"/>
  <c r="Y705" i="5"/>
  <c r="Y704" i="5"/>
  <c r="Y703" i="5"/>
  <c r="Y702" i="5"/>
  <c r="Y701" i="5"/>
  <c r="Y700" i="5"/>
  <c r="Y699" i="5"/>
  <c r="Y698" i="5"/>
  <c r="Y697" i="5"/>
  <c r="Y696" i="5"/>
  <c r="Y695" i="5"/>
  <c r="Y694" i="5"/>
  <c r="Y693" i="5"/>
  <c r="Y692" i="5"/>
  <c r="Y691" i="5"/>
  <c r="Y690" i="5"/>
  <c r="Y689" i="5"/>
  <c r="Y688" i="5"/>
  <c r="Y687" i="5"/>
  <c r="Y686" i="5"/>
  <c r="Y685" i="5"/>
  <c r="Y684" i="5"/>
  <c r="Y683" i="5"/>
  <c r="Y682" i="5"/>
  <c r="Y681" i="5"/>
  <c r="Y680" i="5"/>
  <c r="Y679" i="5"/>
  <c r="Y678" i="5"/>
  <c r="Y677" i="5"/>
  <c r="Y676" i="5"/>
  <c r="Y675" i="5"/>
  <c r="Y674" i="5"/>
  <c r="Y673" i="5"/>
  <c r="Y672" i="5"/>
  <c r="Y671" i="5"/>
  <c r="Y670" i="5"/>
  <c r="Y669" i="5"/>
  <c r="Y668" i="5"/>
  <c r="Y667" i="5"/>
  <c r="Y666" i="5"/>
  <c r="Y665" i="5"/>
  <c r="Y664" i="5"/>
  <c r="Y663" i="5"/>
  <c r="Y662" i="5"/>
  <c r="Y661" i="5"/>
  <c r="Y660" i="5"/>
  <c r="Y659" i="5"/>
  <c r="Y658" i="5"/>
  <c r="Y657" i="5"/>
  <c r="Y656" i="5"/>
  <c r="Y655" i="5"/>
  <c r="Y654" i="5"/>
  <c r="Y653" i="5"/>
  <c r="Y652" i="5"/>
  <c r="Y651" i="5"/>
  <c r="Y650" i="5"/>
  <c r="Y649" i="5"/>
  <c r="Y648" i="5"/>
  <c r="Y647" i="5"/>
  <c r="Y646" i="5"/>
  <c r="Y645" i="5"/>
  <c r="Y644" i="5"/>
  <c r="Y643" i="5"/>
  <c r="Y642" i="5"/>
  <c r="Y641" i="5"/>
  <c r="Y640" i="5"/>
  <c r="Y639" i="5"/>
  <c r="Y638" i="5"/>
  <c r="Y637" i="5"/>
  <c r="Y636" i="5"/>
  <c r="Y635" i="5"/>
  <c r="Y634" i="5"/>
  <c r="Y633" i="5"/>
  <c r="Y632" i="5"/>
  <c r="Y631" i="5"/>
  <c r="Y630" i="5"/>
  <c r="Y629" i="5"/>
  <c r="Y628" i="5"/>
  <c r="Y627" i="5"/>
  <c r="Y626" i="5"/>
  <c r="Y625" i="5"/>
  <c r="Y624" i="5"/>
  <c r="Y623" i="5"/>
  <c r="Y622" i="5"/>
  <c r="Y621" i="5"/>
  <c r="Y620" i="5"/>
  <c r="Y619" i="5"/>
  <c r="Y618" i="5"/>
  <c r="Y617" i="5"/>
  <c r="Y616" i="5"/>
  <c r="Y615" i="5"/>
  <c r="Y614" i="5"/>
  <c r="Y613" i="5"/>
  <c r="Y612" i="5"/>
  <c r="Y611" i="5"/>
  <c r="Y610" i="5"/>
  <c r="Y609" i="5"/>
  <c r="Y608" i="5"/>
  <c r="Y607" i="5"/>
  <c r="Y606" i="5"/>
  <c r="Y605" i="5"/>
  <c r="Y604" i="5"/>
  <c r="Y603" i="5"/>
  <c r="Y602" i="5"/>
  <c r="Y601" i="5"/>
  <c r="Y600" i="5"/>
  <c r="Y599" i="5"/>
  <c r="Y598" i="5"/>
  <c r="Y597" i="5"/>
  <c r="Y596" i="5"/>
  <c r="Y595" i="5"/>
  <c r="Y594" i="5"/>
  <c r="Y593" i="5"/>
  <c r="Y592" i="5"/>
  <c r="Y591" i="5"/>
  <c r="Y590" i="5"/>
  <c r="Y589" i="5"/>
  <c r="Y588" i="5"/>
  <c r="Y587" i="5"/>
  <c r="Y586" i="5"/>
  <c r="Y585" i="5"/>
  <c r="Y584" i="5"/>
  <c r="Y583" i="5"/>
  <c r="Y582" i="5"/>
  <c r="Y581" i="5"/>
  <c r="Y580" i="5"/>
  <c r="Y579" i="5"/>
  <c r="Y578" i="5"/>
  <c r="Y577" i="5"/>
  <c r="Y576" i="5"/>
  <c r="Y575" i="5"/>
  <c r="Y574" i="5"/>
  <c r="Y573" i="5"/>
  <c r="Y572" i="5"/>
  <c r="Y571" i="5"/>
  <c r="Y570" i="5"/>
  <c r="Y569" i="5"/>
  <c r="Y568" i="5"/>
  <c r="Y567" i="5"/>
  <c r="Y566" i="5"/>
  <c r="Y565" i="5"/>
  <c r="Y564" i="5"/>
  <c r="Y563" i="5"/>
  <c r="Y562" i="5"/>
  <c r="Y561" i="5"/>
  <c r="Y560" i="5"/>
  <c r="Y559" i="5"/>
  <c r="Y558" i="5"/>
  <c r="Y557" i="5"/>
  <c r="Y556" i="5"/>
  <c r="Y555" i="5"/>
  <c r="Y554" i="5"/>
  <c r="Y553" i="5"/>
  <c r="Y552" i="5"/>
  <c r="Y551" i="5"/>
  <c r="Y550" i="5"/>
  <c r="Y549" i="5"/>
  <c r="Y548" i="5"/>
  <c r="Y547" i="5"/>
  <c r="Y546" i="5"/>
  <c r="Y545" i="5"/>
  <c r="Y544" i="5"/>
  <c r="Y543" i="5"/>
  <c r="Y542" i="5"/>
  <c r="Y541" i="5"/>
  <c r="Y540" i="5"/>
  <c r="Y539" i="5"/>
  <c r="Y538" i="5"/>
  <c r="Y537" i="5"/>
  <c r="Y536" i="5"/>
  <c r="Y535" i="5"/>
  <c r="Y534" i="5"/>
  <c r="Y533" i="5"/>
  <c r="Y532" i="5"/>
  <c r="Y531" i="5"/>
  <c r="Y530" i="5"/>
  <c r="Y529" i="5"/>
  <c r="Y528" i="5"/>
  <c r="Y527" i="5"/>
  <c r="Y526" i="5"/>
  <c r="Y525" i="5"/>
  <c r="Y524" i="5"/>
  <c r="Y523" i="5"/>
  <c r="Y522" i="5"/>
  <c r="Y521" i="5"/>
  <c r="Y520" i="5"/>
  <c r="Y519" i="5"/>
  <c r="Y518" i="5"/>
  <c r="Y517" i="5"/>
  <c r="Y516" i="5"/>
  <c r="Y515" i="5"/>
  <c r="Y514" i="5"/>
  <c r="Y513" i="5"/>
  <c r="Y512" i="5"/>
  <c r="Y511" i="5"/>
  <c r="Y510" i="5"/>
  <c r="Y509" i="5"/>
  <c r="Y508" i="5"/>
  <c r="Y507" i="5"/>
  <c r="Y506" i="5"/>
  <c r="Y505" i="5"/>
  <c r="Y504" i="5"/>
  <c r="Y503" i="5"/>
  <c r="Y502" i="5"/>
  <c r="Y501" i="5"/>
  <c r="Y500" i="5"/>
  <c r="Y499" i="5"/>
  <c r="Y498" i="5"/>
  <c r="Y497" i="5"/>
  <c r="Y496" i="5"/>
  <c r="Y495" i="5"/>
  <c r="Y494" i="5"/>
  <c r="Y493" i="5"/>
  <c r="Y492" i="5"/>
  <c r="Y491" i="5"/>
  <c r="Y490" i="5"/>
  <c r="Y489" i="5"/>
  <c r="Y488" i="5"/>
  <c r="Y487" i="5"/>
  <c r="Y486" i="5"/>
  <c r="Y485" i="5"/>
  <c r="Y484" i="5"/>
  <c r="Y483" i="5"/>
  <c r="Y482" i="5"/>
  <c r="Y481" i="5"/>
  <c r="Y480" i="5"/>
  <c r="Y479" i="5"/>
  <c r="Y478" i="5"/>
  <c r="Y477" i="5"/>
  <c r="Y476" i="5"/>
  <c r="Y475" i="5"/>
  <c r="Y474" i="5"/>
  <c r="Y473" i="5"/>
  <c r="Y472" i="5"/>
  <c r="Y471" i="5"/>
  <c r="Y470" i="5"/>
  <c r="Y469" i="5"/>
  <c r="Y468" i="5"/>
  <c r="Y467" i="5"/>
  <c r="Y466" i="5"/>
  <c r="Y465" i="5"/>
  <c r="Y464" i="5"/>
  <c r="Y463" i="5"/>
  <c r="Y462" i="5"/>
  <c r="Y461" i="5"/>
  <c r="Y460" i="5"/>
  <c r="Y459" i="5"/>
  <c r="Y458" i="5"/>
  <c r="Y457" i="5"/>
  <c r="Y456" i="5"/>
  <c r="Y455" i="5"/>
  <c r="Y454" i="5"/>
  <c r="Y453" i="5"/>
  <c r="Y452" i="5"/>
  <c r="Y451" i="5"/>
  <c r="Y450" i="5"/>
  <c r="Y449" i="5"/>
  <c r="Y448" i="5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4" i="5"/>
  <c r="Y3" i="5"/>
  <c r="Y2" i="5"/>
  <c r="X4807" i="5"/>
  <c r="X4806" i="5"/>
  <c r="X4805" i="5"/>
  <c r="X4804" i="5"/>
  <c r="X4803" i="5"/>
  <c r="X4802" i="5"/>
  <c r="X4801" i="5"/>
  <c r="X4800" i="5"/>
  <c r="X4799" i="5"/>
  <c r="X4798" i="5"/>
  <c r="X4797" i="5"/>
  <c r="X4796" i="5"/>
  <c r="X4795" i="5"/>
  <c r="X4794" i="5"/>
  <c r="X4793" i="5"/>
  <c r="X4792" i="5"/>
  <c r="X4791" i="5"/>
  <c r="X4790" i="5"/>
  <c r="X4789" i="5"/>
  <c r="X4788" i="5"/>
  <c r="X4787" i="5"/>
  <c r="X4786" i="5"/>
  <c r="X4785" i="5"/>
  <c r="X4784" i="5"/>
  <c r="X4783" i="5"/>
  <c r="X4782" i="5"/>
  <c r="X4781" i="5"/>
  <c r="X4780" i="5"/>
  <c r="X4779" i="5"/>
  <c r="X4778" i="5"/>
  <c r="X4777" i="5"/>
  <c r="X4776" i="5"/>
  <c r="X4775" i="5"/>
  <c r="X4774" i="5"/>
  <c r="X4773" i="5"/>
  <c r="X4772" i="5"/>
  <c r="X4771" i="5"/>
  <c r="X4770" i="5"/>
  <c r="X4769" i="5"/>
  <c r="X4768" i="5"/>
  <c r="X4767" i="5"/>
  <c r="X4766" i="5"/>
  <c r="X4765" i="5"/>
  <c r="X4764" i="5"/>
  <c r="X4763" i="5"/>
  <c r="X4762" i="5"/>
  <c r="X4761" i="5"/>
  <c r="X4760" i="5"/>
  <c r="X4759" i="5"/>
  <c r="X4758" i="5"/>
  <c r="X4757" i="5"/>
  <c r="X4756" i="5"/>
  <c r="X4755" i="5"/>
  <c r="X4754" i="5"/>
  <c r="X4753" i="5"/>
  <c r="X4752" i="5"/>
  <c r="X4751" i="5"/>
  <c r="X4750" i="5"/>
  <c r="X4749" i="5"/>
  <c r="X4748" i="5"/>
  <c r="X4747" i="5"/>
  <c r="X4746" i="5"/>
  <c r="X4745" i="5"/>
  <c r="X4744" i="5"/>
  <c r="X4743" i="5"/>
  <c r="X4742" i="5"/>
  <c r="X4741" i="5"/>
  <c r="X4740" i="5"/>
  <c r="X4739" i="5"/>
  <c r="X4738" i="5"/>
  <c r="X4737" i="5"/>
  <c r="X4736" i="5"/>
  <c r="X4735" i="5"/>
  <c r="X4734" i="5"/>
  <c r="X4733" i="5"/>
  <c r="X4732" i="5"/>
  <c r="X4731" i="5"/>
  <c r="X4730" i="5"/>
  <c r="X4729" i="5"/>
  <c r="X4728" i="5"/>
  <c r="X4727" i="5"/>
  <c r="X4726" i="5"/>
  <c r="X4725" i="5"/>
  <c r="X4724" i="5"/>
  <c r="X4723" i="5"/>
  <c r="X4722" i="5"/>
  <c r="X4721" i="5"/>
  <c r="X4720" i="5"/>
  <c r="X4719" i="5"/>
  <c r="X4718" i="5"/>
  <c r="X4717" i="5"/>
  <c r="X4716" i="5"/>
  <c r="X4715" i="5"/>
  <c r="X4714" i="5"/>
  <c r="X4713" i="5"/>
  <c r="X4712" i="5"/>
  <c r="X4711" i="5"/>
  <c r="X4710" i="5"/>
  <c r="X4709" i="5"/>
  <c r="X4708" i="5"/>
  <c r="X4707" i="5"/>
  <c r="X4706" i="5"/>
  <c r="X4705" i="5"/>
  <c r="X4704" i="5"/>
  <c r="X4703" i="5"/>
  <c r="X4702" i="5"/>
  <c r="X4701" i="5"/>
  <c r="X4700" i="5"/>
  <c r="X4699" i="5"/>
  <c r="X4698" i="5"/>
  <c r="X4697" i="5"/>
  <c r="X4696" i="5"/>
  <c r="X4695" i="5"/>
  <c r="X4694" i="5"/>
  <c r="X4693" i="5"/>
  <c r="X4692" i="5"/>
  <c r="X4691" i="5"/>
  <c r="X4690" i="5"/>
  <c r="X4689" i="5"/>
  <c r="X4688" i="5"/>
  <c r="X4687" i="5"/>
  <c r="X4686" i="5"/>
  <c r="X4685" i="5"/>
  <c r="X4684" i="5"/>
  <c r="X4683" i="5"/>
  <c r="X4682" i="5"/>
  <c r="X4681" i="5"/>
  <c r="X4680" i="5"/>
  <c r="X4679" i="5"/>
  <c r="X4678" i="5"/>
  <c r="X4677" i="5"/>
  <c r="X4676" i="5"/>
  <c r="X4675" i="5"/>
  <c r="X4674" i="5"/>
  <c r="X4673" i="5"/>
  <c r="X4672" i="5"/>
  <c r="X4671" i="5"/>
  <c r="X4670" i="5"/>
  <c r="X4669" i="5"/>
  <c r="X4668" i="5"/>
  <c r="X4667" i="5"/>
  <c r="X4666" i="5"/>
  <c r="X4665" i="5"/>
  <c r="X4664" i="5"/>
  <c r="X4663" i="5"/>
  <c r="X4662" i="5"/>
  <c r="X4661" i="5"/>
  <c r="X4660" i="5"/>
  <c r="X4659" i="5"/>
  <c r="X4658" i="5"/>
  <c r="X4657" i="5"/>
  <c r="X4656" i="5"/>
  <c r="X4655" i="5"/>
  <c r="X4654" i="5"/>
  <c r="X4653" i="5"/>
  <c r="X4652" i="5"/>
  <c r="X4651" i="5"/>
  <c r="X4650" i="5"/>
  <c r="X4649" i="5"/>
  <c r="X4648" i="5"/>
  <c r="X4647" i="5"/>
  <c r="X4646" i="5"/>
  <c r="X4645" i="5"/>
  <c r="X4644" i="5"/>
  <c r="X4643" i="5"/>
  <c r="X4642" i="5"/>
  <c r="X4641" i="5"/>
  <c r="X4640" i="5"/>
  <c r="X4639" i="5"/>
  <c r="X4638" i="5"/>
  <c r="X4637" i="5"/>
  <c r="X4636" i="5"/>
  <c r="X4635" i="5"/>
  <c r="X4634" i="5"/>
  <c r="X4633" i="5"/>
  <c r="X4632" i="5"/>
  <c r="X4631" i="5"/>
  <c r="X4630" i="5"/>
  <c r="X4629" i="5"/>
  <c r="X4628" i="5"/>
  <c r="X4627" i="5"/>
  <c r="X4626" i="5"/>
  <c r="X4625" i="5"/>
  <c r="X4624" i="5"/>
  <c r="X4623" i="5"/>
  <c r="X4622" i="5"/>
  <c r="X4621" i="5"/>
  <c r="X4620" i="5"/>
  <c r="X4619" i="5"/>
  <c r="X4618" i="5"/>
  <c r="X4617" i="5"/>
  <c r="X4616" i="5"/>
  <c r="X4615" i="5"/>
  <c r="X4614" i="5"/>
  <c r="X4613" i="5"/>
  <c r="X4612" i="5"/>
  <c r="X4611" i="5"/>
  <c r="X4610" i="5"/>
  <c r="X4609" i="5"/>
  <c r="X4608" i="5"/>
  <c r="X4607" i="5"/>
  <c r="X4606" i="5"/>
  <c r="X4605" i="5"/>
  <c r="X4604" i="5"/>
  <c r="X4603" i="5"/>
  <c r="X4602" i="5"/>
  <c r="X4601" i="5"/>
  <c r="X4600" i="5"/>
  <c r="X4599" i="5"/>
  <c r="X4598" i="5"/>
  <c r="X4597" i="5"/>
  <c r="X4596" i="5"/>
  <c r="X4595" i="5"/>
  <c r="X4594" i="5"/>
  <c r="X4593" i="5"/>
  <c r="X4592" i="5"/>
  <c r="X4591" i="5"/>
  <c r="X4590" i="5"/>
  <c r="X4589" i="5"/>
  <c r="X4588" i="5"/>
  <c r="X4587" i="5"/>
  <c r="X4586" i="5"/>
  <c r="X4585" i="5"/>
  <c r="X4584" i="5"/>
  <c r="X4583" i="5"/>
  <c r="X4582" i="5"/>
  <c r="X4581" i="5"/>
  <c r="X4580" i="5"/>
  <c r="X4579" i="5"/>
  <c r="X4578" i="5"/>
  <c r="X4577" i="5"/>
  <c r="X4576" i="5"/>
  <c r="X4575" i="5"/>
  <c r="X4574" i="5"/>
  <c r="X4573" i="5"/>
  <c r="X4572" i="5"/>
  <c r="X4571" i="5"/>
  <c r="X4570" i="5"/>
  <c r="X4569" i="5"/>
  <c r="X4568" i="5"/>
  <c r="X4567" i="5"/>
  <c r="X4566" i="5"/>
  <c r="X4565" i="5"/>
  <c r="X4564" i="5"/>
  <c r="X4563" i="5"/>
  <c r="X4562" i="5"/>
  <c r="X4561" i="5"/>
  <c r="X4560" i="5"/>
  <c r="X4559" i="5"/>
  <c r="X4558" i="5"/>
  <c r="X4557" i="5"/>
  <c r="X4556" i="5"/>
  <c r="X4555" i="5"/>
  <c r="X4554" i="5"/>
  <c r="X4553" i="5"/>
  <c r="X4552" i="5"/>
  <c r="X4551" i="5"/>
  <c r="X4550" i="5"/>
  <c r="X4549" i="5"/>
  <c r="X4548" i="5"/>
  <c r="X4547" i="5"/>
  <c r="X4546" i="5"/>
  <c r="X4545" i="5"/>
  <c r="X4544" i="5"/>
  <c r="X4543" i="5"/>
  <c r="X4542" i="5"/>
  <c r="X4541" i="5"/>
  <c r="X4540" i="5"/>
  <c r="X4539" i="5"/>
  <c r="X4538" i="5"/>
  <c r="X4537" i="5"/>
  <c r="X4536" i="5"/>
  <c r="X4535" i="5"/>
  <c r="X4534" i="5"/>
  <c r="X4533" i="5"/>
  <c r="X4532" i="5"/>
  <c r="X4531" i="5"/>
  <c r="X4530" i="5"/>
  <c r="X4529" i="5"/>
  <c r="X4528" i="5"/>
  <c r="X4527" i="5"/>
  <c r="X4526" i="5"/>
  <c r="X4525" i="5"/>
  <c r="X4524" i="5"/>
  <c r="X4523" i="5"/>
  <c r="X4522" i="5"/>
  <c r="X4521" i="5"/>
  <c r="X4520" i="5"/>
  <c r="X4519" i="5"/>
  <c r="X4518" i="5"/>
  <c r="X4517" i="5"/>
  <c r="X4516" i="5"/>
  <c r="X4515" i="5"/>
  <c r="X4514" i="5"/>
  <c r="X4513" i="5"/>
  <c r="X4512" i="5"/>
  <c r="X4511" i="5"/>
  <c r="X4510" i="5"/>
  <c r="X4509" i="5"/>
  <c r="X4508" i="5"/>
  <c r="X4507" i="5"/>
  <c r="X4506" i="5"/>
  <c r="X4505" i="5"/>
  <c r="X4504" i="5"/>
  <c r="X4503" i="5"/>
  <c r="X4502" i="5"/>
  <c r="X4501" i="5"/>
  <c r="X4500" i="5"/>
  <c r="X4499" i="5"/>
  <c r="X4498" i="5"/>
  <c r="X4497" i="5"/>
  <c r="X4496" i="5"/>
  <c r="X4495" i="5"/>
  <c r="X4494" i="5"/>
  <c r="X4493" i="5"/>
  <c r="X4492" i="5"/>
  <c r="X4491" i="5"/>
  <c r="X4490" i="5"/>
  <c r="X4489" i="5"/>
  <c r="X4488" i="5"/>
  <c r="X4487" i="5"/>
  <c r="X4486" i="5"/>
  <c r="X4485" i="5"/>
  <c r="X4484" i="5"/>
  <c r="X4483" i="5"/>
  <c r="X4482" i="5"/>
  <c r="X4481" i="5"/>
  <c r="X4480" i="5"/>
  <c r="X4479" i="5"/>
  <c r="X4478" i="5"/>
  <c r="X4477" i="5"/>
  <c r="X4476" i="5"/>
  <c r="X4475" i="5"/>
  <c r="X4474" i="5"/>
  <c r="X4473" i="5"/>
  <c r="X4472" i="5"/>
  <c r="X4471" i="5"/>
  <c r="X4470" i="5"/>
  <c r="X4469" i="5"/>
  <c r="X4468" i="5"/>
  <c r="X4467" i="5"/>
  <c r="X4466" i="5"/>
  <c r="X4465" i="5"/>
  <c r="X4464" i="5"/>
  <c r="X4463" i="5"/>
  <c r="X4462" i="5"/>
  <c r="X4461" i="5"/>
  <c r="X4460" i="5"/>
  <c r="X4459" i="5"/>
  <c r="X4458" i="5"/>
  <c r="X4457" i="5"/>
  <c r="X4456" i="5"/>
  <c r="X4455" i="5"/>
  <c r="X4454" i="5"/>
  <c r="X4453" i="5"/>
  <c r="X4452" i="5"/>
  <c r="X4451" i="5"/>
  <c r="X4450" i="5"/>
  <c r="X4449" i="5"/>
  <c r="X4448" i="5"/>
  <c r="X4447" i="5"/>
  <c r="X4446" i="5"/>
  <c r="X4445" i="5"/>
  <c r="X4444" i="5"/>
  <c r="X4443" i="5"/>
  <c r="X4442" i="5"/>
  <c r="X4441" i="5"/>
  <c r="X4440" i="5"/>
  <c r="X4439" i="5"/>
  <c r="X4438" i="5"/>
  <c r="X4437" i="5"/>
  <c r="X4436" i="5"/>
  <c r="X4435" i="5"/>
  <c r="X4434" i="5"/>
  <c r="X4433" i="5"/>
  <c r="X4432" i="5"/>
  <c r="X4431" i="5"/>
  <c r="X4430" i="5"/>
  <c r="X4429" i="5"/>
  <c r="X4428" i="5"/>
  <c r="X4427" i="5"/>
  <c r="X4426" i="5"/>
  <c r="X4425" i="5"/>
  <c r="X4424" i="5"/>
  <c r="X4423" i="5"/>
  <c r="X4422" i="5"/>
  <c r="X4421" i="5"/>
  <c r="X4420" i="5"/>
  <c r="X4419" i="5"/>
  <c r="X4418" i="5"/>
  <c r="X4417" i="5"/>
  <c r="X4416" i="5"/>
  <c r="X4415" i="5"/>
  <c r="X4414" i="5"/>
  <c r="X4413" i="5"/>
  <c r="X4412" i="5"/>
  <c r="X4411" i="5"/>
  <c r="X4410" i="5"/>
  <c r="X4409" i="5"/>
  <c r="X4408" i="5"/>
  <c r="X4407" i="5"/>
  <c r="X4406" i="5"/>
  <c r="X4405" i="5"/>
  <c r="X4404" i="5"/>
  <c r="X4403" i="5"/>
  <c r="X4402" i="5"/>
  <c r="X4401" i="5"/>
  <c r="X4400" i="5"/>
  <c r="X4399" i="5"/>
  <c r="X4398" i="5"/>
  <c r="X4397" i="5"/>
  <c r="X4396" i="5"/>
  <c r="X4395" i="5"/>
  <c r="X4394" i="5"/>
  <c r="X4393" i="5"/>
  <c r="X4392" i="5"/>
  <c r="X4391" i="5"/>
  <c r="X4390" i="5"/>
  <c r="X4389" i="5"/>
  <c r="X4388" i="5"/>
  <c r="X4387" i="5"/>
  <c r="X4386" i="5"/>
  <c r="X4385" i="5"/>
  <c r="X4384" i="5"/>
  <c r="X4383" i="5"/>
  <c r="X4382" i="5"/>
  <c r="X4381" i="5"/>
  <c r="X4380" i="5"/>
  <c r="X4379" i="5"/>
  <c r="X4378" i="5"/>
  <c r="X4377" i="5"/>
  <c r="X4376" i="5"/>
  <c r="X4375" i="5"/>
  <c r="X4374" i="5"/>
  <c r="X4373" i="5"/>
  <c r="X4372" i="5"/>
  <c r="X4371" i="5"/>
  <c r="X4370" i="5"/>
  <c r="X4369" i="5"/>
  <c r="X4368" i="5"/>
  <c r="X4367" i="5"/>
  <c r="X4366" i="5"/>
  <c r="X4365" i="5"/>
  <c r="X4364" i="5"/>
  <c r="X4363" i="5"/>
  <c r="X4362" i="5"/>
  <c r="X4361" i="5"/>
  <c r="X4360" i="5"/>
  <c r="X4359" i="5"/>
  <c r="X4358" i="5"/>
  <c r="X4357" i="5"/>
  <c r="X4356" i="5"/>
  <c r="X4355" i="5"/>
  <c r="X4354" i="5"/>
  <c r="X4353" i="5"/>
  <c r="X4352" i="5"/>
  <c r="X4351" i="5"/>
  <c r="X4350" i="5"/>
  <c r="X4349" i="5"/>
  <c r="X4348" i="5"/>
  <c r="X4347" i="5"/>
  <c r="X4346" i="5"/>
  <c r="X4345" i="5"/>
  <c r="X4344" i="5"/>
  <c r="X4343" i="5"/>
  <c r="X4342" i="5"/>
  <c r="X4341" i="5"/>
  <c r="X4340" i="5"/>
  <c r="X4339" i="5"/>
  <c r="X4338" i="5"/>
  <c r="X4337" i="5"/>
  <c r="X4336" i="5"/>
  <c r="X4335" i="5"/>
  <c r="X4334" i="5"/>
  <c r="X4333" i="5"/>
  <c r="X4332" i="5"/>
  <c r="X4331" i="5"/>
  <c r="X4330" i="5"/>
  <c r="X4329" i="5"/>
  <c r="X4328" i="5"/>
  <c r="X4327" i="5"/>
  <c r="X4326" i="5"/>
  <c r="X4325" i="5"/>
  <c r="X4324" i="5"/>
  <c r="X4323" i="5"/>
  <c r="X4322" i="5"/>
  <c r="X4321" i="5"/>
  <c r="X4320" i="5"/>
  <c r="X4319" i="5"/>
  <c r="X4318" i="5"/>
  <c r="X4317" i="5"/>
  <c r="X4316" i="5"/>
  <c r="X4315" i="5"/>
  <c r="X4314" i="5"/>
  <c r="X4313" i="5"/>
  <c r="X4312" i="5"/>
  <c r="X4311" i="5"/>
  <c r="X4310" i="5"/>
  <c r="X4309" i="5"/>
  <c r="X4308" i="5"/>
  <c r="X4307" i="5"/>
  <c r="X4306" i="5"/>
  <c r="X4305" i="5"/>
  <c r="X4304" i="5"/>
  <c r="X4303" i="5"/>
  <c r="X4302" i="5"/>
  <c r="X4301" i="5"/>
  <c r="X4300" i="5"/>
  <c r="X4299" i="5"/>
  <c r="X4298" i="5"/>
  <c r="X4297" i="5"/>
  <c r="X4296" i="5"/>
  <c r="X4295" i="5"/>
  <c r="X4294" i="5"/>
  <c r="X4293" i="5"/>
  <c r="X4292" i="5"/>
  <c r="X4291" i="5"/>
  <c r="X4290" i="5"/>
  <c r="X4289" i="5"/>
  <c r="X4288" i="5"/>
  <c r="X4287" i="5"/>
  <c r="X4286" i="5"/>
  <c r="X4285" i="5"/>
  <c r="X4284" i="5"/>
  <c r="X4283" i="5"/>
  <c r="X4282" i="5"/>
  <c r="X4281" i="5"/>
  <c r="X4280" i="5"/>
  <c r="X4279" i="5"/>
  <c r="X4278" i="5"/>
  <c r="X4277" i="5"/>
  <c r="X4276" i="5"/>
  <c r="X4275" i="5"/>
  <c r="X4274" i="5"/>
  <c r="X4273" i="5"/>
  <c r="X4272" i="5"/>
  <c r="X4271" i="5"/>
  <c r="X4270" i="5"/>
  <c r="X4269" i="5"/>
  <c r="X4268" i="5"/>
  <c r="X4267" i="5"/>
  <c r="X4266" i="5"/>
  <c r="X4265" i="5"/>
  <c r="X4264" i="5"/>
  <c r="X4263" i="5"/>
  <c r="X4262" i="5"/>
  <c r="X4261" i="5"/>
  <c r="X4260" i="5"/>
  <c r="X4259" i="5"/>
  <c r="X4258" i="5"/>
  <c r="X4257" i="5"/>
  <c r="X4256" i="5"/>
  <c r="X4255" i="5"/>
  <c r="X4254" i="5"/>
  <c r="X4253" i="5"/>
  <c r="X4252" i="5"/>
  <c r="X4251" i="5"/>
  <c r="X4250" i="5"/>
  <c r="X4249" i="5"/>
  <c r="X4248" i="5"/>
  <c r="X4247" i="5"/>
  <c r="X4246" i="5"/>
  <c r="X4245" i="5"/>
  <c r="X4244" i="5"/>
  <c r="X4243" i="5"/>
  <c r="X4242" i="5"/>
  <c r="X4241" i="5"/>
  <c r="X4240" i="5"/>
  <c r="X4239" i="5"/>
  <c r="X4238" i="5"/>
  <c r="X4237" i="5"/>
  <c r="X4236" i="5"/>
  <c r="X4235" i="5"/>
  <c r="X4234" i="5"/>
  <c r="X4233" i="5"/>
  <c r="X4232" i="5"/>
  <c r="X4231" i="5"/>
  <c r="X4230" i="5"/>
  <c r="X4229" i="5"/>
  <c r="X4228" i="5"/>
  <c r="X4227" i="5"/>
  <c r="X4226" i="5"/>
  <c r="X4225" i="5"/>
  <c r="X4224" i="5"/>
  <c r="X4223" i="5"/>
  <c r="X4222" i="5"/>
  <c r="X4221" i="5"/>
  <c r="X4220" i="5"/>
  <c r="X4219" i="5"/>
  <c r="X4218" i="5"/>
  <c r="X4217" i="5"/>
  <c r="X4216" i="5"/>
  <c r="X4215" i="5"/>
  <c r="X4214" i="5"/>
  <c r="X4213" i="5"/>
  <c r="X4212" i="5"/>
  <c r="X4211" i="5"/>
  <c r="X4210" i="5"/>
  <c r="X4209" i="5"/>
  <c r="X4208" i="5"/>
  <c r="X4207" i="5"/>
  <c r="X4206" i="5"/>
  <c r="X4205" i="5"/>
  <c r="X4204" i="5"/>
  <c r="X4203" i="5"/>
  <c r="X4202" i="5"/>
  <c r="X4201" i="5"/>
  <c r="X4200" i="5"/>
  <c r="X4199" i="5"/>
  <c r="X4198" i="5"/>
  <c r="X4197" i="5"/>
  <c r="X4196" i="5"/>
  <c r="X4195" i="5"/>
  <c r="X4194" i="5"/>
  <c r="X4193" i="5"/>
  <c r="X4192" i="5"/>
  <c r="X4191" i="5"/>
  <c r="X4190" i="5"/>
  <c r="X4189" i="5"/>
  <c r="X4188" i="5"/>
  <c r="X4187" i="5"/>
  <c r="X4186" i="5"/>
  <c r="X4185" i="5"/>
  <c r="X4184" i="5"/>
  <c r="X4183" i="5"/>
  <c r="X4182" i="5"/>
  <c r="X4181" i="5"/>
  <c r="X4180" i="5"/>
  <c r="X4179" i="5"/>
  <c r="X4178" i="5"/>
  <c r="X4177" i="5"/>
  <c r="X4176" i="5"/>
  <c r="X4175" i="5"/>
  <c r="X4174" i="5"/>
  <c r="X4173" i="5"/>
  <c r="X4172" i="5"/>
  <c r="X4171" i="5"/>
  <c r="X4170" i="5"/>
  <c r="X4169" i="5"/>
  <c r="X4168" i="5"/>
  <c r="X4167" i="5"/>
  <c r="X4166" i="5"/>
  <c r="X4165" i="5"/>
  <c r="X4164" i="5"/>
  <c r="X4163" i="5"/>
  <c r="X4162" i="5"/>
  <c r="X4161" i="5"/>
  <c r="X4160" i="5"/>
  <c r="X4159" i="5"/>
  <c r="X4158" i="5"/>
  <c r="X4157" i="5"/>
  <c r="X4156" i="5"/>
  <c r="X4155" i="5"/>
  <c r="X4154" i="5"/>
  <c r="X4153" i="5"/>
  <c r="X4152" i="5"/>
  <c r="X4151" i="5"/>
  <c r="X4150" i="5"/>
  <c r="X4149" i="5"/>
  <c r="X4148" i="5"/>
  <c r="X4147" i="5"/>
  <c r="X4146" i="5"/>
  <c r="X4145" i="5"/>
  <c r="X4144" i="5"/>
  <c r="X4143" i="5"/>
  <c r="X4142" i="5"/>
  <c r="X4141" i="5"/>
  <c r="X4140" i="5"/>
  <c r="X4139" i="5"/>
  <c r="X4138" i="5"/>
  <c r="X4137" i="5"/>
  <c r="X4136" i="5"/>
  <c r="X4135" i="5"/>
  <c r="X4134" i="5"/>
  <c r="X4133" i="5"/>
  <c r="X4132" i="5"/>
  <c r="X4131" i="5"/>
  <c r="X4130" i="5"/>
  <c r="X4129" i="5"/>
  <c r="X4128" i="5"/>
  <c r="X4127" i="5"/>
  <c r="X4126" i="5"/>
  <c r="X4125" i="5"/>
  <c r="X4124" i="5"/>
  <c r="X4123" i="5"/>
  <c r="X4122" i="5"/>
  <c r="X4121" i="5"/>
  <c r="X4120" i="5"/>
  <c r="X4119" i="5"/>
  <c r="X4118" i="5"/>
  <c r="X4117" i="5"/>
  <c r="X4116" i="5"/>
  <c r="X4115" i="5"/>
  <c r="X4114" i="5"/>
  <c r="X4113" i="5"/>
  <c r="X4112" i="5"/>
  <c r="X4111" i="5"/>
  <c r="X4110" i="5"/>
  <c r="X4109" i="5"/>
  <c r="X4108" i="5"/>
  <c r="X4107" i="5"/>
  <c r="X4106" i="5"/>
  <c r="X4105" i="5"/>
  <c r="X4104" i="5"/>
  <c r="X4103" i="5"/>
  <c r="X4102" i="5"/>
  <c r="X4101" i="5"/>
  <c r="X4100" i="5"/>
  <c r="X4099" i="5"/>
  <c r="X4098" i="5"/>
  <c r="X4097" i="5"/>
  <c r="X4096" i="5"/>
  <c r="X4095" i="5"/>
  <c r="X4094" i="5"/>
  <c r="X4093" i="5"/>
  <c r="X4092" i="5"/>
  <c r="X4091" i="5"/>
  <c r="X4090" i="5"/>
  <c r="X4089" i="5"/>
  <c r="X4088" i="5"/>
  <c r="X4087" i="5"/>
  <c r="X4086" i="5"/>
  <c r="X4085" i="5"/>
  <c r="X4084" i="5"/>
  <c r="X4083" i="5"/>
  <c r="X4082" i="5"/>
  <c r="X4081" i="5"/>
  <c r="X4080" i="5"/>
  <c r="X4079" i="5"/>
  <c r="X4078" i="5"/>
  <c r="X4077" i="5"/>
  <c r="X4076" i="5"/>
  <c r="X4075" i="5"/>
  <c r="X4074" i="5"/>
  <c r="X4073" i="5"/>
  <c r="X4072" i="5"/>
  <c r="X4071" i="5"/>
  <c r="X4070" i="5"/>
  <c r="X4069" i="5"/>
  <c r="X4068" i="5"/>
  <c r="X4067" i="5"/>
  <c r="X4066" i="5"/>
  <c r="X4065" i="5"/>
  <c r="X4064" i="5"/>
  <c r="X4063" i="5"/>
  <c r="X4062" i="5"/>
  <c r="X4061" i="5"/>
  <c r="X4060" i="5"/>
  <c r="X4059" i="5"/>
  <c r="X4058" i="5"/>
  <c r="X4057" i="5"/>
  <c r="X4056" i="5"/>
  <c r="X4055" i="5"/>
  <c r="X4054" i="5"/>
  <c r="X4053" i="5"/>
  <c r="X4052" i="5"/>
  <c r="X4051" i="5"/>
  <c r="X4050" i="5"/>
  <c r="X4049" i="5"/>
  <c r="X4048" i="5"/>
  <c r="X4047" i="5"/>
  <c r="X4046" i="5"/>
  <c r="X4045" i="5"/>
  <c r="X4044" i="5"/>
  <c r="X4043" i="5"/>
  <c r="X4042" i="5"/>
  <c r="X4041" i="5"/>
  <c r="X4040" i="5"/>
  <c r="X4039" i="5"/>
  <c r="X4038" i="5"/>
  <c r="X4037" i="5"/>
  <c r="X4036" i="5"/>
  <c r="X4035" i="5"/>
  <c r="X4034" i="5"/>
  <c r="X4033" i="5"/>
  <c r="X4032" i="5"/>
  <c r="X4031" i="5"/>
  <c r="X4030" i="5"/>
  <c r="X4029" i="5"/>
  <c r="X4028" i="5"/>
  <c r="X4027" i="5"/>
  <c r="X4026" i="5"/>
  <c r="X4025" i="5"/>
  <c r="X4024" i="5"/>
  <c r="X4023" i="5"/>
  <c r="X4022" i="5"/>
  <c r="X4021" i="5"/>
  <c r="X4020" i="5"/>
  <c r="X4019" i="5"/>
  <c r="X4018" i="5"/>
  <c r="X4017" i="5"/>
  <c r="X4016" i="5"/>
  <c r="X4015" i="5"/>
  <c r="X4014" i="5"/>
  <c r="X4013" i="5"/>
  <c r="X4012" i="5"/>
  <c r="X4011" i="5"/>
  <c r="X4010" i="5"/>
  <c r="X4009" i="5"/>
  <c r="X4008" i="5"/>
  <c r="X4007" i="5"/>
  <c r="X4006" i="5"/>
  <c r="X4005" i="5"/>
  <c r="X4004" i="5"/>
  <c r="X4003" i="5"/>
  <c r="X4002" i="5"/>
  <c r="X4001" i="5"/>
  <c r="X4000" i="5"/>
  <c r="X3999" i="5"/>
  <c r="X3998" i="5"/>
  <c r="X3997" i="5"/>
  <c r="X3996" i="5"/>
  <c r="X3995" i="5"/>
  <c r="X3994" i="5"/>
  <c r="X3993" i="5"/>
  <c r="X3992" i="5"/>
  <c r="X3991" i="5"/>
  <c r="X3990" i="5"/>
  <c r="X3989" i="5"/>
  <c r="X3988" i="5"/>
  <c r="X3987" i="5"/>
  <c r="X3986" i="5"/>
  <c r="X3985" i="5"/>
  <c r="X3984" i="5"/>
  <c r="X3983" i="5"/>
  <c r="X3982" i="5"/>
  <c r="X3981" i="5"/>
  <c r="X3980" i="5"/>
  <c r="X3979" i="5"/>
  <c r="X3978" i="5"/>
  <c r="X3977" i="5"/>
  <c r="X3976" i="5"/>
  <c r="X3975" i="5"/>
  <c r="X3974" i="5"/>
  <c r="X3973" i="5"/>
  <c r="X3972" i="5"/>
  <c r="X3971" i="5"/>
  <c r="X3970" i="5"/>
  <c r="X3969" i="5"/>
  <c r="X3968" i="5"/>
  <c r="X3967" i="5"/>
  <c r="X3966" i="5"/>
  <c r="X3965" i="5"/>
  <c r="X3964" i="5"/>
  <c r="X3963" i="5"/>
  <c r="X3962" i="5"/>
  <c r="X3961" i="5"/>
  <c r="X3960" i="5"/>
  <c r="X3959" i="5"/>
  <c r="X3958" i="5"/>
  <c r="X3957" i="5"/>
  <c r="X3956" i="5"/>
  <c r="X3955" i="5"/>
  <c r="X3954" i="5"/>
  <c r="X3953" i="5"/>
  <c r="X3952" i="5"/>
  <c r="X3951" i="5"/>
  <c r="X3950" i="5"/>
  <c r="X3949" i="5"/>
  <c r="X3948" i="5"/>
  <c r="X3947" i="5"/>
  <c r="X3946" i="5"/>
  <c r="X3945" i="5"/>
  <c r="X3944" i="5"/>
  <c r="X3943" i="5"/>
  <c r="X3942" i="5"/>
  <c r="X3941" i="5"/>
  <c r="X3940" i="5"/>
  <c r="X3939" i="5"/>
  <c r="X3938" i="5"/>
  <c r="X3937" i="5"/>
  <c r="X3936" i="5"/>
  <c r="X3935" i="5"/>
  <c r="X3934" i="5"/>
  <c r="X3933" i="5"/>
  <c r="X3932" i="5"/>
  <c r="X3931" i="5"/>
  <c r="X3930" i="5"/>
  <c r="X3929" i="5"/>
  <c r="X3928" i="5"/>
  <c r="X3927" i="5"/>
  <c r="X3926" i="5"/>
  <c r="X3925" i="5"/>
  <c r="X3924" i="5"/>
  <c r="X3923" i="5"/>
  <c r="X3922" i="5"/>
  <c r="X3921" i="5"/>
  <c r="X3920" i="5"/>
  <c r="X3919" i="5"/>
  <c r="X3918" i="5"/>
  <c r="X3917" i="5"/>
  <c r="X3916" i="5"/>
  <c r="X3915" i="5"/>
  <c r="X3914" i="5"/>
  <c r="X3913" i="5"/>
  <c r="X3912" i="5"/>
  <c r="X3911" i="5"/>
  <c r="X3910" i="5"/>
  <c r="X3909" i="5"/>
  <c r="X3908" i="5"/>
  <c r="X3907" i="5"/>
  <c r="X3906" i="5"/>
  <c r="X3905" i="5"/>
  <c r="X3904" i="5"/>
  <c r="X3903" i="5"/>
  <c r="X3902" i="5"/>
  <c r="X3901" i="5"/>
  <c r="X3900" i="5"/>
  <c r="X3899" i="5"/>
  <c r="X3898" i="5"/>
  <c r="X3897" i="5"/>
  <c r="X3896" i="5"/>
  <c r="X3895" i="5"/>
  <c r="X3894" i="5"/>
  <c r="X3893" i="5"/>
  <c r="X3892" i="5"/>
  <c r="X3891" i="5"/>
  <c r="X3890" i="5"/>
  <c r="X3889" i="5"/>
  <c r="X3888" i="5"/>
  <c r="X3887" i="5"/>
  <c r="X3886" i="5"/>
  <c r="X3885" i="5"/>
  <c r="X3884" i="5"/>
  <c r="X3883" i="5"/>
  <c r="X3882" i="5"/>
  <c r="X3881" i="5"/>
  <c r="X3880" i="5"/>
  <c r="X3879" i="5"/>
  <c r="X3878" i="5"/>
  <c r="X3877" i="5"/>
  <c r="X3876" i="5"/>
  <c r="X3875" i="5"/>
  <c r="X3874" i="5"/>
  <c r="X3873" i="5"/>
  <c r="X3872" i="5"/>
  <c r="X3871" i="5"/>
  <c r="X3870" i="5"/>
  <c r="X3869" i="5"/>
  <c r="X3868" i="5"/>
  <c r="X3867" i="5"/>
  <c r="X3866" i="5"/>
  <c r="X3865" i="5"/>
  <c r="X3864" i="5"/>
  <c r="X3863" i="5"/>
  <c r="X3862" i="5"/>
  <c r="X3861" i="5"/>
  <c r="X3860" i="5"/>
  <c r="X3859" i="5"/>
  <c r="X3858" i="5"/>
  <c r="X3857" i="5"/>
  <c r="X3856" i="5"/>
  <c r="X3855" i="5"/>
  <c r="X3854" i="5"/>
  <c r="X3853" i="5"/>
  <c r="X3852" i="5"/>
  <c r="X3851" i="5"/>
  <c r="X3850" i="5"/>
  <c r="X3849" i="5"/>
  <c r="X3848" i="5"/>
  <c r="X3847" i="5"/>
  <c r="X3846" i="5"/>
  <c r="X3845" i="5"/>
  <c r="X3844" i="5"/>
  <c r="X3843" i="5"/>
  <c r="X3842" i="5"/>
  <c r="X3841" i="5"/>
  <c r="X3840" i="5"/>
  <c r="X3839" i="5"/>
  <c r="X3838" i="5"/>
  <c r="X3837" i="5"/>
  <c r="X3836" i="5"/>
  <c r="X3835" i="5"/>
  <c r="X3834" i="5"/>
  <c r="X3833" i="5"/>
  <c r="X3832" i="5"/>
  <c r="X3831" i="5"/>
  <c r="X3830" i="5"/>
  <c r="X3829" i="5"/>
  <c r="X3828" i="5"/>
  <c r="X3827" i="5"/>
  <c r="X3826" i="5"/>
  <c r="X3825" i="5"/>
  <c r="X3824" i="5"/>
  <c r="X3823" i="5"/>
  <c r="X3822" i="5"/>
  <c r="X3821" i="5"/>
  <c r="X3820" i="5"/>
  <c r="X3819" i="5"/>
  <c r="X3818" i="5"/>
  <c r="X3817" i="5"/>
  <c r="X3816" i="5"/>
  <c r="X3815" i="5"/>
  <c r="X3814" i="5"/>
  <c r="X3813" i="5"/>
  <c r="X3812" i="5"/>
  <c r="X3811" i="5"/>
  <c r="X3810" i="5"/>
  <c r="X3809" i="5"/>
  <c r="X3808" i="5"/>
  <c r="X3807" i="5"/>
  <c r="X3806" i="5"/>
  <c r="X3805" i="5"/>
  <c r="X3804" i="5"/>
  <c r="X3803" i="5"/>
  <c r="X3802" i="5"/>
  <c r="X3801" i="5"/>
  <c r="X3800" i="5"/>
  <c r="X3799" i="5"/>
  <c r="X3798" i="5"/>
  <c r="X3797" i="5"/>
  <c r="X3796" i="5"/>
  <c r="X3795" i="5"/>
  <c r="X3794" i="5"/>
  <c r="X3793" i="5"/>
  <c r="X3792" i="5"/>
  <c r="X3791" i="5"/>
  <c r="X3790" i="5"/>
  <c r="X3789" i="5"/>
  <c r="X3788" i="5"/>
  <c r="X3787" i="5"/>
  <c r="X3786" i="5"/>
  <c r="X3785" i="5"/>
  <c r="X3784" i="5"/>
  <c r="X3783" i="5"/>
  <c r="X3782" i="5"/>
  <c r="X3781" i="5"/>
  <c r="X3780" i="5"/>
  <c r="X3779" i="5"/>
  <c r="X3778" i="5"/>
  <c r="X3777" i="5"/>
  <c r="X3776" i="5"/>
  <c r="X3775" i="5"/>
  <c r="X3774" i="5"/>
  <c r="X3773" i="5"/>
  <c r="X3772" i="5"/>
  <c r="X3771" i="5"/>
  <c r="X3770" i="5"/>
  <c r="X3769" i="5"/>
  <c r="X3768" i="5"/>
  <c r="X3767" i="5"/>
  <c r="X3766" i="5"/>
  <c r="X3765" i="5"/>
  <c r="X3764" i="5"/>
  <c r="X3763" i="5"/>
  <c r="X3762" i="5"/>
  <c r="X3761" i="5"/>
  <c r="X3760" i="5"/>
  <c r="X3759" i="5"/>
  <c r="X3758" i="5"/>
  <c r="X3757" i="5"/>
  <c r="X3756" i="5"/>
  <c r="X3755" i="5"/>
  <c r="X3754" i="5"/>
  <c r="X3753" i="5"/>
  <c r="X3752" i="5"/>
  <c r="X3751" i="5"/>
  <c r="X3750" i="5"/>
  <c r="X3749" i="5"/>
  <c r="X3748" i="5"/>
  <c r="X3747" i="5"/>
  <c r="X3746" i="5"/>
  <c r="X3745" i="5"/>
  <c r="X3744" i="5"/>
  <c r="X3743" i="5"/>
  <c r="X3742" i="5"/>
  <c r="X3741" i="5"/>
  <c r="X3740" i="5"/>
  <c r="X3739" i="5"/>
  <c r="X3738" i="5"/>
  <c r="X3737" i="5"/>
  <c r="X3736" i="5"/>
  <c r="X3735" i="5"/>
  <c r="X3734" i="5"/>
  <c r="X3733" i="5"/>
  <c r="X3732" i="5"/>
  <c r="X3731" i="5"/>
  <c r="X3730" i="5"/>
  <c r="X3729" i="5"/>
  <c r="X3728" i="5"/>
  <c r="X3727" i="5"/>
  <c r="X3726" i="5"/>
  <c r="X3725" i="5"/>
  <c r="X3724" i="5"/>
  <c r="X3723" i="5"/>
  <c r="X3722" i="5"/>
  <c r="X3721" i="5"/>
  <c r="X3720" i="5"/>
  <c r="X3719" i="5"/>
  <c r="X3718" i="5"/>
  <c r="X3717" i="5"/>
  <c r="X3716" i="5"/>
  <c r="X3715" i="5"/>
  <c r="X3714" i="5"/>
  <c r="X3713" i="5"/>
  <c r="X3712" i="5"/>
  <c r="X3711" i="5"/>
  <c r="X3710" i="5"/>
  <c r="X3709" i="5"/>
  <c r="X3708" i="5"/>
  <c r="X3707" i="5"/>
  <c r="X3706" i="5"/>
  <c r="X3705" i="5"/>
  <c r="X3704" i="5"/>
  <c r="X3703" i="5"/>
  <c r="X3702" i="5"/>
  <c r="X3701" i="5"/>
  <c r="X3700" i="5"/>
  <c r="X3699" i="5"/>
  <c r="X3698" i="5"/>
  <c r="X3697" i="5"/>
  <c r="X3696" i="5"/>
  <c r="X3695" i="5"/>
  <c r="X3694" i="5"/>
  <c r="X3693" i="5"/>
  <c r="X3692" i="5"/>
  <c r="X3691" i="5"/>
  <c r="X3690" i="5"/>
  <c r="X3689" i="5"/>
  <c r="X3688" i="5"/>
  <c r="X3687" i="5"/>
  <c r="X3686" i="5"/>
  <c r="X3685" i="5"/>
  <c r="X3684" i="5"/>
  <c r="X3683" i="5"/>
  <c r="X3682" i="5"/>
  <c r="X3681" i="5"/>
  <c r="X3680" i="5"/>
  <c r="X3679" i="5"/>
  <c r="X3678" i="5"/>
  <c r="X3677" i="5"/>
  <c r="X3676" i="5"/>
  <c r="X3675" i="5"/>
  <c r="X3674" i="5"/>
  <c r="X3673" i="5"/>
  <c r="X3672" i="5"/>
  <c r="X3671" i="5"/>
  <c r="X3670" i="5"/>
  <c r="X3669" i="5"/>
  <c r="X3668" i="5"/>
  <c r="X3667" i="5"/>
  <c r="X3666" i="5"/>
  <c r="X3665" i="5"/>
  <c r="X3664" i="5"/>
  <c r="X3663" i="5"/>
  <c r="X3662" i="5"/>
  <c r="X3661" i="5"/>
  <c r="X3660" i="5"/>
  <c r="X3659" i="5"/>
  <c r="X3658" i="5"/>
  <c r="X3657" i="5"/>
  <c r="X3656" i="5"/>
  <c r="X3655" i="5"/>
  <c r="X3654" i="5"/>
  <c r="X3653" i="5"/>
  <c r="X3652" i="5"/>
  <c r="X3651" i="5"/>
  <c r="X3650" i="5"/>
  <c r="X3649" i="5"/>
  <c r="X3648" i="5"/>
  <c r="X3647" i="5"/>
  <c r="X3646" i="5"/>
  <c r="X3645" i="5"/>
  <c r="X3644" i="5"/>
  <c r="X3643" i="5"/>
  <c r="X3642" i="5"/>
  <c r="X3641" i="5"/>
  <c r="X3640" i="5"/>
  <c r="X3639" i="5"/>
  <c r="X3638" i="5"/>
  <c r="X3637" i="5"/>
  <c r="X3636" i="5"/>
  <c r="X3635" i="5"/>
  <c r="X3634" i="5"/>
  <c r="X3633" i="5"/>
  <c r="X3632" i="5"/>
  <c r="X3631" i="5"/>
  <c r="X3630" i="5"/>
  <c r="X3629" i="5"/>
  <c r="X3628" i="5"/>
  <c r="X3627" i="5"/>
  <c r="X3626" i="5"/>
  <c r="X3625" i="5"/>
  <c r="X3624" i="5"/>
  <c r="X3623" i="5"/>
  <c r="X3622" i="5"/>
  <c r="X3621" i="5"/>
  <c r="X3620" i="5"/>
  <c r="X3619" i="5"/>
  <c r="X3618" i="5"/>
  <c r="X3617" i="5"/>
  <c r="X3616" i="5"/>
  <c r="X3615" i="5"/>
  <c r="X3614" i="5"/>
  <c r="X3613" i="5"/>
  <c r="X3612" i="5"/>
  <c r="X3611" i="5"/>
  <c r="X3610" i="5"/>
  <c r="X3609" i="5"/>
  <c r="X3608" i="5"/>
  <c r="X3607" i="5"/>
  <c r="X3606" i="5"/>
  <c r="X3605" i="5"/>
  <c r="X3604" i="5"/>
  <c r="X3603" i="5"/>
  <c r="X3602" i="5"/>
  <c r="X3601" i="5"/>
  <c r="X3600" i="5"/>
  <c r="X3599" i="5"/>
  <c r="X3598" i="5"/>
  <c r="X3597" i="5"/>
  <c r="X3596" i="5"/>
  <c r="X3595" i="5"/>
  <c r="X3594" i="5"/>
  <c r="X3593" i="5"/>
  <c r="X3592" i="5"/>
  <c r="X3591" i="5"/>
  <c r="X3590" i="5"/>
  <c r="X3589" i="5"/>
  <c r="X3588" i="5"/>
  <c r="X3587" i="5"/>
  <c r="X3586" i="5"/>
  <c r="X3585" i="5"/>
  <c r="X3584" i="5"/>
  <c r="X3583" i="5"/>
  <c r="X3582" i="5"/>
  <c r="X3581" i="5"/>
  <c r="X3580" i="5"/>
  <c r="X3579" i="5"/>
  <c r="X3578" i="5"/>
  <c r="X3577" i="5"/>
  <c r="X3576" i="5"/>
  <c r="X3575" i="5"/>
  <c r="X3574" i="5"/>
  <c r="X3573" i="5"/>
  <c r="X3572" i="5"/>
  <c r="X3571" i="5"/>
  <c r="X3570" i="5"/>
  <c r="X3569" i="5"/>
  <c r="X3568" i="5"/>
  <c r="X3567" i="5"/>
  <c r="X3566" i="5"/>
  <c r="X3565" i="5"/>
  <c r="X3564" i="5"/>
  <c r="X3563" i="5"/>
  <c r="X3562" i="5"/>
  <c r="X3561" i="5"/>
  <c r="X3560" i="5"/>
  <c r="X3559" i="5"/>
  <c r="X3558" i="5"/>
  <c r="X3557" i="5"/>
  <c r="X3556" i="5"/>
  <c r="X3555" i="5"/>
  <c r="X3554" i="5"/>
  <c r="X3553" i="5"/>
  <c r="X3552" i="5"/>
  <c r="X3551" i="5"/>
  <c r="X3550" i="5"/>
  <c r="X3549" i="5"/>
  <c r="X3548" i="5"/>
  <c r="X3547" i="5"/>
  <c r="X3546" i="5"/>
  <c r="X3545" i="5"/>
  <c r="X3544" i="5"/>
  <c r="X3543" i="5"/>
  <c r="X3542" i="5"/>
  <c r="X3541" i="5"/>
  <c r="X3540" i="5"/>
  <c r="X3539" i="5"/>
  <c r="X3538" i="5"/>
  <c r="X3537" i="5"/>
  <c r="X3536" i="5"/>
  <c r="X3535" i="5"/>
  <c r="X3534" i="5"/>
  <c r="X3533" i="5"/>
  <c r="X3532" i="5"/>
  <c r="X3531" i="5"/>
  <c r="X3530" i="5"/>
  <c r="X3529" i="5"/>
  <c r="X3528" i="5"/>
  <c r="X3527" i="5"/>
  <c r="X3526" i="5"/>
  <c r="X3525" i="5"/>
  <c r="X3524" i="5"/>
  <c r="X3523" i="5"/>
  <c r="X3522" i="5"/>
  <c r="X3521" i="5"/>
  <c r="X3520" i="5"/>
  <c r="X3519" i="5"/>
  <c r="X3518" i="5"/>
  <c r="X3517" i="5"/>
  <c r="X3516" i="5"/>
  <c r="X3515" i="5"/>
  <c r="X3514" i="5"/>
  <c r="X3513" i="5"/>
  <c r="X3512" i="5"/>
  <c r="X3511" i="5"/>
  <c r="X3510" i="5"/>
  <c r="X3509" i="5"/>
  <c r="X3508" i="5"/>
  <c r="X3507" i="5"/>
  <c r="X3506" i="5"/>
  <c r="X3505" i="5"/>
  <c r="X3504" i="5"/>
  <c r="X3503" i="5"/>
  <c r="X3502" i="5"/>
  <c r="X3501" i="5"/>
  <c r="X3500" i="5"/>
  <c r="X3499" i="5"/>
  <c r="X3498" i="5"/>
  <c r="X3497" i="5"/>
  <c r="X3496" i="5"/>
  <c r="X3495" i="5"/>
  <c r="X3494" i="5"/>
  <c r="X3493" i="5"/>
  <c r="X3492" i="5"/>
  <c r="X3491" i="5"/>
  <c r="X3490" i="5"/>
  <c r="X3489" i="5"/>
  <c r="X3488" i="5"/>
  <c r="X3487" i="5"/>
  <c r="X3486" i="5"/>
  <c r="X3485" i="5"/>
  <c r="X3484" i="5"/>
  <c r="X3483" i="5"/>
  <c r="X3482" i="5"/>
  <c r="X3481" i="5"/>
  <c r="X3480" i="5"/>
  <c r="X3479" i="5"/>
  <c r="X3478" i="5"/>
  <c r="X3477" i="5"/>
  <c r="X3476" i="5"/>
  <c r="X3475" i="5"/>
  <c r="X3474" i="5"/>
  <c r="X3473" i="5"/>
  <c r="X3472" i="5"/>
  <c r="X3471" i="5"/>
  <c r="X3470" i="5"/>
  <c r="X3469" i="5"/>
  <c r="X3468" i="5"/>
  <c r="X3467" i="5"/>
  <c r="X3466" i="5"/>
  <c r="X3465" i="5"/>
  <c r="X3464" i="5"/>
  <c r="X3463" i="5"/>
  <c r="X3462" i="5"/>
  <c r="X3461" i="5"/>
  <c r="X3460" i="5"/>
  <c r="X3459" i="5"/>
  <c r="X3458" i="5"/>
  <c r="X3457" i="5"/>
  <c r="X3456" i="5"/>
  <c r="X3455" i="5"/>
  <c r="X3454" i="5"/>
  <c r="X3453" i="5"/>
  <c r="X3452" i="5"/>
  <c r="X3451" i="5"/>
  <c r="X3450" i="5"/>
  <c r="X3449" i="5"/>
  <c r="X3448" i="5"/>
  <c r="X3447" i="5"/>
  <c r="X3446" i="5"/>
  <c r="X3445" i="5"/>
  <c r="X3444" i="5"/>
  <c r="X3443" i="5"/>
  <c r="X3442" i="5"/>
  <c r="X3441" i="5"/>
  <c r="X3440" i="5"/>
  <c r="X3439" i="5"/>
  <c r="X3438" i="5"/>
  <c r="X3437" i="5"/>
  <c r="X3436" i="5"/>
  <c r="X3435" i="5"/>
  <c r="X3434" i="5"/>
  <c r="X3433" i="5"/>
  <c r="X3432" i="5"/>
  <c r="X3431" i="5"/>
  <c r="X3430" i="5"/>
  <c r="X3429" i="5"/>
  <c r="X3428" i="5"/>
  <c r="X3427" i="5"/>
  <c r="X3426" i="5"/>
  <c r="X3425" i="5"/>
  <c r="X3424" i="5"/>
  <c r="X3423" i="5"/>
  <c r="X3422" i="5"/>
  <c r="X3421" i="5"/>
  <c r="X3420" i="5"/>
  <c r="X3419" i="5"/>
  <c r="X3418" i="5"/>
  <c r="X3417" i="5"/>
  <c r="X3416" i="5"/>
  <c r="X3415" i="5"/>
  <c r="X3414" i="5"/>
  <c r="X3413" i="5"/>
  <c r="X3412" i="5"/>
  <c r="X3411" i="5"/>
  <c r="X3410" i="5"/>
  <c r="X3409" i="5"/>
  <c r="X3408" i="5"/>
  <c r="X3407" i="5"/>
  <c r="X3406" i="5"/>
  <c r="X3405" i="5"/>
  <c r="X3404" i="5"/>
  <c r="X3403" i="5"/>
  <c r="X3402" i="5"/>
  <c r="X3401" i="5"/>
  <c r="X3400" i="5"/>
  <c r="X3399" i="5"/>
  <c r="X3398" i="5"/>
  <c r="X3397" i="5"/>
  <c r="X3396" i="5"/>
  <c r="X3395" i="5"/>
  <c r="X3394" i="5"/>
  <c r="X3393" i="5"/>
  <c r="X3392" i="5"/>
  <c r="X3391" i="5"/>
  <c r="X3390" i="5"/>
  <c r="X3389" i="5"/>
  <c r="X3388" i="5"/>
  <c r="X3387" i="5"/>
  <c r="X3386" i="5"/>
  <c r="X3385" i="5"/>
  <c r="X3384" i="5"/>
  <c r="X3383" i="5"/>
  <c r="X3382" i="5"/>
  <c r="X3381" i="5"/>
  <c r="X3380" i="5"/>
  <c r="X3379" i="5"/>
  <c r="X3378" i="5"/>
  <c r="X3377" i="5"/>
  <c r="X3376" i="5"/>
  <c r="X3375" i="5"/>
  <c r="X3374" i="5"/>
  <c r="X3373" i="5"/>
  <c r="X3372" i="5"/>
  <c r="X3371" i="5"/>
  <c r="X3370" i="5"/>
  <c r="X3369" i="5"/>
  <c r="X3368" i="5"/>
  <c r="X3367" i="5"/>
  <c r="X3366" i="5"/>
  <c r="X3365" i="5"/>
  <c r="X3364" i="5"/>
  <c r="X3363" i="5"/>
  <c r="X3362" i="5"/>
  <c r="X3361" i="5"/>
  <c r="X3360" i="5"/>
  <c r="X3359" i="5"/>
  <c r="X3358" i="5"/>
  <c r="X3357" i="5"/>
  <c r="X3356" i="5"/>
  <c r="X3355" i="5"/>
  <c r="X3354" i="5"/>
  <c r="X3353" i="5"/>
  <c r="X3352" i="5"/>
  <c r="X3351" i="5"/>
  <c r="X3350" i="5"/>
  <c r="X3349" i="5"/>
  <c r="X3348" i="5"/>
  <c r="X3347" i="5"/>
  <c r="X3346" i="5"/>
  <c r="X3345" i="5"/>
  <c r="X3344" i="5"/>
  <c r="X3343" i="5"/>
  <c r="X3342" i="5"/>
  <c r="X3341" i="5"/>
  <c r="X3340" i="5"/>
  <c r="X3339" i="5"/>
  <c r="X3338" i="5"/>
  <c r="X3337" i="5"/>
  <c r="X3336" i="5"/>
  <c r="X3335" i="5"/>
  <c r="X3334" i="5"/>
  <c r="X3333" i="5"/>
  <c r="X3332" i="5"/>
  <c r="X3331" i="5"/>
  <c r="X3330" i="5"/>
  <c r="X3329" i="5"/>
  <c r="X3328" i="5"/>
  <c r="X3327" i="5"/>
  <c r="X3326" i="5"/>
  <c r="X3325" i="5"/>
  <c r="X3324" i="5"/>
  <c r="X3323" i="5"/>
  <c r="X3322" i="5"/>
  <c r="X3321" i="5"/>
  <c r="X3320" i="5"/>
  <c r="X3319" i="5"/>
  <c r="X3318" i="5"/>
  <c r="X3317" i="5"/>
  <c r="X3316" i="5"/>
  <c r="X3315" i="5"/>
  <c r="X3314" i="5"/>
  <c r="X3313" i="5"/>
  <c r="X3312" i="5"/>
  <c r="X3311" i="5"/>
  <c r="X3310" i="5"/>
  <c r="X3309" i="5"/>
  <c r="X3308" i="5"/>
  <c r="X3307" i="5"/>
  <c r="X3306" i="5"/>
  <c r="X3305" i="5"/>
  <c r="X3304" i="5"/>
  <c r="X3303" i="5"/>
  <c r="X3302" i="5"/>
  <c r="X3301" i="5"/>
  <c r="X3300" i="5"/>
  <c r="X3299" i="5"/>
  <c r="X3298" i="5"/>
  <c r="X3297" i="5"/>
  <c r="X3296" i="5"/>
  <c r="X3295" i="5"/>
  <c r="X3294" i="5"/>
  <c r="X3293" i="5"/>
  <c r="X3292" i="5"/>
  <c r="X3291" i="5"/>
  <c r="X3290" i="5"/>
  <c r="X3289" i="5"/>
  <c r="X3288" i="5"/>
  <c r="X3287" i="5"/>
  <c r="X3286" i="5"/>
  <c r="X3285" i="5"/>
  <c r="X3284" i="5"/>
  <c r="X3283" i="5"/>
  <c r="X3282" i="5"/>
  <c r="X3281" i="5"/>
  <c r="X3280" i="5"/>
  <c r="X3279" i="5"/>
  <c r="X3278" i="5"/>
  <c r="X3277" i="5"/>
  <c r="X3276" i="5"/>
  <c r="X3275" i="5"/>
  <c r="X3274" i="5"/>
  <c r="X3273" i="5"/>
  <c r="X3272" i="5"/>
  <c r="X3271" i="5"/>
  <c r="X3270" i="5"/>
  <c r="X3269" i="5"/>
  <c r="X3268" i="5"/>
  <c r="X3267" i="5"/>
  <c r="X3266" i="5"/>
  <c r="X3265" i="5"/>
  <c r="X3264" i="5"/>
  <c r="X3263" i="5"/>
  <c r="X3262" i="5"/>
  <c r="X3261" i="5"/>
  <c r="X3260" i="5"/>
  <c r="X3259" i="5"/>
  <c r="X3258" i="5"/>
  <c r="X3257" i="5"/>
  <c r="X3256" i="5"/>
  <c r="X3255" i="5"/>
  <c r="X3254" i="5"/>
  <c r="X3253" i="5"/>
  <c r="X3252" i="5"/>
  <c r="X3251" i="5"/>
  <c r="X3250" i="5"/>
  <c r="X3249" i="5"/>
  <c r="X3248" i="5"/>
  <c r="X3247" i="5"/>
  <c r="X3246" i="5"/>
  <c r="X3245" i="5"/>
  <c r="X3244" i="5"/>
  <c r="X3243" i="5"/>
  <c r="X3242" i="5"/>
  <c r="X3241" i="5"/>
  <c r="X3240" i="5"/>
  <c r="X3239" i="5"/>
  <c r="X3238" i="5"/>
  <c r="X3237" i="5"/>
  <c r="X3236" i="5"/>
  <c r="X3235" i="5"/>
  <c r="X3234" i="5"/>
  <c r="X3233" i="5"/>
  <c r="X3232" i="5"/>
  <c r="X3231" i="5"/>
  <c r="X3230" i="5"/>
  <c r="X3229" i="5"/>
  <c r="X3228" i="5"/>
  <c r="X3227" i="5"/>
  <c r="X3226" i="5"/>
  <c r="X3225" i="5"/>
  <c r="X3224" i="5"/>
  <c r="X3223" i="5"/>
  <c r="X3222" i="5"/>
  <c r="X3221" i="5"/>
  <c r="X3220" i="5"/>
  <c r="X3219" i="5"/>
  <c r="X3218" i="5"/>
  <c r="X3217" i="5"/>
  <c r="X3216" i="5"/>
  <c r="X3215" i="5"/>
  <c r="X3214" i="5"/>
  <c r="X3213" i="5"/>
  <c r="X3212" i="5"/>
  <c r="X3211" i="5"/>
  <c r="X3210" i="5"/>
  <c r="X3209" i="5"/>
  <c r="X3208" i="5"/>
  <c r="X3207" i="5"/>
  <c r="X3206" i="5"/>
  <c r="X3205" i="5"/>
  <c r="X3204" i="5"/>
  <c r="X3203" i="5"/>
  <c r="X3202" i="5"/>
  <c r="X3201" i="5"/>
  <c r="X3200" i="5"/>
  <c r="X3199" i="5"/>
  <c r="X3198" i="5"/>
  <c r="X3197" i="5"/>
  <c r="X3196" i="5"/>
  <c r="X3195" i="5"/>
  <c r="X3194" i="5"/>
  <c r="X3193" i="5"/>
  <c r="X3192" i="5"/>
  <c r="X3191" i="5"/>
  <c r="X3190" i="5"/>
  <c r="X3189" i="5"/>
  <c r="X3188" i="5"/>
  <c r="X3187" i="5"/>
  <c r="X3186" i="5"/>
  <c r="X3185" i="5"/>
  <c r="X3184" i="5"/>
  <c r="X3183" i="5"/>
  <c r="X3182" i="5"/>
  <c r="X3181" i="5"/>
  <c r="X3180" i="5"/>
  <c r="X3179" i="5"/>
  <c r="X3178" i="5"/>
  <c r="X3177" i="5"/>
  <c r="X3176" i="5"/>
  <c r="X3175" i="5"/>
  <c r="X3174" i="5"/>
  <c r="X3173" i="5"/>
  <c r="X3172" i="5"/>
  <c r="X3171" i="5"/>
  <c r="X3170" i="5"/>
  <c r="X3169" i="5"/>
  <c r="X3168" i="5"/>
  <c r="X3167" i="5"/>
  <c r="X3166" i="5"/>
  <c r="X3165" i="5"/>
  <c r="X3164" i="5"/>
  <c r="X3163" i="5"/>
  <c r="X3162" i="5"/>
  <c r="X3161" i="5"/>
  <c r="X3160" i="5"/>
  <c r="X3159" i="5"/>
  <c r="X3158" i="5"/>
  <c r="X3157" i="5"/>
  <c r="X3156" i="5"/>
  <c r="X3155" i="5"/>
  <c r="X3154" i="5"/>
  <c r="X3153" i="5"/>
  <c r="X3152" i="5"/>
  <c r="X3151" i="5"/>
  <c r="X3150" i="5"/>
  <c r="X3149" i="5"/>
  <c r="X3148" i="5"/>
  <c r="X3147" i="5"/>
  <c r="X3146" i="5"/>
  <c r="X3145" i="5"/>
  <c r="X3144" i="5"/>
  <c r="X3143" i="5"/>
  <c r="X3142" i="5"/>
  <c r="X3141" i="5"/>
  <c r="X3140" i="5"/>
  <c r="X3139" i="5"/>
  <c r="X3138" i="5"/>
  <c r="X3137" i="5"/>
  <c r="X3136" i="5"/>
  <c r="X3135" i="5"/>
  <c r="X3134" i="5"/>
  <c r="X3133" i="5"/>
  <c r="X3132" i="5"/>
  <c r="X3131" i="5"/>
  <c r="X3130" i="5"/>
  <c r="X3129" i="5"/>
  <c r="X3128" i="5"/>
  <c r="X3127" i="5"/>
  <c r="X3126" i="5"/>
  <c r="X3125" i="5"/>
  <c r="X3124" i="5"/>
  <c r="X3123" i="5"/>
  <c r="X3122" i="5"/>
  <c r="X3121" i="5"/>
  <c r="X3120" i="5"/>
  <c r="X3119" i="5"/>
  <c r="X3118" i="5"/>
  <c r="X3117" i="5"/>
  <c r="X3116" i="5"/>
  <c r="X3115" i="5"/>
  <c r="X3114" i="5"/>
  <c r="X3113" i="5"/>
  <c r="X3112" i="5"/>
  <c r="X3111" i="5"/>
  <c r="X3110" i="5"/>
  <c r="X3109" i="5"/>
  <c r="X3108" i="5"/>
  <c r="X3107" i="5"/>
  <c r="X3106" i="5"/>
  <c r="X3105" i="5"/>
  <c r="X3104" i="5"/>
  <c r="X3103" i="5"/>
  <c r="X3102" i="5"/>
  <c r="X3101" i="5"/>
  <c r="X3100" i="5"/>
  <c r="X3099" i="5"/>
  <c r="X3098" i="5"/>
  <c r="X3097" i="5"/>
  <c r="X3096" i="5"/>
  <c r="X3095" i="5"/>
  <c r="X3094" i="5"/>
  <c r="X3093" i="5"/>
  <c r="X3092" i="5"/>
  <c r="X3091" i="5"/>
  <c r="X3090" i="5"/>
  <c r="X3089" i="5"/>
  <c r="X3088" i="5"/>
  <c r="X3087" i="5"/>
  <c r="X3086" i="5"/>
  <c r="X3085" i="5"/>
  <c r="X3084" i="5"/>
  <c r="X3083" i="5"/>
  <c r="X3082" i="5"/>
  <c r="X3081" i="5"/>
  <c r="X3080" i="5"/>
  <c r="X3079" i="5"/>
  <c r="X3078" i="5"/>
  <c r="X3077" i="5"/>
  <c r="X3076" i="5"/>
  <c r="X3075" i="5"/>
  <c r="X3074" i="5"/>
  <c r="X3073" i="5"/>
  <c r="X3072" i="5"/>
  <c r="X3071" i="5"/>
  <c r="X3070" i="5"/>
  <c r="X3069" i="5"/>
  <c r="X3068" i="5"/>
  <c r="X3067" i="5"/>
  <c r="X3066" i="5"/>
  <c r="X3065" i="5"/>
  <c r="X3064" i="5"/>
  <c r="X3063" i="5"/>
  <c r="X3062" i="5"/>
  <c r="X3061" i="5"/>
  <c r="X3060" i="5"/>
  <c r="X3059" i="5"/>
  <c r="X3058" i="5"/>
  <c r="X3057" i="5"/>
  <c r="X3056" i="5"/>
  <c r="X3055" i="5"/>
  <c r="X3054" i="5"/>
  <c r="X3053" i="5"/>
  <c r="X3052" i="5"/>
  <c r="X3051" i="5"/>
  <c r="X3050" i="5"/>
  <c r="X3049" i="5"/>
  <c r="X3048" i="5"/>
  <c r="X3047" i="5"/>
  <c r="X3046" i="5"/>
  <c r="X3045" i="5"/>
  <c r="X3044" i="5"/>
  <c r="X3043" i="5"/>
  <c r="X3042" i="5"/>
  <c r="X3041" i="5"/>
  <c r="X3040" i="5"/>
  <c r="X3039" i="5"/>
  <c r="X3038" i="5"/>
  <c r="X3037" i="5"/>
  <c r="X3036" i="5"/>
  <c r="X3035" i="5"/>
  <c r="X3034" i="5"/>
  <c r="X3033" i="5"/>
  <c r="X3032" i="5"/>
  <c r="X3031" i="5"/>
  <c r="X3030" i="5"/>
  <c r="X3029" i="5"/>
  <c r="X3028" i="5"/>
  <c r="X3027" i="5"/>
  <c r="X3026" i="5"/>
  <c r="X3025" i="5"/>
  <c r="X3024" i="5"/>
  <c r="X3023" i="5"/>
  <c r="X3022" i="5"/>
  <c r="X3021" i="5"/>
  <c r="X3020" i="5"/>
  <c r="X3019" i="5"/>
  <c r="X3018" i="5"/>
  <c r="X3017" i="5"/>
  <c r="X3016" i="5"/>
  <c r="X3015" i="5"/>
  <c r="X3014" i="5"/>
  <c r="X3013" i="5"/>
  <c r="X3012" i="5"/>
  <c r="X3011" i="5"/>
  <c r="X3010" i="5"/>
  <c r="X3009" i="5"/>
  <c r="X3008" i="5"/>
  <c r="X3007" i="5"/>
  <c r="X3006" i="5"/>
  <c r="X3005" i="5"/>
  <c r="X3004" i="5"/>
  <c r="X3003" i="5"/>
  <c r="X3002" i="5"/>
  <c r="X3001" i="5"/>
  <c r="X3000" i="5"/>
  <c r="X2999" i="5"/>
  <c r="X2998" i="5"/>
  <c r="X2997" i="5"/>
  <c r="X2996" i="5"/>
  <c r="X2995" i="5"/>
  <c r="X2994" i="5"/>
  <c r="X2993" i="5"/>
  <c r="X2992" i="5"/>
  <c r="X2991" i="5"/>
  <c r="X2990" i="5"/>
  <c r="X2989" i="5"/>
  <c r="X2988" i="5"/>
  <c r="X2987" i="5"/>
  <c r="X2986" i="5"/>
  <c r="X2985" i="5"/>
  <c r="X2984" i="5"/>
  <c r="X2983" i="5"/>
  <c r="X2982" i="5"/>
  <c r="X2981" i="5"/>
  <c r="X2980" i="5"/>
  <c r="X2979" i="5"/>
  <c r="X2978" i="5"/>
  <c r="X2977" i="5"/>
  <c r="X2976" i="5"/>
  <c r="X2975" i="5"/>
  <c r="X2974" i="5"/>
  <c r="X2973" i="5"/>
  <c r="X2972" i="5"/>
  <c r="X2971" i="5"/>
  <c r="X2970" i="5"/>
  <c r="X2969" i="5"/>
  <c r="X2968" i="5"/>
  <c r="X2967" i="5"/>
  <c r="X2966" i="5"/>
  <c r="X2965" i="5"/>
  <c r="X2964" i="5"/>
  <c r="X2963" i="5"/>
  <c r="X2962" i="5"/>
  <c r="X2961" i="5"/>
  <c r="X2960" i="5"/>
  <c r="X2959" i="5"/>
  <c r="X2958" i="5"/>
  <c r="X2957" i="5"/>
  <c r="X2956" i="5"/>
  <c r="X2955" i="5"/>
  <c r="X2954" i="5"/>
  <c r="X2953" i="5"/>
  <c r="X2952" i="5"/>
  <c r="X2951" i="5"/>
  <c r="X2950" i="5"/>
  <c r="X2949" i="5"/>
  <c r="X2948" i="5"/>
  <c r="X2947" i="5"/>
  <c r="X2946" i="5"/>
  <c r="X2945" i="5"/>
  <c r="X2944" i="5"/>
  <c r="X2943" i="5"/>
  <c r="X2942" i="5"/>
  <c r="X2941" i="5"/>
  <c r="X2940" i="5"/>
  <c r="X2939" i="5"/>
  <c r="X2938" i="5"/>
  <c r="X2937" i="5"/>
  <c r="X2936" i="5"/>
  <c r="X2935" i="5"/>
  <c r="X2934" i="5"/>
  <c r="X2933" i="5"/>
  <c r="X2932" i="5"/>
  <c r="X2931" i="5"/>
  <c r="X2930" i="5"/>
  <c r="X2929" i="5"/>
  <c r="X2928" i="5"/>
  <c r="X2927" i="5"/>
  <c r="X2926" i="5"/>
  <c r="X2925" i="5"/>
  <c r="X2924" i="5"/>
  <c r="X2923" i="5"/>
  <c r="X2922" i="5"/>
  <c r="X2921" i="5"/>
  <c r="X2920" i="5"/>
  <c r="X2919" i="5"/>
  <c r="X2918" i="5"/>
  <c r="X2917" i="5"/>
  <c r="X2916" i="5"/>
  <c r="X2915" i="5"/>
  <c r="X2914" i="5"/>
  <c r="X2913" i="5"/>
  <c r="X2912" i="5"/>
  <c r="X2911" i="5"/>
  <c r="X2910" i="5"/>
  <c r="X2909" i="5"/>
  <c r="X2908" i="5"/>
  <c r="X2907" i="5"/>
  <c r="X2906" i="5"/>
  <c r="X2905" i="5"/>
  <c r="X2904" i="5"/>
  <c r="X2903" i="5"/>
  <c r="X2902" i="5"/>
  <c r="X2901" i="5"/>
  <c r="X2900" i="5"/>
  <c r="X2899" i="5"/>
  <c r="X2898" i="5"/>
  <c r="X2897" i="5"/>
  <c r="X2896" i="5"/>
  <c r="X2895" i="5"/>
  <c r="X2894" i="5"/>
  <c r="X2893" i="5"/>
  <c r="X2892" i="5"/>
  <c r="X2891" i="5"/>
  <c r="X2890" i="5"/>
  <c r="X2889" i="5"/>
  <c r="X2888" i="5"/>
  <c r="X2887" i="5"/>
  <c r="X2886" i="5"/>
  <c r="X2885" i="5"/>
  <c r="X2884" i="5"/>
  <c r="X2883" i="5"/>
  <c r="X2882" i="5"/>
  <c r="X2881" i="5"/>
  <c r="X2880" i="5"/>
  <c r="X2879" i="5"/>
  <c r="X2878" i="5"/>
  <c r="X2877" i="5"/>
  <c r="X2876" i="5"/>
  <c r="X2875" i="5"/>
  <c r="X2874" i="5"/>
  <c r="X2873" i="5"/>
  <c r="X2872" i="5"/>
  <c r="X2871" i="5"/>
  <c r="X2870" i="5"/>
  <c r="X2869" i="5"/>
  <c r="X2868" i="5"/>
  <c r="X2867" i="5"/>
  <c r="X2866" i="5"/>
  <c r="X2865" i="5"/>
  <c r="X2864" i="5"/>
  <c r="X2863" i="5"/>
  <c r="X2862" i="5"/>
  <c r="X2861" i="5"/>
  <c r="X2860" i="5"/>
  <c r="X2859" i="5"/>
  <c r="X2858" i="5"/>
  <c r="X2857" i="5"/>
  <c r="X2856" i="5"/>
  <c r="X2855" i="5"/>
  <c r="X2854" i="5"/>
  <c r="X2853" i="5"/>
  <c r="X2852" i="5"/>
  <c r="X2851" i="5"/>
  <c r="X2850" i="5"/>
  <c r="X2849" i="5"/>
  <c r="X2848" i="5"/>
  <c r="X2847" i="5"/>
  <c r="X2846" i="5"/>
  <c r="X2845" i="5"/>
  <c r="X2844" i="5"/>
  <c r="X2843" i="5"/>
  <c r="X2842" i="5"/>
  <c r="X2841" i="5"/>
  <c r="X2840" i="5"/>
  <c r="X2839" i="5"/>
  <c r="X2838" i="5"/>
  <c r="X2837" i="5"/>
  <c r="X2836" i="5"/>
  <c r="X2835" i="5"/>
  <c r="X2834" i="5"/>
  <c r="X2833" i="5"/>
  <c r="X2832" i="5"/>
  <c r="X2831" i="5"/>
  <c r="X2830" i="5"/>
  <c r="X2829" i="5"/>
  <c r="X2828" i="5"/>
  <c r="X2827" i="5"/>
  <c r="X2826" i="5"/>
  <c r="X2825" i="5"/>
  <c r="X2824" i="5"/>
  <c r="X2823" i="5"/>
  <c r="X2822" i="5"/>
  <c r="X2821" i="5"/>
  <c r="X2820" i="5"/>
  <c r="X2819" i="5"/>
  <c r="X2818" i="5"/>
  <c r="X2817" i="5"/>
  <c r="X2816" i="5"/>
  <c r="X2815" i="5"/>
  <c r="X2814" i="5"/>
  <c r="X2813" i="5"/>
  <c r="X2812" i="5"/>
  <c r="X2811" i="5"/>
  <c r="X2810" i="5"/>
  <c r="X2809" i="5"/>
  <c r="X2808" i="5"/>
  <c r="X2807" i="5"/>
  <c r="X2806" i="5"/>
  <c r="X2805" i="5"/>
  <c r="X2804" i="5"/>
  <c r="X2803" i="5"/>
  <c r="X2802" i="5"/>
  <c r="X2801" i="5"/>
  <c r="X2800" i="5"/>
  <c r="X2799" i="5"/>
  <c r="X2798" i="5"/>
  <c r="X2797" i="5"/>
  <c r="X2796" i="5"/>
  <c r="X2795" i="5"/>
  <c r="X2794" i="5"/>
  <c r="X2793" i="5"/>
  <c r="X2792" i="5"/>
  <c r="X2791" i="5"/>
  <c r="X2790" i="5"/>
  <c r="X2789" i="5"/>
  <c r="X2788" i="5"/>
  <c r="X2787" i="5"/>
  <c r="X2786" i="5"/>
  <c r="X2785" i="5"/>
  <c r="X2784" i="5"/>
  <c r="X2783" i="5"/>
  <c r="X2782" i="5"/>
  <c r="X2781" i="5"/>
  <c r="X2780" i="5"/>
  <c r="X2779" i="5"/>
  <c r="X2778" i="5"/>
  <c r="X2777" i="5"/>
  <c r="X2776" i="5"/>
  <c r="X2775" i="5"/>
  <c r="X2774" i="5"/>
  <c r="X2773" i="5"/>
  <c r="X2772" i="5"/>
  <c r="X2771" i="5"/>
  <c r="X2770" i="5"/>
  <c r="X2769" i="5"/>
  <c r="X2768" i="5"/>
  <c r="X2767" i="5"/>
  <c r="X2766" i="5"/>
  <c r="X2765" i="5"/>
  <c r="X2764" i="5"/>
  <c r="X2763" i="5"/>
  <c r="X2762" i="5"/>
  <c r="X2761" i="5"/>
  <c r="X2760" i="5"/>
  <c r="X2759" i="5"/>
  <c r="X2758" i="5"/>
  <c r="X2757" i="5"/>
  <c r="X2756" i="5"/>
  <c r="X2755" i="5"/>
  <c r="X2754" i="5"/>
  <c r="X2753" i="5"/>
  <c r="X2752" i="5"/>
  <c r="X2751" i="5"/>
  <c r="X2750" i="5"/>
  <c r="X2749" i="5"/>
  <c r="X2748" i="5"/>
  <c r="X2747" i="5"/>
  <c r="X2746" i="5"/>
  <c r="X2745" i="5"/>
  <c r="X2744" i="5"/>
  <c r="X2743" i="5"/>
  <c r="X2742" i="5"/>
  <c r="X2741" i="5"/>
  <c r="X2740" i="5"/>
  <c r="X2739" i="5"/>
  <c r="X2738" i="5"/>
  <c r="X2737" i="5"/>
  <c r="X2736" i="5"/>
  <c r="X2735" i="5"/>
  <c r="X2734" i="5"/>
  <c r="X2733" i="5"/>
  <c r="X2732" i="5"/>
  <c r="X2731" i="5"/>
  <c r="X2730" i="5"/>
  <c r="X2729" i="5"/>
  <c r="X2728" i="5"/>
  <c r="X2727" i="5"/>
  <c r="X2726" i="5"/>
  <c r="X2725" i="5"/>
  <c r="X2724" i="5"/>
  <c r="X2723" i="5"/>
  <c r="X2722" i="5"/>
  <c r="X2721" i="5"/>
  <c r="X2720" i="5"/>
  <c r="X2719" i="5"/>
  <c r="X2718" i="5"/>
  <c r="X2717" i="5"/>
  <c r="X2716" i="5"/>
  <c r="X2715" i="5"/>
  <c r="X2714" i="5"/>
  <c r="X2713" i="5"/>
  <c r="X2712" i="5"/>
  <c r="X2711" i="5"/>
  <c r="X2710" i="5"/>
  <c r="X2709" i="5"/>
  <c r="X2708" i="5"/>
  <c r="X2707" i="5"/>
  <c r="X2706" i="5"/>
  <c r="X2705" i="5"/>
  <c r="X2704" i="5"/>
  <c r="X2703" i="5"/>
  <c r="X2702" i="5"/>
  <c r="X2701" i="5"/>
  <c r="X2700" i="5"/>
  <c r="X2699" i="5"/>
  <c r="X2698" i="5"/>
  <c r="X2697" i="5"/>
  <c r="X2696" i="5"/>
  <c r="X2695" i="5"/>
  <c r="X2694" i="5"/>
  <c r="X2693" i="5"/>
  <c r="X2692" i="5"/>
  <c r="X2691" i="5"/>
  <c r="X2690" i="5"/>
  <c r="X2689" i="5"/>
  <c r="X2688" i="5"/>
  <c r="X2687" i="5"/>
  <c r="X2686" i="5"/>
  <c r="X2685" i="5"/>
  <c r="X2684" i="5"/>
  <c r="X2683" i="5"/>
  <c r="X2682" i="5"/>
  <c r="X2681" i="5"/>
  <c r="X2680" i="5"/>
  <c r="X2679" i="5"/>
  <c r="X2678" i="5"/>
  <c r="X2677" i="5"/>
  <c r="X2676" i="5"/>
  <c r="X2675" i="5"/>
  <c r="X2674" i="5"/>
  <c r="X2673" i="5"/>
  <c r="X2672" i="5"/>
  <c r="X2671" i="5"/>
  <c r="X2670" i="5"/>
  <c r="X2669" i="5"/>
  <c r="X2668" i="5"/>
  <c r="X2667" i="5"/>
  <c r="X2666" i="5"/>
  <c r="X2665" i="5"/>
  <c r="X2664" i="5"/>
  <c r="X2663" i="5"/>
  <c r="X2662" i="5"/>
  <c r="X2661" i="5"/>
  <c r="X2660" i="5"/>
  <c r="X2659" i="5"/>
  <c r="X2658" i="5"/>
  <c r="X2657" i="5"/>
  <c r="X2656" i="5"/>
  <c r="X2655" i="5"/>
  <c r="X2654" i="5"/>
  <c r="X2653" i="5"/>
  <c r="X2652" i="5"/>
  <c r="X2651" i="5"/>
  <c r="X2650" i="5"/>
  <c r="X2649" i="5"/>
  <c r="X2648" i="5"/>
  <c r="X2647" i="5"/>
  <c r="X2646" i="5"/>
  <c r="X2645" i="5"/>
  <c r="X2644" i="5"/>
  <c r="X2643" i="5"/>
  <c r="X2642" i="5"/>
  <c r="X2641" i="5"/>
  <c r="X2640" i="5"/>
  <c r="X2639" i="5"/>
  <c r="X2638" i="5"/>
  <c r="X2637" i="5"/>
  <c r="X2636" i="5"/>
  <c r="X2635" i="5"/>
  <c r="X2634" i="5"/>
  <c r="X2633" i="5"/>
  <c r="X2632" i="5"/>
  <c r="X2631" i="5"/>
  <c r="X2630" i="5"/>
  <c r="X2629" i="5"/>
  <c r="X2628" i="5"/>
  <c r="X2627" i="5"/>
  <c r="X2626" i="5"/>
  <c r="X2625" i="5"/>
  <c r="X2624" i="5"/>
  <c r="X2623" i="5"/>
  <c r="X2622" i="5"/>
  <c r="X2621" i="5"/>
  <c r="X2620" i="5"/>
  <c r="X2619" i="5"/>
  <c r="X2618" i="5"/>
  <c r="X2617" i="5"/>
  <c r="X2616" i="5"/>
  <c r="X2615" i="5"/>
  <c r="X2614" i="5"/>
  <c r="X2613" i="5"/>
  <c r="X2612" i="5"/>
  <c r="X2611" i="5"/>
  <c r="X2610" i="5"/>
  <c r="X2609" i="5"/>
  <c r="X2608" i="5"/>
  <c r="X2607" i="5"/>
  <c r="X2606" i="5"/>
  <c r="X2605" i="5"/>
  <c r="X2604" i="5"/>
  <c r="X2603" i="5"/>
  <c r="X2602" i="5"/>
  <c r="X2601" i="5"/>
  <c r="X2600" i="5"/>
  <c r="X2599" i="5"/>
  <c r="X2598" i="5"/>
  <c r="X2597" i="5"/>
  <c r="X2596" i="5"/>
  <c r="X2595" i="5"/>
  <c r="X2594" i="5"/>
  <c r="X2593" i="5"/>
  <c r="X2592" i="5"/>
  <c r="X2591" i="5"/>
  <c r="X2590" i="5"/>
  <c r="X2589" i="5"/>
  <c r="X2588" i="5"/>
  <c r="X2587" i="5"/>
  <c r="X2586" i="5"/>
  <c r="X2585" i="5"/>
  <c r="X2584" i="5"/>
  <c r="X2583" i="5"/>
  <c r="X2582" i="5"/>
  <c r="X2581" i="5"/>
  <c r="X2580" i="5"/>
  <c r="X2579" i="5"/>
  <c r="X2578" i="5"/>
  <c r="X2577" i="5"/>
  <c r="X2576" i="5"/>
  <c r="X2575" i="5"/>
  <c r="X2574" i="5"/>
  <c r="X2573" i="5"/>
  <c r="X2572" i="5"/>
  <c r="X2571" i="5"/>
  <c r="X2570" i="5"/>
  <c r="X2569" i="5"/>
  <c r="X2568" i="5"/>
  <c r="X2567" i="5"/>
  <c r="X2566" i="5"/>
  <c r="X2565" i="5"/>
  <c r="X2564" i="5"/>
  <c r="X2563" i="5"/>
  <c r="X2562" i="5"/>
  <c r="X2561" i="5"/>
  <c r="X2560" i="5"/>
  <c r="X2559" i="5"/>
  <c r="X2558" i="5"/>
  <c r="X2557" i="5"/>
  <c r="X2556" i="5"/>
  <c r="X2555" i="5"/>
  <c r="X2554" i="5"/>
  <c r="X2553" i="5"/>
  <c r="X2552" i="5"/>
  <c r="X2551" i="5"/>
  <c r="X2550" i="5"/>
  <c r="X2549" i="5"/>
  <c r="X2548" i="5"/>
  <c r="X2547" i="5"/>
  <c r="X2546" i="5"/>
  <c r="X2545" i="5"/>
  <c r="X2544" i="5"/>
  <c r="X2543" i="5"/>
  <c r="X2542" i="5"/>
  <c r="X2541" i="5"/>
  <c r="X2540" i="5"/>
  <c r="X2539" i="5"/>
  <c r="X2538" i="5"/>
  <c r="X2537" i="5"/>
  <c r="X2536" i="5"/>
  <c r="X2535" i="5"/>
  <c r="X2534" i="5"/>
  <c r="X2533" i="5"/>
  <c r="X2532" i="5"/>
  <c r="X2531" i="5"/>
  <c r="X2530" i="5"/>
  <c r="X2529" i="5"/>
  <c r="X2528" i="5"/>
  <c r="X2527" i="5"/>
  <c r="X2526" i="5"/>
  <c r="X2525" i="5"/>
  <c r="X2524" i="5"/>
  <c r="X2523" i="5"/>
  <c r="X2522" i="5"/>
  <c r="X2521" i="5"/>
  <c r="X2520" i="5"/>
  <c r="X2519" i="5"/>
  <c r="X2518" i="5"/>
  <c r="X2517" i="5"/>
  <c r="X2516" i="5"/>
  <c r="X2515" i="5"/>
  <c r="X2514" i="5"/>
  <c r="X2513" i="5"/>
  <c r="X2512" i="5"/>
  <c r="X2511" i="5"/>
  <c r="X2510" i="5"/>
  <c r="X2509" i="5"/>
  <c r="X2508" i="5"/>
  <c r="X2507" i="5"/>
  <c r="X2506" i="5"/>
  <c r="X2505" i="5"/>
  <c r="X2504" i="5"/>
  <c r="X2503" i="5"/>
  <c r="X2502" i="5"/>
  <c r="X2501" i="5"/>
  <c r="X2500" i="5"/>
  <c r="X2499" i="5"/>
  <c r="X2498" i="5"/>
  <c r="X2497" i="5"/>
  <c r="X2496" i="5"/>
  <c r="X2495" i="5"/>
  <c r="X2494" i="5"/>
  <c r="X2493" i="5"/>
  <c r="X2492" i="5"/>
  <c r="X2491" i="5"/>
  <c r="X2490" i="5"/>
  <c r="X2489" i="5"/>
  <c r="X2488" i="5"/>
  <c r="X2487" i="5"/>
  <c r="X2486" i="5"/>
  <c r="X2485" i="5"/>
  <c r="X2484" i="5"/>
  <c r="X2483" i="5"/>
  <c r="X2482" i="5"/>
  <c r="X2481" i="5"/>
  <c r="X2480" i="5"/>
  <c r="X2479" i="5"/>
  <c r="X2478" i="5"/>
  <c r="X2477" i="5"/>
  <c r="X2476" i="5"/>
  <c r="X2475" i="5"/>
  <c r="X2474" i="5"/>
  <c r="X2473" i="5"/>
  <c r="X2472" i="5"/>
  <c r="X2471" i="5"/>
  <c r="X2470" i="5"/>
  <c r="X2469" i="5"/>
  <c r="X2468" i="5"/>
  <c r="X2467" i="5"/>
  <c r="X2466" i="5"/>
  <c r="X2465" i="5"/>
  <c r="X2464" i="5"/>
  <c r="X2463" i="5"/>
  <c r="X2462" i="5"/>
  <c r="X2461" i="5"/>
  <c r="X2460" i="5"/>
  <c r="X2459" i="5"/>
  <c r="X2458" i="5"/>
  <c r="X2457" i="5"/>
  <c r="X2456" i="5"/>
  <c r="X2455" i="5"/>
  <c r="X2454" i="5"/>
  <c r="X2453" i="5"/>
  <c r="X2452" i="5"/>
  <c r="X2451" i="5"/>
  <c r="X2450" i="5"/>
  <c r="X2449" i="5"/>
  <c r="X2448" i="5"/>
  <c r="X2447" i="5"/>
  <c r="X2446" i="5"/>
  <c r="X2445" i="5"/>
  <c r="X2444" i="5"/>
  <c r="X2443" i="5"/>
  <c r="X2442" i="5"/>
  <c r="X2441" i="5"/>
  <c r="X2440" i="5"/>
  <c r="X2439" i="5"/>
  <c r="X2438" i="5"/>
  <c r="X2437" i="5"/>
  <c r="X2436" i="5"/>
  <c r="X2435" i="5"/>
  <c r="X2434" i="5"/>
  <c r="X2433" i="5"/>
  <c r="X2432" i="5"/>
  <c r="X2431" i="5"/>
  <c r="X2430" i="5"/>
  <c r="X2429" i="5"/>
  <c r="X2428" i="5"/>
  <c r="X2427" i="5"/>
  <c r="X2426" i="5"/>
  <c r="X2425" i="5"/>
  <c r="X2424" i="5"/>
  <c r="X2423" i="5"/>
  <c r="X2422" i="5"/>
  <c r="X2421" i="5"/>
  <c r="X2420" i="5"/>
  <c r="X2419" i="5"/>
  <c r="X2418" i="5"/>
  <c r="X2417" i="5"/>
  <c r="X2416" i="5"/>
  <c r="X2415" i="5"/>
  <c r="X2414" i="5"/>
  <c r="X2413" i="5"/>
  <c r="X2412" i="5"/>
  <c r="X2411" i="5"/>
  <c r="X2410" i="5"/>
  <c r="X2409" i="5"/>
  <c r="X2408" i="5"/>
  <c r="X2407" i="5"/>
  <c r="X2406" i="5"/>
  <c r="X2405" i="5"/>
  <c r="X2404" i="5"/>
  <c r="X2403" i="5"/>
  <c r="X2402" i="5"/>
  <c r="X2401" i="5"/>
  <c r="X2400" i="5"/>
  <c r="X2399" i="5"/>
  <c r="X2398" i="5"/>
  <c r="X2397" i="5"/>
  <c r="X2396" i="5"/>
  <c r="X2395" i="5"/>
  <c r="X2394" i="5"/>
  <c r="X2393" i="5"/>
  <c r="X2392" i="5"/>
  <c r="X2391" i="5"/>
  <c r="X2390" i="5"/>
  <c r="X2389" i="5"/>
  <c r="X2388" i="5"/>
  <c r="X2387" i="5"/>
  <c r="X2386" i="5"/>
  <c r="X2385" i="5"/>
  <c r="X2384" i="5"/>
  <c r="X2383" i="5"/>
  <c r="X2382" i="5"/>
  <c r="X2381" i="5"/>
  <c r="X2380" i="5"/>
  <c r="X2379" i="5"/>
  <c r="X2378" i="5"/>
  <c r="X2377" i="5"/>
  <c r="X2376" i="5"/>
  <c r="X2375" i="5"/>
  <c r="X2374" i="5"/>
  <c r="X2373" i="5"/>
  <c r="X2372" i="5"/>
  <c r="X2371" i="5"/>
  <c r="X2370" i="5"/>
  <c r="X2369" i="5"/>
  <c r="X2368" i="5"/>
  <c r="X2367" i="5"/>
  <c r="X2366" i="5"/>
  <c r="X2365" i="5"/>
  <c r="X2364" i="5"/>
  <c r="X2363" i="5"/>
  <c r="X2362" i="5"/>
  <c r="X2361" i="5"/>
  <c r="X2360" i="5"/>
  <c r="X2359" i="5"/>
  <c r="X2358" i="5"/>
  <c r="X2357" i="5"/>
  <c r="X2356" i="5"/>
  <c r="X2355" i="5"/>
  <c r="X2354" i="5"/>
  <c r="X2353" i="5"/>
  <c r="X2352" i="5"/>
  <c r="X2351" i="5"/>
  <c r="X2350" i="5"/>
  <c r="X2349" i="5"/>
  <c r="X2348" i="5"/>
  <c r="X2347" i="5"/>
  <c r="X2346" i="5"/>
  <c r="X2345" i="5"/>
  <c r="X2344" i="5"/>
  <c r="X2343" i="5"/>
  <c r="X2342" i="5"/>
  <c r="X2341" i="5"/>
  <c r="X2340" i="5"/>
  <c r="X2339" i="5"/>
  <c r="X2338" i="5"/>
  <c r="X2337" i="5"/>
  <c r="X2336" i="5"/>
  <c r="X2335" i="5"/>
  <c r="X2334" i="5"/>
  <c r="X2333" i="5"/>
  <c r="X2332" i="5"/>
  <c r="X2331" i="5"/>
  <c r="X2330" i="5"/>
  <c r="X2329" i="5"/>
  <c r="X2328" i="5"/>
  <c r="X2327" i="5"/>
  <c r="X2326" i="5"/>
  <c r="X2325" i="5"/>
  <c r="X2324" i="5"/>
  <c r="X2323" i="5"/>
  <c r="X2322" i="5"/>
  <c r="X2321" i="5"/>
  <c r="X2320" i="5"/>
  <c r="X2319" i="5"/>
  <c r="X2318" i="5"/>
  <c r="X2317" i="5"/>
  <c r="X2316" i="5"/>
  <c r="X2315" i="5"/>
  <c r="X2314" i="5"/>
  <c r="X2313" i="5"/>
  <c r="X2312" i="5"/>
  <c r="X2311" i="5"/>
  <c r="X2310" i="5"/>
  <c r="X2309" i="5"/>
  <c r="X2308" i="5"/>
  <c r="X2307" i="5"/>
  <c r="X2306" i="5"/>
  <c r="X2305" i="5"/>
  <c r="X2304" i="5"/>
  <c r="X2303" i="5"/>
  <c r="X2302" i="5"/>
  <c r="X2301" i="5"/>
  <c r="X2300" i="5"/>
  <c r="X2299" i="5"/>
  <c r="X2298" i="5"/>
  <c r="X2297" i="5"/>
  <c r="X2296" i="5"/>
  <c r="X2295" i="5"/>
  <c r="X2294" i="5"/>
  <c r="X2293" i="5"/>
  <c r="X2292" i="5"/>
  <c r="X2291" i="5"/>
  <c r="X2290" i="5"/>
  <c r="X2289" i="5"/>
  <c r="X2288" i="5"/>
  <c r="X2287" i="5"/>
  <c r="X2286" i="5"/>
  <c r="X2285" i="5"/>
  <c r="X2284" i="5"/>
  <c r="X2283" i="5"/>
  <c r="X2282" i="5"/>
  <c r="X2281" i="5"/>
  <c r="X2280" i="5"/>
  <c r="X2279" i="5"/>
  <c r="X2278" i="5"/>
  <c r="X2277" i="5"/>
  <c r="X2276" i="5"/>
  <c r="X2275" i="5"/>
  <c r="X2274" i="5"/>
  <c r="X2273" i="5"/>
  <c r="X2272" i="5"/>
  <c r="X2271" i="5"/>
  <c r="X2270" i="5"/>
  <c r="X2269" i="5"/>
  <c r="X2268" i="5"/>
  <c r="X2267" i="5"/>
  <c r="X2266" i="5"/>
  <c r="X2265" i="5"/>
  <c r="X2264" i="5"/>
  <c r="X2263" i="5"/>
  <c r="X2262" i="5"/>
  <c r="X2261" i="5"/>
  <c r="X2260" i="5"/>
  <c r="X2259" i="5"/>
  <c r="X2258" i="5"/>
  <c r="X2257" i="5"/>
  <c r="X2256" i="5"/>
  <c r="X2255" i="5"/>
  <c r="X2254" i="5"/>
  <c r="X2253" i="5"/>
  <c r="X2252" i="5"/>
  <c r="X2251" i="5"/>
  <c r="X2250" i="5"/>
  <c r="X2249" i="5"/>
  <c r="X2248" i="5"/>
  <c r="X2247" i="5"/>
  <c r="X2246" i="5"/>
  <c r="X2245" i="5"/>
  <c r="X2244" i="5"/>
  <c r="X2243" i="5"/>
  <c r="X2242" i="5"/>
  <c r="X2241" i="5"/>
  <c r="X2240" i="5"/>
  <c r="X2239" i="5"/>
  <c r="X2238" i="5"/>
  <c r="X2237" i="5"/>
  <c r="X2236" i="5"/>
  <c r="X2235" i="5"/>
  <c r="X2234" i="5"/>
  <c r="X2233" i="5"/>
  <c r="X2232" i="5"/>
  <c r="X2231" i="5"/>
  <c r="X2230" i="5"/>
  <c r="X2229" i="5"/>
  <c r="X2228" i="5"/>
  <c r="X2227" i="5"/>
  <c r="X2226" i="5"/>
  <c r="X2225" i="5"/>
  <c r="X2224" i="5"/>
  <c r="X2223" i="5"/>
  <c r="X2222" i="5"/>
  <c r="X2221" i="5"/>
  <c r="X2220" i="5"/>
  <c r="X2219" i="5"/>
  <c r="X2218" i="5"/>
  <c r="X2217" i="5"/>
  <c r="X2216" i="5"/>
  <c r="X2215" i="5"/>
  <c r="X2214" i="5"/>
  <c r="X2213" i="5"/>
  <c r="X2212" i="5"/>
  <c r="X2211" i="5"/>
  <c r="X2210" i="5"/>
  <c r="X2209" i="5"/>
  <c r="X2208" i="5"/>
  <c r="X2207" i="5"/>
  <c r="X2206" i="5"/>
  <c r="X2205" i="5"/>
  <c r="X2204" i="5"/>
  <c r="X2203" i="5"/>
  <c r="X2202" i="5"/>
  <c r="X2201" i="5"/>
  <c r="X2200" i="5"/>
  <c r="X2199" i="5"/>
  <c r="X2198" i="5"/>
  <c r="X2197" i="5"/>
  <c r="X2196" i="5"/>
  <c r="X2195" i="5"/>
  <c r="X2194" i="5"/>
  <c r="X2193" i="5"/>
  <c r="X2192" i="5"/>
  <c r="X2191" i="5"/>
  <c r="X2190" i="5"/>
  <c r="X2189" i="5"/>
  <c r="X2188" i="5"/>
  <c r="X2187" i="5"/>
  <c r="X2186" i="5"/>
  <c r="X2185" i="5"/>
  <c r="X2184" i="5"/>
  <c r="X2183" i="5"/>
  <c r="X2182" i="5"/>
  <c r="X2181" i="5"/>
  <c r="X2180" i="5"/>
  <c r="X2179" i="5"/>
  <c r="X2178" i="5"/>
  <c r="X2177" i="5"/>
  <c r="X2176" i="5"/>
  <c r="X2175" i="5"/>
  <c r="X2174" i="5"/>
  <c r="X2173" i="5"/>
  <c r="X2172" i="5"/>
  <c r="X2171" i="5"/>
  <c r="X2170" i="5"/>
  <c r="X2169" i="5"/>
  <c r="X2168" i="5"/>
  <c r="X2167" i="5"/>
  <c r="X2166" i="5"/>
  <c r="X2165" i="5"/>
  <c r="X2164" i="5"/>
  <c r="X2163" i="5"/>
  <c r="X2162" i="5"/>
  <c r="X2161" i="5"/>
  <c r="X2160" i="5"/>
  <c r="X2159" i="5"/>
  <c r="X2158" i="5"/>
  <c r="X2157" i="5"/>
  <c r="X2156" i="5"/>
  <c r="X2155" i="5"/>
  <c r="X2154" i="5"/>
  <c r="X2153" i="5"/>
  <c r="X2152" i="5"/>
  <c r="X2151" i="5"/>
  <c r="X2150" i="5"/>
  <c r="X2149" i="5"/>
  <c r="X2148" i="5"/>
  <c r="X2147" i="5"/>
  <c r="X2146" i="5"/>
  <c r="X2145" i="5"/>
  <c r="X2144" i="5"/>
  <c r="X2143" i="5"/>
  <c r="X2142" i="5"/>
  <c r="X2141" i="5"/>
  <c r="X2140" i="5"/>
  <c r="X2139" i="5"/>
  <c r="X2138" i="5"/>
  <c r="X2137" i="5"/>
  <c r="X2136" i="5"/>
  <c r="X2135" i="5"/>
  <c r="X2134" i="5"/>
  <c r="X2133" i="5"/>
  <c r="X2132" i="5"/>
  <c r="X2131" i="5"/>
  <c r="X2130" i="5"/>
  <c r="X2129" i="5"/>
  <c r="X2128" i="5"/>
  <c r="X2127" i="5"/>
  <c r="X2126" i="5"/>
  <c r="X2125" i="5"/>
  <c r="X2124" i="5"/>
  <c r="X2123" i="5"/>
  <c r="X2122" i="5"/>
  <c r="X2121" i="5"/>
  <c r="X2120" i="5"/>
  <c r="X2119" i="5"/>
  <c r="X2118" i="5"/>
  <c r="X2117" i="5"/>
  <c r="X2116" i="5"/>
  <c r="X2115" i="5"/>
  <c r="X2114" i="5"/>
  <c r="X2113" i="5"/>
  <c r="X2112" i="5"/>
  <c r="X2111" i="5"/>
  <c r="X2110" i="5"/>
  <c r="X2109" i="5"/>
  <c r="X2108" i="5"/>
  <c r="X2107" i="5"/>
  <c r="X2106" i="5"/>
  <c r="X2105" i="5"/>
  <c r="X2104" i="5"/>
  <c r="X2103" i="5"/>
  <c r="X2102" i="5"/>
  <c r="X2101" i="5"/>
  <c r="X2100" i="5"/>
  <c r="X2099" i="5"/>
  <c r="X2098" i="5"/>
  <c r="X2097" i="5"/>
  <c r="X2096" i="5"/>
  <c r="X2095" i="5"/>
  <c r="X2094" i="5"/>
  <c r="X2093" i="5"/>
  <c r="X2092" i="5"/>
  <c r="X2091" i="5"/>
  <c r="X2090" i="5"/>
  <c r="X2089" i="5"/>
  <c r="X2088" i="5"/>
  <c r="X2087" i="5"/>
  <c r="X2086" i="5"/>
  <c r="X2085" i="5"/>
  <c r="X2084" i="5"/>
  <c r="X2083" i="5"/>
  <c r="X2082" i="5"/>
  <c r="X2081" i="5"/>
  <c r="X2080" i="5"/>
  <c r="X2079" i="5"/>
  <c r="X2078" i="5"/>
  <c r="X2077" i="5"/>
  <c r="X2076" i="5"/>
  <c r="X2075" i="5"/>
  <c r="X2074" i="5"/>
  <c r="X2073" i="5"/>
  <c r="X2072" i="5"/>
  <c r="X2071" i="5"/>
  <c r="X2070" i="5"/>
  <c r="X2069" i="5"/>
  <c r="X2068" i="5"/>
  <c r="X2067" i="5"/>
  <c r="X2066" i="5"/>
  <c r="X2065" i="5"/>
  <c r="X2064" i="5"/>
  <c r="X2063" i="5"/>
  <c r="X2062" i="5"/>
  <c r="X2061" i="5"/>
  <c r="X2060" i="5"/>
  <c r="X2059" i="5"/>
  <c r="X2058" i="5"/>
  <c r="X2057" i="5"/>
  <c r="X2056" i="5"/>
  <c r="X2055" i="5"/>
  <c r="X2054" i="5"/>
  <c r="X2053" i="5"/>
  <c r="X2052" i="5"/>
  <c r="X2051" i="5"/>
  <c r="X2050" i="5"/>
  <c r="X2049" i="5"/>
  <c r="X2048" i="5"/>
  <c r="X2047" i="5"/>
  <c r="X2046" i="5"/>
  <c r="X2045" i="5"/>
  <c r="X2044" i="5"/>
  <c r="X2043" i="5"/>
  <c r="X2042" i="5"/>
  <c r="X2041" i="5"/>
  <c r="X2040" i="5"/>
  <c r="X2039" i="5"/>
  <c r="X2038" i="5"/>
  <c r="X2037" i="5"/>
  <c r="X2036" i="5"/>
  <c r="X2035" i="5"/>
  <c r="X2034" i="5"/>
  <c r="X2033" i="5"/>
  <c r="X2032" i="5"/>
  <c r="X2031" i="5"/>
  <c r="X2030" i="5"/>
  <c r="X2029" i="5"/>
  <c r="X2028" i="5"/>
  <c r="X2027" i="5"/>
  <c r="X2026" i="5"/>
  <c r="X2025" i="5"/>
  <c r="X2024" i="5"/>
  <c r="X2023" i="5"/>
  <c r="X2022" i="5"/>
  <c r="X2021" i="5"/>
  <c r="X2020" i="5"/>
  <c r="X2019" i="5"/>
  <c r="X2018" i="5"/>
  <c r="X2017" i="5"/>
  <c r="X2016" i="5"/>
  <c r="X2015" i="5"/>
  <c r="X2014" i="5"/>
  <c r="X2013" i="5"/>
  <c r="X2012" i="5"/>
  <c r="X2011" i="5"/>
  <c r="X2010" i="5"/>
  <c r="X2009" i="5"/>
  <c r="X2008" i="5"/>
  <c r="X2007" i="5"/>
  <c r="X2006" i="5"/>
  <c r="X2005" i="5"/>
  <c r="X2004" i="5"/>
  <c r="X2003" i="5"/>
  <c r="X2002" i="5"/>
  <c r="X2001" i="5"/>
  <c r="X2000" i="5"/>
  <c r="X1999" i="5"/>
  <c r="X1998" i="5"/>
  <c r="X1997" i="5"/>
  <c r="X1996" i="5"/>
  <c r="X1995" i="5"/>
  <c r="X1994" i="5"/>
  <c r="X1993" i="5"/>
  <c r="X1992" i="5"/>
  <c r="X1991" i="5"/>
  <c r="X1990" i="5"/>
  <c r="X1989" i="5"/>
  <c r="X1988" i="5"/>
  <c r="X1987" i="5"/>
  <c r="X1986" i="5"/>
  <c r="X1985" i="5"/>
  <c r="X1984" i="5"/>
  <c r="X1983" i="5"/>
  <c r="X1982" i="5"/>
  <c r="X1981" i="5"/>
  <c r="X1980" i="5"/>
  <c r="X1979" i="5"/>
  <c r="X1978" i="5"/>
  <c r="X1977" i="5"/>
  <c r="X1976" i="5"/>
  <c r="X1975" i="5"/>
  <c r="X1974" i="5"/>
  <c r="X1973" i="5"/>
  <c r="X1972" i="5"/>
  <c r="X1971" i="5"/>
  <c r="X1970" i="5"/>
  <c r="X1969" i="5"/>
  <c r="X1968" i="5"/>
  <c r="X1967" i="5"/>
  <c r="X1966" i="5"/>
  <c r="X1965" i="5"/>
  <c r="X1964" i="5"/>
  <c r="X1963" i="5"/>
  <c r="X1962" i="5"/>
  <c r="X1961" i="5"/>
  <c r="X1960" i="5"/>
  <c r="X1959" i="5"/>
  <c r="X1958" i="5"/>
  <c r="X1957" i="5"/>
  <c r="X1956" i="5"/>
  <c r="X1955" i="5"/>
  <c r="X1954" i="5"/>
  <c r="X1953" i="5"/>
  <c r="X1952" i="5"/>
  <c r="X1951" i="5"/>
  <c r="X1950" i="5"/>
  <c r="X1949" i="5"/>
  <c r="X1948" i="5"/>
  <c r="X1947" i="5"/>
  <c r="X1946" i="5"/>
  <c r="X1945" i="5"/>
  <c r="X1944" i="5"/>
  <c r="X1943" i="5"/>
  <c r="X1942" i="5"/>
  <c r="X1941" i="5"/>
  <c r="X1940" i="5"/>
  <c r="X1939" i="5"/>
  <c r="X1938" i="5"/>
  <c r="X1937" i="5"/>
  <c r="X1936" i="5"/>
  <c r="X1935" i="5"/>
  <c r="X1934" i="5"/>
  <c r="X1933" i="5"/>
  <c r="X1932" i="5"/>
  <c r="X1931" i="5"/>
  <c r="X1930" i="5"/>
  <c r="X1929" i="5"/>
  <c r="X1928" i="5"/>
  <c r="X1927" i="5"/>
  <c r="X1926" i="5"/>
  <c r="X1925" i="5"/>
  <c r="X1924" i="5"/>
  <c r="X1923" i="5"/>
  <c r="X1922" i="5"/>
  <c r="X1921" i="5"/>
  <c r="X1920" i="5"/>
  <c r="X1919" i="5"/>
  <c r="X1918" i="5"/>
  <c r="X1917" i="5"/>
  <c r="X1916" i="5"/>
  <c r="X1915" i="5"/>
  <c r="X1914" i="5"/>
  <c r="X1913" i="5"/>
  <c r="X1912" i="5"/>
  <c r="X1911" i="5"/>
  <c r="X1910" i="5"/>
  <c r="X1909" i="5"/>
  <c r="X1908" i="5"/>
  <c r="X1907" i="5"/>
  <c r="X1906" i="5"/>
  <c r="X1905" i="5"/>
  <c r="X1904" i="5"/>
  <c r="X1903" i="5"/>
  <c r="X1902" i="5"/>
  <c r="X1901" i="5"/>
  <c r="X1900" i="5"/>
  <c r="X1899" i="5"/>
  <c r="X1898" i="5"/>
  <c r="X1897" i="5"/>
  <c r="X1896" i="5"/>
  <c r="X1895" i="5"/>
  <c r="X1894" i="5"/>
  <c r="X1893" i="5"/>
  <c r="X1892" i="5"/>
  <c r="X1891" i="5"/>
  <c r="X1890" i="5"/>
  <c r="X1889" i="5"/>
  <c r="X1888" i="5"/>
  <c r="X1887" i="5"/>
  <c r="X1886" i="5"/>
  <c r="X1885" i="5"/>
  <c r="X1884" i="5"/>
  <c r="X1883" i="5"/>
  <c r="X1882" i="5"/>
  <c r="X1881" i="5"/>
  <c r="X1880" i="5"/>
  <c r="X1879" i="5"/>
  <c r="X1878" i="5"/>
  <c r="X1877" i="5"/>
  <c r="X1876" i="5"/>
  <c r="X1875" i="5"/>
  <c r="X1874" i="5"/>
  <c r="X1873" i="5"/>
  <c r="X1872" i="5"/>
  <c r="X1871" i="5"/>
  <c r="X1870" i="5"/>
  <c r="X1869" i="5"/>
  <c r="X1868" i="5"/>
  <c r="X1867" i="5"/>
  <c r="X1866" i="5"/>
  <c r="X1865" i="5"/>
  <c r="X1864" i="5"/>
  <c r="X1863" i="5"/>
  <c r="X1862" i="5"/>
  <c r="X1861" i="5"/>
  <c r="X1860" i="5"/>
  <c r="X1859" i="5"/>
  <c r="X1858" i="5"/>
  <c r="X1857" i="5"/>
  <c r="X1856" i="5"/>
  <c r="X1855" i="5"/>
  <c r="X1854" i="5"/>
  <c r="X1853" i="5"/>
  <c r="X1852" i="5"/>
  <c r="X1851" i="5"/>
  <c r="X1850" i="5"/>
  <c r="X1849" i="5"/>
  <c r="X1848" i="5"/>
  <c r="X1847" i="5"/>
  <c r="X1846" i="5"/>
  <c r="X1845" i="5"/>
  <c r="X1844" i="5"/>
  <c r="X1843" i="5"/>
  <c r="X1842" i="5"/>
  <c r="X1841" i="5"/>
  <c r="X1840" i="5"/>
  <c r="X1839" i="5"/>
  <c r="X1838" i="5"/>
  <c r="X1837" i="5"/>
  <c r="X1836" i="5"/>
  <c r="X1835" i="5"/>
  <c r="X1834" i="5"/>
  <c r="X1833" i="5"/>
  <c r="X1832" i="5"/>
  <c r="X1831" i="5"/>
  <c r="X1830" i="5"/>
  <c r="X1829" i="5"/>
  <c r="X1828" i="5"/>
  <c r="X1827" i="5"/>
  <c r="X1826" i="5"/>
  <c r="X1825" i="5"/>
  <c r="X1824" i="5"/>
  <c r="X1823" i="5"/>
  <c r="X1822" i="5"/>
  <c r="X1821" i="5"/>
  <c r="X1820" i="5"/>
  <c r="X1819" i="5"/>
  <c r="X1818" i="5"/>
  <c r="X1817" i="5"/>
  <c r="X1816" i="5"/>
  <c r="X1815" i="5"/>
  <c r="X1814" i="5"/>
  <c r="X1813" i="5"/>
  <c r="X1812" i="5"/>
  <c r="X1811" i="5"/>
  <c r="X1810" i="5"/>
  <c r="X1809" i="5"/>
  <c r="X1808" i="5"/>
  <c r="X1807" i="5"/>
  <c r="X1806" i="5"/>
  <c r="X1805" i="5"/>
  <c r="X1804" i="5"/>
  <c r="X1803" i="5"/>
  <c r="X1802" i="5"/>
  <c r="X1801" i="5"/>
  <c r="X1800" i="5"/>
  <c r="X1799" i="5"/>
  <c r="X1798" i="5"/>
  <c r="X1797" i="5"/>
  <c r="X1796" i="5"/>
  <c r="X1795" i="5"/>
  <c r="X1794" i="5"/>
  <c r="X1793" i="5"/>
  <c r="X1792" i="5"/>
  <c r="X1791" i="5"/>
  <c r="X1790" i="5"/>
  <c r="X1789" i="5"/>
  <c r="X1788" i="5"/>
  <c r="X1787" i="5"/>
  <c r="X1786" i="5"/>
  <c r="X1785" i="5"/>
  <c r="X1784" i="5"/>
  <c r="X1783" i="5"/>
  <c r="X1782" i="5"/>
  <c r="X1781" i="5"/>
  <c r="X1780" i="5"/>
  <c r="X1779" i="5"/>
  <c r="X1778" i="5"/>
  <c r="X1777" i="5"/>
  <c r="X1776" i="5"/>
  <c r="X1775" i="5"/>
  <c r="X1774" i="5"/>
  <c r="X1773" i="5"/>
  <c r="X1772" i="5"/>
  <c r="X1771" i="5"/>
  <c r="X1770" i="5"/>
  <c r="X1769" i="5"/>
  <c r="X1768" i="5"/>
  <c r="X1767" i="5"/>
  <c r="X1766" i="5"/>
  <c r="X1765" i="5"/>
  <c r="X1764" i="5"/>
  <c r="X1763" i="5"/>
  <c r="X1762" i="5"/>
  <c r="X1761" i="5"/>
  <c r="X1760" i="5"/>
  <c r="X1759" i="5"/>
  <c r="X1758" i="5"/>
  <c r="X1757" i="5"/>
  <c r="X1756" i="5"/>
  <c r="X1755" i="5"/>
  <c r="X1754" i="5"/>
  <c r="X1753" i="5"/>
  <c r="X1752" i="5"/>
  <c r="X1751" i="5"/>
  <c r="X1750" i="5"/>
  <c r="X1749" i="5"/>
  <c r="X1748" i="5"/>
  <c r="X1747" i="5"/>
  <c r="X1746" i="5"/>
  <c r="X1745" i="5"/>
  <c r="X1744" i="5"/>
  <c r="X1743" i="5"/>
  <c r="X1742" i="5"/>
  <c r="X1741" i="5"/>
  <c r="X1740" i="5"/>
  <c r="X1739" i="5"/>
  <c r="X1738" i="5"/>
  <c r="X1737" i="5"/>
  <c r="X1736" i="5"/>
  <c r="X1735" i="5"/>
  <c r="X1734" i="5"/>
  <c r="X1733" i="5"/>
  <c r="X1732" i="5"/>
  <c r="X1731" i="5"/>
  <c r="X1730" i="5"/>
  <c r="X1729" i="5"/>
  <c r="X1728" i="5"/>
  <c r="X1727" i="5"/>
  <c r="X1726" i="5"/>
  <c r="X1725" i="5"/>
  <c r="X1724" i="5"/>
  <c r="X1723" i="5"/>
  <c r="X1722" i="5"/>
  <c r="X1721" i="5"/>
  <c r="X1720" i="5"/>
  <c r="X1719" i="5"/>
  <c r="X1718" i="5"/>
  <c r="X1717" i="5"/>
  <c r="X1716" i="5"/>
  <c r="X1715" i="5"/>
  <c r="X1714" i="5"/>
  <c r="X1713" i="5"/>
  <c r="X1712" i="5"/>
  <c r="X1711" i="5"/>
  <c r="X1710" i="5"/>
  <c r="X1709" i="5"/>
  <c r="X1708" i="5"/>
  <c r="X1707" i="5"/>
  <c r="X1706" i="5"/>
  <c r="X1705" i="5"/>
  <c r="X1704" i="5"/>
  <c r="X1703" i="5"/>
  <c r="X1702" i="5"/>
  <c r="X1701" i="5"/>
  <c r="X1700" i="5"/>
  <c r="X1699" i="5"/>
  <c r="X1698" i="5"/>
  <c r="X1697" i="5"/>
  <c r="X1696" i="5"/>
  <c r="X1695" i="5"/>
  <c r="X1694" i="5"/>
  <c r="X1693" i="5"/>
  <c r="X1692" i="5"/>
  <c r="X1691" i="5"/>
  <c r="X1690" i="5"/>
  <c r="X1689" i="5"/>
  <c r="X1688" i="5"/>
  <c r="X1687" i="5"/>
  <c r="X1686" i="5"/>
  <c r="X1685" i="5"/>
  <c r="X1684" i="5"/>
  <c r="X1683" i="5"/>
  <c r="X1682" i="5"/>
  <c r="X1681" i="5"/>
  <c r="X1680" i="5"/>
  <c r="X1679" i="5"/>
  <c r="X1678" i="5"/>
  <c r="X1677" i="5"/>
  <c r="X1676" i="5"/>
  <c r="X1675" i="5"/>
  <c r="X1674" i="5"/>
  <c r="X1673" i="5"/>
  <c r="X1672" i="5"/>
  <c r="X1671" i="5"/>
  <c r="X1670" i="5"/>
  <c r="X1669" i="5"/>
  <c r="X1668" i="5"/>
  <c r="X1667" i="5"/>
  <c r="X1666" i="5"/>
  <c r="X1665" i="5"/>
  <c r="X1664" i="5"/>
  <c r="X1663" i="5"/>
  <c r="X1662" i="5"/>
  <c r="X1661" i="5"/>
  <c r="X1660" i="5"/>
  <c r="X1659" i="5"/>
  <c r="X1658" i="5"/>
  <c r="X1657" i="5"/>
  <c r="X1656" i="5"/>
  <c r="X1655" i="5"/>
  <c r="X1654" i="5"/>
  <c r="X1653" i="5"/>
  <c r="X1652" i="5"/>
  <c r="X1651" i="5"/>
  <c r="X1650" i="5"/>
  <c r="X1649" i="5"/>
  <c r="X1648" i="5"/>
  <c r="X1647" i="5"/>
  <c r="X1646" i="5"/>
  <c r="X1645" i="5"/>
  <c r="X1644" i="5"/>
  <c r="X1643" i="5"/>
  <c r="X1642" i="5"/>
  <c r="X1641" i="5"/>
  <c r="X1640" i="5"/>
  <c r="X1639" i="5"/>
  <c r="X1638" i="5"/>
  <c r="X1637" i="5"/>
  <c r="X1636" i="5"/>
  <c r="X1635" i="5"/>
  <c r="X1634" i="5"/>
  <c r="X1633" i="5"/>
  <c r="X1632" i="5"/>
  <c r="X1631" i="5"/>
  <c r="X1630" i="5"/>
  <c r="X1629" i="5"/>
  <c r="X1628" i="5"/>
  <c r="X1627" i="5"/>
  <c r="X1626" i="5"/>
  <c r="X1625" i="5"/>
  <c r="X1624" i="5"/>
  <c r="X1623" i="5"/>
  <c r="X1622" i="5"/>
  <c r="X1621" i="5"/>
  <c r="X1620" i="5"/>
  <c r="X1619" i="5"/>
  <c r="X1618" i="5"/>
  <c r="X1617" i="5"/>
  <c r="X1616" i="5"/>
  <c r="X1615" i="5"/>
  <c r="X1614" i="5"/>
  <c r="X1613" i="5"/>
  <c r="X1612" i="5"/>
  <c r="X1611" i="5"/>
  <c r="X1610" i="5"/>
  <c r="X1609" i="5"/>
  <c r="X1608" i="5"/>
  <c r="X1607" i="5"/>
  <c r="X1606" i="5"/>
  <c r="X1605" i="5"/>
  <c r="X1604" i="5"/>
  <c r="X1603" i="5"/>
  <c r="X1602" i="5"/>
  <c r="X1601" i="5"/>
  <c r="X1600" i="5"/>
  <c r="X1599" i="5"/>
  <c r="X1598" i="5"/>
  <c r="X1597" i="5"/>
  <c r="X1596" i="5"/>
  <c r="X1595" i="5"/>
  <c r="X1594" i="5"/>
  <c r="X1593" i="5"/>
  <c r="X1592" i="5"/>
  <c r="X1591" i="5"/>
  <c r="X1590" i="5"/>
  <c r="X1589" i="5"/>
  <c r="X1588" i="5"/>
  <c r="X1587" i="5"/>
  <c r="X1586" i="5"/>
  <c r="X1585" i="5"/>
  <c r="X1584" i="5"/>
  <c r="X1583" i="5"/>
  <c r="X1582" i="5"/>
  <c r="X1581" i="5"/>
  <c r="X1580" i="5"/>
  <c r="X1579" i="5"/>
  <c r="X1578" i="5"/>
  <c r="X1577" i="5"/>
  <c r="X1576" i="5"/>
  <c r="X1575" i="5"/>
  <c r="X1574" i="5"/>
  <c r="X1573" i="5"/>
  <c r="X1572" i="5"/>
  <c r="X1571" i="5"/>
  <c r="X1570" i="5"/>
  <c r="X1569" i="5"/>
  <c r="X1568" i="5"/>
  <c r="X1567" i="5"/>
  <c r="X1566" i="5"/>
  <c r="X1565" i="5"/>
  <c r="X1564" i="5"/>
  <c r="X1563" i="5"/>
  <c r="X1562" i="5"/>
  <c r="X1561" i="5"/>
  <c r="X1560" i="5"/>
  <c r="X1559" i="5"/>
  <c r="X1558" i="5"/>
  <c r="X1557" i="5"/>
  <c r="X1556" i="5"/>
  <c r="X1555" i="5"/>
  <c r="X1554" i="5"/>
  <c r="X1553" i="5"/>
  <c r="X1552" i="5"/>
  <c r="X1551" i="5"/>
  <c r="X1550" i="5"/>
  <c r="X1549" i="5"/>
  <c r="X1548" i="5"/>
  <c r="X1547" i="5"/>
  <c r="X1546" i="5"/>
  <c r="X1545" i="5"/>
  <c r="X1544" i="5"/>
  <c r="X1543" i="5"/>
  <c r="X1542" i="5"/>
  <c r="X1541" i="5"/>
  <c r="X1540" i="5"/>
  <c r="X1539" i="5"/>
  <c r="X1538" i="5"/>
  <c r="X1537" i="5"/>
  <c r="X1536" i="5"/>
  <c r="X1535" i="5"/>
  <c r="X1534" i="5"/>
  <c r="X1533" i="5"/>
  <c r="X1532" i="5"/>
  <c r="X1531" i="5"/>
  <c r="X1530" i="5"/>
  <c r="X1529" i="5"/>
  <c r="X1528" i="5"/>
  <c r="X1527" i="5"/>
  <c r="X1526" i="5"/>
  <c r="X1525" i="5"/>
  <c r="X1524" i="5"/>
  <c r="X1523" i="5"/>
  <c r="X1522" i="5"/>
  <c r="X1521" i="5"/>
  <c r="X1520" i="5"/>
  <c r="X1519" i="5"/>
  <c r="X1518" i="5"/>
  <c r="X1517" i="5"/>
  <c r="X1516" i="5"/>
  <c r="X1515" i="5"/>
  <c r="X1514" i="5"/>
  <c r="X1513" i="5"/>
  <c r="X1512" i="5"/>
  <c r="X1511" i="5"/>
  <c r="X1510" i="5"/>
  <c r="X1509" i="5"/>
  <c r="X1508" i="5"/>
  <c r="X1507" i="5"/>
  <c r="X1506" i="5"/>
  <c r="X1505" i="5"/>
  <c r="X1504" i="5"/>
  <c r="X1503" i="5"/>
  <c r="X1502" i="5"/>
  <c r="X1501" i="5"/>
  <c r="X1500" i="5"/>
  <c r="X1499" i="5"/>
  <c r="X1498" i="5"/>
  <c r="X1497" i="5"/>
  <c r="X1496" i="5"/>
  <c r="X1495" i="5"/>
  <c r="X1494" i="5"/>
  <c r="X1493" i="5"/>
  <c r="X1492" i="5"/>
  <c r="X1491" i="5"/>
  <c r="X1490" i="5"/>
  <c r="X1489" i="5"/>
  <c r="X1488" i="5"/>
  <c r="X1487" i="5"/>
  <c r="X1486" i="5"/>
  <c r="X1485" i="5"/>
  <c r="X1484" i="5"/>
  <c r="X1483" i="5"/>
  <c r="X1482" i="5"/>
  <c r="X1481" i="5"/>
  <c r="X1480" i="5"/>
  <c r="X1479" i="5"/>
  <c r="X1478" i="5"/>
  <c r="X1477" i="5"/>
  <c r="X1476" i="5"/>
  <c r="X1475" i="5"/>
  <c r="X1474" i="5"/>
  <c r="X1473" i="5"/>
  <c r="X1472" i="5"/>
  <c r="X1471" i="5"/>
  <c r="X1470" i="5"/>
  <c r="X1469" i="5"/>
  <c r="X1468" i="5"/>
  <c r="X1467" i="5"/>
  <c r="X1466" i="5"/>
  <c r="X1465" i="5"/>
  <c r="X1464" i="5"/>
  <c r="X1463" i="5"/>
  <c r="X1462" i="5"/>
  <c r="X1461" i="5"/>
  <c r="X1460" i="5"/>
  <c r="X1459" i="5"/>
  <c r="X1458" i="5"/>
  <c r="X1457" i="5"/>
  <c r="X1456" i="5"/>
  <c r="X1455" i="5"/>
  <c r="X1454" i="5"/>
  <c r="X1453" i="5"/>
  <c r="X1452" i="5"/>
  <c r="X1451" i="5"/>
  <c r="X1450" i="5"/>
  <c r="X1449" i="5"/>
  <c r="X1448" i="5"/>
  <c r="X1447" i="5"/>
  <c r="X1446" i="5"/>
  <c r="X1445" i="5"/>
  <c r="X1444" i="5"/>
  <c r="X1443" i="5"/>
  <c r="X1442" i="5"/>
  <c r="X1441" i="5"/>
  <c r="X1440" i="5"/>
  <c r="X1439" i="5"/>
  <c r="X1438" i="5"/>
  <c r="X1437" i="5"/>
  <c r="X1436" i="5"/>
  <c r="X1435" i="5"/>
  <c r="X1434" i="5"/>
  <c r="X1433" i="5"/>
  <c r="X1432" i="5"/>
  <c r="X1431" i="5"/>
  <c r="X1430" i="5"/>
  <c r="X1429" i="5"/>
  <c r="X1428" i="5"/>
  <c r="X1427" i="5"/>
  <c r="X1426" i="5"/>
  <c r="X1425" i="5"/>
  <c r="X1424" i="5"/>
  <c r="X1423" i="5"/>
  <c r="X1422" i="5"/>
  <c r="X1421" i="5"/>
  <c r="X1420" i="5"/>
  <c r="X1419" i="5"/>
  <c r="X1418" i="5"/>
  <c r="X1417" i="5"/>
  <c r="X1416" i="5"/>
  <c r="X1415" i="5"/>
  <c r="X1414" i="5"/>
  <c r="X1413" i="5"/>
  <c r="X1412" i="5"/>
  <c r="X1411" i="5"/>
  <c r="X1410" i="5"/>
  <c r="X1409" i="5"/>
  <c r="X1408" i="5"/>
  <c r="X1407" i="5"/>
  <c r="X1406" i="5"/>
  <c r="X1405" i="5"/>
  <c r="X1404" i="5"/>
  <c r="X1403" i="5"/>
  <c r="X1402" i="5"/>
  <c r="X1401" i="5"/>
  <c r="X1400" i="5"/>
  <c r="X1399" i="5"/>
  <c r="X1398" i="5"/>
  <c r="X1397" i="5"/>
  <c r="X1396" i="5"/>
  <c r="X1395" i="5"/>
  <c r="X1394" i="5"/>
  <c r="X1393" i="5"/>
  <c r="X1392" i="5"/>
  <c r="X1391" i="5"/>
  <c r="X1390" i="5"/>
  <c r="X1389" i="5"/>
  <c r="X1388" i="5"/>
  <c r="X1387" i="5"/>
  <c r="X1386" i="5"/>
  <c r="X1385" i="5"/>
  <c r="X1384" i="5"/>
  <c r="X1383" i="5"/>
  <c r="X1382" i="5"/>
  <c r="X1381" i="5"/>
  <c r="X1380" i="5"/>
  <c r="X1379" i="5"/>
  <c r="X1378" i="5"/>
  <c r="X1377" i="5"/>
  <c r="X1376" i="5"/>
  <c r="X1375" i="5"/>
  <c r="X1374" i="5"/>
  <c r="X1373" i="5"/>
  <c r="X1372" i="5"/>
  <c r="X1371" i="5"/>
  <c r="X1370" i="5"/>
  <c r="X1369" i="5"/>
  <c r="X1368" i="5"/>
  <c r="X1367" i="5"/>
  <c r="X1366" i="5"/>
  <c r="X1365" i="5"/>
  <c r="X1364" i="5"/>
  <c r="X1363" i="5"/>
  <c r="X1362" i="5"/>
  <c r="X1361" i="5"/>
  <c r="X1360" i="5"/>
  <c r="X1359" i="5"/>
  <c r="X1358" i="5"/>
  <c r="X1357" i="5"/>
  <c r="X1356" i="5"/>
  <c r="X1355" i="5"/>
  <c r="X1354" i="5"/>
  <c r="X1353" i="5"/>
  <c r="X1352" i="5"/>
  <c r="X1351" i="5"/>
  <c r="X1350" i="5"/>
  <c r="X1349" i="5"/>
  <c r="X1348" i="5"/>
  <c r="X1347" i="5"/>
  <c r="X1346" i="5"/>
  <c r="X1345" i="5"/>
  <c r="X1344" i="5"/>
  <c r="X1343" i="5"/>
  <c r="X1342" i="5"/>
  <c r="X1341" i="5"/>
  <c r="X1340" i="5"/>
  <c r="X1339" i="5"/>
  <c r="X1338" i="5"/>
  <c r="X1337" i="5"/>
  <c r="X1336" i="5"/>
  <c r="X1335" i="5"/>
  <c r="X1334" i="5"/>
  <c r="X1333" i="5"/>
  <c r="X1332" i="5"/>
  <c r="X1331" i="5"/>
  <c r="X1330" i="5"/>
  <c r="X1329" i="5"/>
  <c r="X1328" i="5"/>
  <c r="X1327" i="5"/>
  <c r="X1326" i="5"/>
  <c r="X1325" i="5"/>
  <c r="X1324" i="5"/>
  <c r="X1323" i="5"/>
  <c r="X1322" i="5"/>
  <c r="X1321" i="5"/>
  <c r="X1320" i="5"/>
  <c r="X1319" i="5"/>
  <c r="X1318" i="5"/>
  <c r="X1317" i="5"/>
  <c r="X1316" i="5"/>
  <c r="X1315" i="5"/>
  <c r="X1314" i="5"/>
  <c r="X1313" i="5"/>
  <c r="X1312" i="5"/>
  <c r="X1311" i="5"/>
  <c r="X1310" i="5"/>
  <c r="X1309" i="5"/>
  <c r="X1308" i="5"/>
  <c r="X1307" i="5"/>
  <c r="X1306" i="5"/>
  <c r="X1305" i="5"/>
  <c r="X1304" i="5"/>
  <c r="X1303" i="5"/>
  <c r="X1302" i="5"/>
  <c r="X1301" i="5"/>
  <c r="X1300" i="5"/>
  <c r="X1299" i="5"/>
  <c r="X1298" i="5"/>
  <c r="X1297" i="5"/>
  <c r="X1296" i="5"/>
  <c r="X1295" i="5"/>
  <c r="X1294" i="5"/>
  <c r="X1293" i="5"/>
  <c r="X1292" i="5"/>
  <c r="X1291" i="5"/>
  <c r="X1290" i="5"/>
  <c r="X1289" i="5"/>
  <c r="X1288" i="5"/>
  <c r="X1287" i="5"/>
  <c r="X1286" i="5"/>
  <c r="X1285" i="5"/>
  <c r="X1284" i="5"/>
  <c r="X1283" i="5"/>
  <c r="X1282" i="5"/>
  <c r="X1281" i="5"/>
  <c r="X1280" i="5"/>
  <c r="X1279" i="5"/>
  <c r="X1278" i="5"/>
  <c r="X1277" i="5"/>
  <c r="X1276" i="5"/>
  <c r="X1275" i="5"/>
  <c r="X1274" i="5"/>
  <c r="X1273" i="5"/>
  <c r="X1272" i="5"/>
  <c r="X1271" i="5"/>
  <c r="X1270" i="5"/>
  <c r="X1269" i="5"/>
  <c r="X1268" i="5"/>
  <c r="X1267" i="5"/>
  <c r="X1266" i="5"/>
  <c r="X1265" i="5"/>
  <c r="X1264" i="5"/>
  <c r="X1263" i="5"/>
  <c r="X1262" i="5"/>
  <c r="X1261" i="5"/>
  <c r="X1260" i="5"/>
  <c r="X1259" i="5"/>
  <c r="X1258" i="5"/>
  <c r="X1257" i="5"/>
  <c r="X1256" i="5"/>
  <c r="X1255" i="5"/>
  <c r="X1254" i="5"/>
  <c r="X1253" i="5"/>
  <c r="X1252" i="5"/>
  <c r="X1251" i="5"/>
  <c r="X1250" i="5"/>
  <c r="X1249" i="5"/>
  <c r="X1248" i="5"/>
  <c r="X1247" i="5"/>
  <c r="X1246" i="5"/>
  <c r="X1245" i="5"/>
  <c r="X1244" i="5"/>
  <c r="X1243" i="5"/>
  <c r="X1242" i="5"/>
  <c r="X1241" i="5"/>
  <c r="X1240" i="5"/>
  <c r="X1239" i="5"/>
  <c r="X1238" i="5"/>
  <c r="X1237" i="5"/>
  <c r="X1236" i="5"/>
  <c r="X1235" i="5"/>
  <c r="X1234" i="5"/>
  <c r="X1233" i="5"/>
  <c r="X1232" i="5"/>
  <c r="X1231" i="5"/>
  <c r="X1230" i="5"/>
  <c r="X1229" i="5"/>
  <c r="X1228" i="5"/>
  <c r="X1227" i="5"/>
  <c r="X1226" i="5"/>
  <c r="X1225" i="5"/>
  <c r="X1224" i="5"/>
  <c r="X1223" i="5"/>
  <c r="X1222" i="5"/>
  <c r="X1221" i="5"/>
  <c r="X1220" i="5"/>
  <c r="X1219" i="5"/>
  <c r="X1218" i="5"/>
  <c r="X1217" i="5"/>
  <c r="X1216" i="5"/>
  <c r="X1215" i="5"/>
  <c r="X1214" i="5"/>
  <c r="X1213" i="5"/>
  <c r="X1212" i="5"/>
  <c r="X1211" i="5"/>
  <c r="X1210" i="5"/>
  <c r="X1209" i="5"/>
  <c r="X1208" i="5"/>
  <c r="X1207" i="5"/>
  <c r="X1206" i="5"/>
  <c r="X1205" i="5"/>
  <c r="X1204" i="5"/>
  <c r="X1203" i="5"/>
  <c r="X1202" i="5"/>
  <c r="X1201" i="5"/>
  <c r="X1200" i="5"/>
  <c r="X1199" i="5"/>
  <c r="X1198" i="5"/>
  <c r="X1197" i="5"/>
  <c r="X1196" i="5"/>
  <c r="X1195" i="5"/>
  <c r="X1194" i="5"/>
  <c r="X1193" i="5"/>
  <c r="X1192" i="5"/>
  <c r="X1191" i="5"/>
  <c r="X1190" i="5"/>
  <c r="X1189" i="5"/>
  <c r="X1188" i="5"/>
  <c r="X1187" i="5"/>
  <c r="X1186" i="5"/>
  <c r="X1185" i="5"/>
  <c r="X1184" i="5"/>
  <c r="X1183" i="5"/>
  <c r="X1182" i="5"/>
  <c r="X1181" i="5"/>
  <c r="X1180" i="5"/>
  <c r="X1179" i="5"/>
  <c r="X1178" i="5"/>
  <c r="X1177" i="5"/>
  <c r="X1176" i="5"/>
  <c r="X1175" i="5"/>
  <c r="X1174" i="5"/>
  <c r="X1173" i="5"/>
  <c r="X1172" i="5"/>
  <c r="X1171" i="5"/>
  <c r="X1170" i="5"/>
  <c r="X1169" i="5"/>
  <c r="X1168" i="5"/>
  <c r="X1167" i="5"/>
  <c r="X1166" i="5"/>
  <c r="X1165" i="5"/>
  <c r="X1164" i="5"/>
  <c r="X1163" i="5"/>
  <c r="X1162" i="5"/>
  <c r="X1161" i="5"/>
  <c r="X1160" i="5"/>
  <c r="X1159" i="5"/>
  <c r="X1158" i="5"/>
  <c r="X1157" i="5"/>
  <c r="X1156" i="5"/>
  <c r="X1155" i="5"/>
  <c r="X1154" i="5"/>
  <c r="X1153" i="5"/>
  <c r="X1152" i="5"/>
  <c r="X1151" i="5"/>
  <c r="X1150" i="5"/>
  <c r="X1149" i="5"/>
  <c r="X1148" i="5"/>
  <c r="X1147" i="5"/>
  <c r="X1146" i="5"/>
  <c r="X1145" i="5"/>
  <c r="X1144" i="5"/>
  <c r="X1143" i="5"/>
  <c r="X1142" i="5"/>
  <c r="X1141" i="5"/>
  <c r="X1140" i="5"/>
  <c r="X1139" i="5"/>
  <c r="X1138" i="5"/>
  <c r="X1137" i="5"/>
  <c r="X1136" i="5"/>
  <c r="X1135" i="5"/>
  <c r="X1134" i="5"/>
  <c r="X1133" i="5"/>
  <c r="X1132" i="5"/>
  <c r="X1131" i="5"/>
  <c r="X1130" i="5"/>
  <c r="X1129" i="5"/>
  <c r="X1128" i="5"/>
  <c r="X1127" i="5"/>
  <c r="X1126" i="5"/>
  <c r="X1125" i="5"/>
  <c r="X1124" i="5"/>
  <c r="X1123" i="5"/>
  <c r="X1122" i="5"/>
  <c r="X1121" i="5"/>
  <c r="X1120" i="5"/>
  <c r="X1119" i="5"/>
  <c r="X1118" i="5"/>
  <c r="X1117" i="5"/>
  <c r="X1116" i="5"/>
  <c r="X1115" i="5"/>
  <c r="X1114" i="5"/>
  <c r="X1113" i="5"/>
  <c r="X1112" i="5"/>
  <c r="X1111" i="5"/>
  <c r="X1110" i="5"/>
  <c r="X1109" i="5"/>
  <c r="X1108" i="5"/>
  <c r="X1107" i="5"/>
  <c r="X1106" i="5"/>
  <c r="X1105" i="5"/>
  <c r="X1104" i="5"/>
  <c r="X1103" i="5"/>
  <c r="X1102" i="5"/>
  <c r="X1101" i="5"/>
  <c r="X1100" i="5"/>
  <c r="X1099" i="5"/>
  <c r="X1098" i="5"/>
  <c r="X1097" i="5"/>
  <c r="X1096" i="5"/>
  <c r="X1095" i="5"/>
  <c r="X1094" i="5"/>
  <c r="X1093" i="5"/>
  <c r="X1092" i="5"/>
  <c r="X1091" i="5"/>
  <c r="X1090" i="5"/>
  <c r="X1089" i="5"/>
  <c r="X1088" i="5"/>
  <c r="X1087" i="5"/>
  <c r="X1086" i="5"/>
  <c r="X1085" i="5"/>
  <c r="X1084" i="5"/>
  <c r="X1083" i="5"/>
  <c r="X1082" i="5"/>
  <c r="X1081" i="5"/>
  <c r="X1080" i="5"/>
  <c r="X1079" i="5"/>
  <c r="X1078" i="5"/>
  <c r="X1077" i="5"/>
  <c r="X1076" i="5"/>
  <c r="X1075" i="5"/>
  <c r="X1074" i="5"/>
  <c r="X1073" i="5"/>
  <c r="X1072" i="5"/>
  <c r="X1071" i="5"/>
  <c r="X1070" i="5"/>
  <c r="X1069" i="5"/>
  <c r="X1068" i="5"/>
  <c r="X1067" i="5"/>
  <c r="X1066" i="5"/>
  <c r="X1065" i="5"/>
  <c r="X1064" i="5"/>
  <c r="X1063" i="5"/>
  <c r="X1062" i="5"/>
  <c r="X1061" i="5"/>
  <c r="X1060" i="5"/>
  <c r="X1059" i="5"/>
  <c r="X1058" i="5"/>
  <c r="X1057" i="5"/>
  <c r="X1056" i="5"/>
  <c r="X1055" i="5"/>
  <c r="X1054" i="5"/>
  <c r="X1053" i="5"/>
  <c r="X1052" i="5"/>
  <c r="X1051" i="5"/>
  <c r="X1050" i="5"/>
  <c r="X1049" i="5"/>
  <c r="X1048" i="5"/>
  <c r="X1047" i="5"/>
  <c r="X1046" i="5"/>
  <c r="X1045" i="5"/>
  <c r="X1044" i="5"/>
  <c r="X1043" i="5"/>
  <c r="X1042" i="5"/>
  <c r="X1041" i="5"/>
  <c r="X1040" i="5"/>
  <c r="X1039" i="5"/>
  <c r="X1038" i="5"/>
  <c r="X1037" i="5"/>
  <c r="X1036" i="5"/>
  <c r="X1035" i="5"/>
  <c r="X1034" i="5"/>
  <c r="X1033" i="5"/>
  <c r="X1032" i="5"/>
  <c r="X1031" i="5"/>
  <c r="X1030" i="5"/>
  <c r="X1029" i="5"/>
  <c r="X1028" i="5"/>
  <c r="X1027" i="5"/>
  <c r="X1026" i="5"/>
  <c r="X1025" i="5"/>
  <c r="X1024" i="5"/>
  <c r="X1023" i="5"/>
  <c r="X1022" i="5"/>
  <c r="X1021" i="5"/>
  <c r="X1020" i="5"/>
  <c r="X1019" i="5"/>
  <c r="X1018" i="5"/>
  <c r="X1017" i="5"/>
  <c r="X1016" i="5"/>
  <c r="X1015" i="5"/>
  <c r="X1014" i="5"/>
  <c r="X1013" i="5"/>
  <c r="X1012" i="5"/>
  <c r="X1011" i="5"/>
  <c r="X1010" i="5"/>
  <c r="X1009" i="5"/>
  <c r="X1008" i="5"/>
  <c r="X1007" i="5"/>
  <c r="X1006" i="5"/>
  <c r="X1005" i="5"/>
  <c r="X1004" i="5"/>
  <c r="X1003" i="5"/>
  <c r="X1002" i="5"/>
  <c r="X1001" i="5"/>
  <c r="X1000" i="5"/>
  <c r="X999" i="5"/>
  <c r="X998" i="5"/>
  <c r="X997" i="5"/>
  <c r="X996" i="5"/>
  <c r="X995" i="5"/>
  <c r="X994" i="5"/>
  <c r="X993" i="5"/>
  <c r="X992" i="5"/>
  <c r="X991" i="5"/>
  <c r="X990" i="5"/>
  <c r="X989" i="5"/>
  <c r="X988" i="5"/>
  <c r="X987" i="5"/>
  <c r="X986" i="5"/>
  <c r="X985" i="5"/>
  <c r="X984" i="5"/>
  <c r="X983" i="5"/>
  <c r="X982" i="5"/>
  <c r="X981" i="5"/>
  <c r="X980" i="5"/>
  <c r="X979" i="5"/>
  <c r="X978" i="5"/>
  <c r="X977" i="5"/>
  <c r="X976" i="5"/>
  <c r="X975" i="5"/>
  <c r="X974" i="5"/>
  <c r="X973" i="5"/>
  <c r="X972" i="5"/>
  <c r="X971" i="5"/>
  <c r="X970" i="5"/>
  <c r="X969" i="5"/>
  <c r="X968" i="5"/>
  <c r="X967" i="5"/>
  <c r="X966" i="5"/>
  <c r="X965" i="5"/>
  <c r="X964" i="5"/>
  <c r="X963" i="5"/>
  <c r="X962" i="5"/>
  <c r="X961" i="5"/>
  <c r="X960" i="5"/>
  <c r="X959" i="5"/>
  <c r="X958" i="5"/>
  <c r="X957" i="5"/>
  <c r="X956" i="5"/>
  <c r="X955" i="5"/>
  <c r="X954" i="5"/>
  <c r="X953" i="5"/>
  <c r="X952" i="5"/>
  <c r="X951" i="5"/>
  <c r="X950" i="5"/>
  <c r="X949" i="5"/>
  <c r="X948" i="5"/>
  <c r="X947" i="5"/>
  <c r="X946" i="5"/>
  <c r="X945" i="5"/>
  <c r="X944" i="5"/>
  <c r="X943" i="5"/>
  <c r="X942" i="5"/>
  <c r="X941" i="5"/>
  <c r="X940" i="5"/>
  <c r="X939" i="5"/>
  <c r="X938" i="5"/>
  <c r="X937" i="5"/>
  <c r="X936" i="5"/>
  <c r="X935" i="5"/>
  <c r="X934" i="5"/>
  <c r="X933" i="5"/>
  <c r="X932" i="5"/>
  <c r="X931" i="5"/>
  <c r="X930" i="5"/>
  <c r="X929" i="5"/>
  <c r="X928" i="5"/>
  <c r="X927" i="5"/>
  <c r="X926" i="5"/>
  <c r="X925" i="5"/>
  <c r="X924" i="5"/>
  <c r="X923" i="5"/>
  <c r="X922" i="5"/>
  <c r="X921" i="5"/>
  <c r="X920" i="5"/>
  <c r="X919" i="5"/>
  <c r="X918" i="5"/>
  <c r="X917" i="5"/>
  <c r="X916" i="5"/>
  <c r="X915" i="5"/>
  <c r="X914" i="5"/>
  <c r="X913" i="5"/>
  <c r="X912" i="5"/>
  <c r="X911" i="5"/>
  <c r="X910" i="5"/>
  <c r="X909" i="5"/>
  <c r="X908" i="5"/>
  <c r="X907" i="5"/>
  <c r="X906" i="5"/>
  <c r="X905" i="5"/>
  <c r="X904" i="5"/>
  <c r="X903" i="5"/>
  <c r="X902" i="5"/>
  <c r="X901" i="5"/>
  <c r="X900" i="5"/>
  <c r="X899" i="5"/>
  <c r="X898" i="5"/>
  <c r="X897" i="5"/>
  <c r="X896" i="5"/>
  <c r="X895" i="5"/>
  <c r="X894" i="5"/>
  <c r="X893" i="5"/>
  <c r="X892" i="5"/>
  <c r="X891" i="5"/>
  <c r="X890" i="5"/>
  <c r="X889" i="5"/>
  <c r="X888" i="5"/>
  <c r="X887" i="5"/>
  <c r="X886" i="5"/>
  <c r="X885" i="5"/>
  <c r="X884" i="5"/>
  <c r="X883" i="5"/>
  <c r="X882" i="5"/>
  <c r="X881" i="5"/>
  <c r="X880" i="5"/>
  <c r="X879" i="5"/>
  <c r="X878" i="5"/>
  <c r="X877" i="5"/>
  <c r="X876" i="5"/>
  <c r="X875" i="5"/>
  <c r="X874" i="5"/>
  <c r="X873" i="5"/>
  <c r="X872" i="5"/>
  <c r="X871" i="5"/>
  <c r="X870" i="5"/>
  <c r="X869" i="5"/>
  <c r="X868" i="5"/>
  <c r="X867" i="5"/>
  <c r="X866" i="5"/>
  <c r="X865" i="5"/>
  <c r="X864" i="5"/>
  <c r="X863" i="5"/>
  <c r="X862" i="5"/>
  <c r="X861" i="5"/>
  <c r="X860" i="5"/>
  <c r="X859" i="5"/>
  <c r="X858" i="5"/>
  <c r="X857" i="5"/>
  <c r="X856" i="5"/>
  <c r="X855" i="5"/>
  <c r="X854" i="5"/>
  <c r="X853" i="5"/>
  <c r="X852" i="5"/>
  <c r="X851" i="5"/>
  <c r="X850" i="5"/>
  <c r="X849" i="5"/>
  <c r="X848" i="5"/>
  <c r="X847" i="5"/>
  <c r="X846" i="5"/>
  <c r="X845" i="5"/>
  <c r="X844" i="5"/>
  <c r="X843" i="5"/>
  <c r="X842" i="5"/>
  <c r="X841" i="5"/>
  <c r="X840" i="5"/>
  <c r="X839" i="5"/>
  <c r="X838" i="5"/>
  <c r="X837" i="5"/>
  <c r="X836" i="5"/>
  <c r="X835" i="5"/>
  <c r="X834" i="5"/>
  <c r="X833" i="5"/>
  <c r="X832" i="5"/>
  <c r="X831" i="5"/>
  <c r="X830" i="5"/>
  <c r="X829" i="5"/>
  <c r="X828" i="5"/>
  <c r="X827" i="5"/>
  <c r="X826" i="5"/>
  <c r="X825" i="5"/>
  <c r="X824" i="5"/>
  <c r="X823" i="5"/>
  <c r="X822" i="5"/>
  <c r="X821" i="5"/>
  <c r="X820" i="5"/>
  <c r="X819" i="5"/>
  <c r="X818" i="5"/>
  <c r="X817" i="5"/>
  <c r="X816" i="5"/>
  <c r="X815" i="5"/>
  <c r="X814" i="5"/>
  <c r="X813" i="5"/>
  <c r="X812" i="5"/>
  <c r="X811" i="5"/>
  <c r="X810" i="5"/>
  <c r="X809" i="5"/>
  <c r="X808" i="5"/>
  <c r="X807" i="5"/>
  <c r="X806" i="5"/>
  <c r="X805" i="5"/>
  <c r="X804" i="5"/>
  <c r="X803" i="5"/>
  <c r="X802" i="5"/>
  <c r="X801" i="5"/>
  <c r="X800" i="5"/>
  <c r="X799" i="5"/>
  <c r="X798" i="5"/>
  <c r="X797" i="5"/>
  <c r="X796" i="5"/>
  <c r="X795" i="5"/>
  <c r="X794" i="5"/>
  <c r="X793" i="5"/>
  <c r="X792" i="5"/>
  <c r="X791" i="5"/>
  <c r="X790" i="5"/>
  <c r="X789" i="5"/>
  <c r="X788" i="5"/>
  <c r="X787" i="5"/>
  <c r="X786" i="5"/>
  <c r="X785" i="5"/>
  <c r="X784" i="5"/>
  <c r="X783" i="5"/>
  <c r="X782" i="5"/>
  <c r="X781" i="5"/>
  <c r="X780" i="5"/>
  <c r="X779" i="5"/>
  <c r="X778" i="5"/>
  <c r="X777" i="5"/>
  <c r="X776" i="5"/>
  <c r="X775" i="5"/>
  <c r="X774" i="5"/>
  <c r="X773" i="5"/>
  <c r="X772" i="5"/>
  <c r="X771" i="5"/>
  <c r="X770" i="5"/>
  <c r="X769" i="5"/>
  <c r="X768" i="5"/>
  <c r="X767" i="5"/>
  <c r="X766" i="5"/>
  <c r="X765" i="5"/>
  <c r="X764" i="5"/>
  <c r="X763" i="5"/>
  <c r="X762" i="5"/>
  <c r="X761" i="5"/>
  <c r="X760" i="5"/>
  <c r="X759" i="5"/>
  <c r="X758" i="5"/>
  <c r="X757" i="5"/>
  <c r="X756" i="5"/>
  <c r="X755" i="5"/>
  <c r="X754" i="5"/>
  <c r="X753" i="5"/>
  <c r="X752" i="5"/>
  <c r="X751" i="5"/>
  <c r="X750" i="5"/>
  <c r="X749" i="5"/>
  <c r="X748" i="5"/>
  <c r="X747" i="5"/>
  <c r="X746" i="5"/>
  <c r="X745" i="5"/>
  <c r="X744" i="5"/>
  <c r="X743" i="5"/>
  <c r="X742" i="5"/>
  <c r="X741" i="5"/>
  <c r="X740" i="5"/>
  <c r="X739" i="5"/>
  <c r="X738" i="5"/>
  <c r="X737" i="5"/>
  <c r="X736" i="5"/>
  <c r="X735" i="5"/>
  <c r="X734" i="5"/>
  <c r="X733" i="5"/>
  <c r="X732" i="5"/>
  <c r="X731" i="5"/>
  <c r="X730" i="5"/>
  <c r="X729" i="5"/>
  <c r="X728" i="5"/>
  <c r="X727" i="5"/>
  <c r="X726" i="5"/>
  <c r="X725" i="5"/>
  <c r="X724" i="5"/>
  <c r="X723" i="5"/>
  <c r="X722" i="5"/>
  <c r="X721" i="5"/>
  <c r="X720" i="5"/>
  <c r="X719" i="5"/>
  <c r="X718" i="5"/>
  <c r="X717" i="5"/>
  <c r="X716" i="5"/>
  <c r="X715" i="5"/>
  <c r="X714" i="5"/>
  <c r="X713" i="5"/>
  <c r="X712" i="5"/>
  <c r="X711" i="5"/>
  <c r="X710" i="5"/>
  <c r="X709" i="5"/>
  <c r="X708" i="5"/>
  <c r="X707" i="5"/>
  <c r="X706" i="5"/>
  <c r="X705" i="5"/>
  <c r="X704" i="5"/>
  <c r="X703" i="5"/>
  <c r="X702" i="5"/>
  <c r="X701" i="5"/>
  <c r="X700" i="5"/>
  <c r="X699" i="5"/>
  <c r="X698" i="5"/>
  <c r="X697" i="5"/>
  <c r="X696" i="5"/>
  <c r="X695" i="5"/>
  <c r="X694" i="5"/>
  <c r="X693" i="5"/>
  <c r="X692" i="5"/>
  <c r="X691" i="5"/>
  <c r="X690" i="5"/>
  <c r="X689" i="5"/>
  <c r="X688" i="5"/>
  <c r="X687" i="5"/>
  <c r="X686" i="5"/>
  <c r="X685" i="5"/>
  <c r="X684" i="5"/>
  <c r="X683" i="5"/>
  <c r="X682" i="5"/>
  <c r="X681" i="5"/>
  <c r="X680" i="5"/>
  <c r="X679" i="5"/>
  <c r="X678" i="5"/>
  <c r="X677" i="5"/>
  <c r="X676" i="5"/>
  <c r="X675" i="5"/>
  <c r="X674" i="5"/>
  <c r="X673" i="5"/>
  <c r="X672" i="5"/>
  <c r="X671" i="5"/>
  <c r="X670" i="5"/>
  <c r="X669" i="5"/>
  <c r="X668" i="5"/>
  <c r="X667" i="5"/>
  <c r="X666" i="5"/>
  <c r="X665" i="5"/>
  <c r="X664" i="5"/>
  <c r="X663" i="5"/>
  <c r="X662" i="5"/>
  <c r="X661" i="5"/>
  <c r="X660" i="5"/>
  <c r="X659" i="5"/>
  <c r="X658" i="5"/>
  <c r="X657" i="5"/>
  <c r="X656" i="5"/>
  <c r="X655" i="5"/>
  <c r="X654" i="5"/>
  <c r="X653" i="5"/>
  <c r="X652" i="5"/>
  <c r="X651" i="5"/>
  <c r="X650" i="5"/>
  <c r="X649" i="5"/>
  <c r="X648" i="5"/>
  <c r="X647" i="5"/>
  <c r="X646" i="5"/>
  <c r="X645" i="5"/>
  <c r="X644" i="5"/>
  <c r="X643" i="5"/>
  <c r="X642" i="5"/>
  <c r="X641" i="5"/>
  <c r="X640" i="5"/>
  <c r="X639" i="5"/>
  <c r="X638" i="5"/>
  <c r="X637" i="5"/>
  <c r="X636" i="5"/>
  <c r="X635" i="5"/>
  <c r="X634" i="5"/>
  <c r="X633" i="5"/>
  <c r="X632" i="5"/>
  <c r="X631" i="5"/>
  <c r="X630" i="5"/>
  <c r="X629" i="5"/>
  <c r="X628" i="5"/>
  <c r="X627" i="5"/>
  <c r="X626" i="5"/>
  <c r="X625" i="5"/>
  <c r="X624" i="5"/>
  <c r="X623" i="5"/>
  <c r="X622" i="5"/>
  <c r="X621" i="5"/>
  <c r="X620" i="5"/>
  <c r="X619" i="5"/>
  <c r="X618" i="5"/>
  <c r="X617" i="5"/>
  <c r="X616" i="5"/>
  <c r="X615" i="5"/>
  <c r="X614" i="5"/>
  <c r="X613" i="5"/>
  <c r="X612" i="5"/>
  <c r="X611" i="5"/>
  <c r="X610" i="5"/>
  <c r="X609" i="5"/>
  <c r="X608" i="5"/>
  <c r="X607" i="5"/>
  <c r="X606" i="5"/>
  <c r="X605" i="5"/>
  <c r="X604" i="5"/>
  <c r="X603" i="5"/>
  <c r="X602" i="5"/>
  <c r="X601" i="5"/>
  <c r="X600" i="5"/>
  <c r="X599" i="5"/>
  <c r="X598" i="5"/>
  <c r="X597" i="5"/>
  <c r="X596" i="5"/>
  <c r="X595" i="5"/>
  <c r="X594" i="5"/>
  <c r="X593" i="5"/>
  <c r="X592" i="5"/>
  <c r="X591" i="5"/>
  <c r="X590" i="5"/>
  <c r="X589" i="5"/>
  <c r="X588" i="5"/>
  <c r="X587" i="5"/>
  <c r="X586" i="5"/>
  <c r="X585" i="5"/>
  <c r="X584" i="5"/>
  <c r="X583" i="5"/>
  <c r="X582" i="5"/>
  <c r="X581" i="5"/>
  <c r="X580" i="5"/>
  <c r="X579" i="5"/>
  <c r="X578" i="5"/>
  <c r="X577" i="5"/>
  <c r="X576" i="5"/>
  <c r="X575" i="5"/>
  <c r="X574" i="5"/>
  <c r="X573" i="5"/>
  <c r="X572" i="5"/>
  <c r="X571" i="5"/>
  <c r="X570" i="5"/>
  <c r="X569" i="5"/>
  <c r="X568" i="5"/>
  <c r="X567" i="5"/>
  <c r="X566" i="5"/>
  <c r="X565" i="5"/>
  <c r="X564" i="5"/>
  <c r="X563" i="5"/>
  <c r="X562" i="5"/>
  <c r="X561" i="5"/>
  <c r="X560" i="5"/>
  <c r="X559" i="5"/>
  <c r="X558" i="5"/>
  <c r="X557" i="5"/>
  <c r="X556" i="5"/>
  <c r="X555" i="5"/>
  <c r="X554" i="5"/>
  <c r="X553" i="5"/>
  <c r="X552" i="5"/>
  <c r="X551" i="5"/>
  <c r="X550" i="5"/>
  <c r="X549" i="5"/>
  <c r="X548" i="5"/>
  <c r="X547" i="5"/>
  <c r="X546" i="5"/>
  <c r="X545" i="5"/>
  <c r="X544" i="5"/>
  <c r="X543" i="5"/>
  <c r="X542" i="5"/>
  <c r="X541" i="5"/>
  <c r="X540" i="5"/>
  <c r="X539" i="5"/>
  <c r="X538" i="5"/>
  <c r="X537" i="5"/>
  <c r="X536" i="5"/>
  <c r="X535" i="5"/>
  <c r="X534" i="5"/>
  <c r="X533" i="5"/>
  <c r="X532" i="5"/>
  <c r="X531" i="5"/>
  <c r="X530" i="5"/>
  <c r="X529" i="5"/>
  <c r="X528" i="5"/>
  <c r="X527" i="5"/>
  <c r="X526" i="5"/>
  <c r="X525" i="5"/>
  <c r="X524" i="5"/>
  <c r="X523" i="5"/>
  <c r="X522" i="5"/>
  <c r="X521" i="5"/>
  <c r="X520" i="5"/>
  <c r="X519" i="5"/>
  <c r="X518" i="5"/>
  <c r="X517" i="5"/>
  <c r="X516" i="5"/>
  <c r="X515" i="5"/>
  <c r="X514" i="5"/>
  <c r="X513" i="5"/>
  <c r="X512" i="5"/>
  <c r="X511" i="5"/>
  <c r="X510" i="5"/>
  <c r="X509" i="5"/>
  <c r="X508" i="5"/>
  <c r="X507" i="5"/>
  <c r="X506" i="5"/>
  <c r="X505" i="5"/>
  <c r="X504" i="5"/>
  <c r="X503" i="5"/>
  <c r="X502" i="5"/>
  <c r="X501" i="5"/>
  <c r="X500" i="5"/>
  <c r="X499" i="5"/>
  <c r="X498" i="5"/>
  <c r="X497" i="5"/>
  <c r="X496" i="5"/>
  <c r="X495" i="5"/>
  <c r="X494" i="5"/>
  <c r="X493" i="5"/>
  <c r="X492" i="5"/>
  <c r="X491" i="5"/>
  <c r="X490" i="5"/>
  <c r="X489" i="5"/>
  <c r="X488" i="5"/>
  <c r="X487" i="5"/>
  <c r="X486" i="5"/>
  <c r="X485" i="5"/>
  <c r="X484" i="5"/>
  <c r="X483" i="5"/>
  <c r="X482" i="5"/>
  <c r="X481" i="5"/>
  <c r="X480" i="5"/>
  <c r="X479" i="5"/>
  <c r="X478" i="5"/>
  <c r="X477" i="5"/>
  <c r="X476" i="5"/>
  <c r="X475" i="5"/>
  <c r="X474" i="5"/>
  <c r="X473" i="5"/>
  <c r="X472" i="5"/>
  <c r="X471" i="5"/>
  <c r="X470" i="5"/>
  <c r="X469" i="5"/>
  <c r="X468" i="5"/>
  <c r="X467" i="5"/>
  <c r="X466" i="5"/>
  <c r="X465" i="5"/>
  <c r="X464" i="5"/>
  <c r="X463" i="5"/>
  <c r="X462" i="5"/>
  <c r="X461" i="5"/>
  <c r="X460" i="5"/>
  <c r="X459" i="5"/>
  <c r="X458" i="5"/>
  <c r="X457" i="5"/>
  <c r="X456" i="5"/>
  <c r="X455" i="5"/>
  <c r="X454" i="5"/>
  <c r="X453" i="5"/>
  <c r="X452" i="5"/>
  <c r="X451" i="5"/>
  <c r="X450" i="5"/>
  <c r="X449" i="5"/>
  <c r="X448" i="5"/>
  <c r="X447" i="5"/>
  <c r="X446" i="5"/>
  <c r="X445" i="5"/>
  <c r="X444" i="5"/>
  <c r="X443" i="5"/>
  <c r="X442" i="5"/>
  <c r="X441" i="5"/>
  <c r="X440" i="5"/>
  <c r="X439" i="5"/>
  <c r="X438" i="5"/>
  <c r="X437" i="5"/>
  <c r="X436" i="5"/>
  <c r="X435" i="5"/>
  <c r="X434" i="5"/>
  <c r="X433" i="5"/>
  <c r="X432" i="5"/>
  <c r="X431" i="5"/>
  <c r="X430" i="5"/>
  <c r="X429" i="5"/>
  <c r="X428" i="5"/>
  <c r="X427" i="5"/>
  <c r="X426" i="5"/>
  <c r="X425" i="5"/>
  <c r="X424" i="5"/>
  <c r="X423" i="5"/>
  <c r="X422" i="5"/>
  <c r="X421" i="5"/>
  <c r="X420" i="5"/>
  <c r="X419" i="5"/>
  <c r="X418" i="5"/>
  <c r="X417" i="5"/>
  <c r="X416" i="5"/>
  <c r="X415" i="5"/>
  <c r="X414" i="5"/>
  <c r="X413" i="5"/>
  <c r="X412" i="5"/>
  <c r="X411" i="5"/>
  <c r="X410" i="5"/>
  <c r="X409" i="5"/>
  <c r="X408" i="5"/>
  <c r="X407" i="5"/>
  <c r="X406" i="5"/>
  <c r="X405" i="5"/>
  <c r="X404" i="5"/>
  <c r="X403" i="5"/>
  <c r="X402" i="5"/>
  <c r="X401" i="5"/>
  <c r="X400" i="5"/>
  <c r="X399" i="5"/>
  <c r="X398" i="5"/>
  <c r="X397" i="5"/>
  <c r="X396" i="5"/>
  <c r="X395" i="5"/>
  <c r="X394" i="5"/>
  <c r="X393" i="5"/>
  <c r="X392" i="5"/>
  <c r="X391" i="5"/>
  <c r="X390" i="5"/>
  <c r="X389" i="5"/>
  <c r="X388" i="5"/>
  <c r="X387" i="5"/>
  <c r="X386" i="5"/>
  <c r="X385" i="5"/>
  <c r="X384" i="5"/>
  <c r="X383" i="5"/>
  <c r="X382" i="5"/>
  <c r="X381" i="5"/>
  <c r="X380" i="5"/>
  <c r="X379" i="5"/>
  <c r="X378" i="5"/>
  <c r="X377" i="5"/>
  <c r="X376" i="5"/>
  <c r="X375" i="5"/>
  <c r="X374" i="5"/>
  <c r="X373" i="5"/>
  <c r="X372" i="5"/>
  <c r="X371" i="5"/>
  <c r="X370" i="5"/>
  <c r="X369" i="5"/>
  <c r="X368" i="5"/>
  <c r="X367" i="5"/>
  <c r="X366" i="5"/>
  <c r="X365" i="5"/>
  <c r="X364" i="5"/>
  <c r="X363" i="5"/>
  <c r="X362" i="5"/>
  <c r="X361" i="5"/>
  <c r="X360" i="5"/>
  <c r="X359" i="5"/>
  <c r="X358" i="5"/>
  <c r="X357" i="5"/>
  <c r="X356" i="5"/>
  <c r="X355" i="5"/>
  <c r="X354" i="5"/>
  <c r="X353" i="5"/>
  <c r="X352" i="5"/>
  <c r="X351" i="5"/>
  <c r="X350" i="5"/>
  <c r="X349" i="5"/>
  <c r="X348" i="5"/>
  <c r="X347" i="5"/>
  <c r="X346" i="5"/>
  <c r="X345" i="5"/>
  <c r="X344" i="5"/>
  <c r="X343" i="5"/>
  <c r="X342" i="5"/>
  <c r="X341" i="5"/>
  <c r="X340" i="5"/>
  <c r="X339" i="5"/>
  <c r="X338" i="5"/>
  <c r="X337" i="5"/>
  <c r="X336" i="5"/>
  <c r="X335" i="5"/>
  <c r="X334" i="5"/>
  <c r="X333" i="5"/>
  <c r="X332" i="5"/>
  <c r="X331" i="5"/>
  <c r="X330" i="5"/>
  <c r="X329" i="5"/>
  <c r="X328" i="5"/>
  <c r="X327" i="5"/>
  <c r="X326" i="5"/>
  <c r="X325" i="5"/>
  <c r="X324" i="5"/>
  <c r="X323" i="5"/>
  <c r="X322" i="5"/>
  <c r="X321" i="5"/>
  <c r="X320" i="5"/>
  <c r="X319" i="5"/>
  <c r="X318" i="5"/>
  <c r="X317" i="5"/>
  <c r="X316" i="5"/>
  <c r="X315" i="5"/>
  <c r="X314" i="5"/>
  <c r="X313" i="5"/>
  <c r="X312" i="5"/>
  <c r="X311" i="5"/>
  <c r="X310" i="5"/>
  <c r="X309" i="5"/>
  <c r="X308" i="5"/>
  <c r="X307" i="5"/>
  <c r="X306" i="5"/>
  <c r="X305" i="5"/>
  <c r="X304" i="5"/>
  <c r="X303" i="5"/>
  <c r="X302" i="5"/>
  <c r="X301" i="5"/>
  <c r="X300" i="5"/>
  <c r="X299" i="5"/>
  <c r="X298" i="5"/>
  <c r="X297" i="5"/>
  <c r="X296" i="5"/>
  <c r="X295" i="5"/>
  <c r="X294" i="5"/>
  <c r="X293" i="5"/>
  <c r="X292" i="5"/>
  <c r="X291" i="5"/>
  <c r="X290" i="5"/>
  <c r="X289" i="5"/>
  <c r="X288" i="5"/>
  <c r="X287" i="5"/>
  <c r="X286" i="5"/>
  <c r="X285" i="5"/>
  <c r="X284" i="5"/>
  <c r="X283" i="5"/>
  <c r="X282" i="5"/>
  <c r="X281" i="5"/>
  <c r="X280" i="5"/>
  <c r="X279" i="5"/>
  <c r="X278" i="5"/>
  <c r="X277" i="5"/>
  <c r="X276" i="5"/>
  <c r="X275" i="5"/>
  <c r="X274" i="5"/>
  <c r="X273" i="5"/>
  <c r="X272" i="5"/>
  <c r="X271" i="5"/>
  <c r="X270" i="5"/>
  <c r="X269" i="5"/>
  <c r="X268" i="5"/>
  <c r="X267" i="5"/>
  <c r="X266" i="5"/>
  <c r="X265" i="5"/>
  <c r="X264" i="5"/>
  <c r="X263" i="5"/>
  <c r="X262" i="5"/>
  <c r="X261" i="5"/>
  <c r="X260" i="5"/>
  <c r="X259" i="5"/>
  <c r="X258" i="5"/>
  <c r="X257" i="5"/>
  <c r="X256" i="5"/>
  <c r="X255" i="5"/>
  <c r="X254" i="5"/>
  <c r="X253" i="5"/>
  <c r="X252" i="5"/>
  <c r="X251" i="5"/>
  <c r="X250" i="5"/>
  <c r="X249" i="5"/>
  <c r="X248" i="5"/>
  <c r="X247" i="5"/>
  <c r="X246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205" i="5"/>
  <c r="X204" i="5"/>
  <c r="X203" i="5"/>
  <c r="X202" i="5"/>
  <c r="X201" i="5"/>
  <c r="X200" i="5"/>
  <c r="X199" i="5"/>
  <c r="X198" i="5"/>
  <c r="X197" i="5"/>
  <c r="X196" i="5"/>
  <c r="X195" i="5"/>
  <c r="X194" i="5"/>
  <c r="X193" i="5"/>
  <c r="X192" i="5"/>
  <c r="X191" i="5"/>
  <c r="X190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9" i="5"/>
  <c r="X148" i="5"/>
  <c r="X147" i="5"/>
  <c r="X146" i="5"/>
  <c r="X145" i="5"/>
  <c r="X144" i="5"/>
  <c r="X143" i="5"/>
  <c r="X142" i="5"/>
  <c r="X141" i="5"/>
  <c r="X140" i="5"/>
  <c r="X139" i="5"/>
  <c r="X138" i="5"/>
  <c r="X137" i="5"/>
  <c r="X136" i="5"/>
  <c r="X135" i="5"/>
  <c r="X134" i="5"/>
  <c r="X133" i="5"/>
  <c r="X132" i="5"/>
  <c r="X131" i="5"/>
  <c r="X130" i="5"/>
  <c r="X129" i="5"/>
  <c r="X128" i="5"/>
  <c r="X127" i="5"/>
  <c r="X126" i="5"/>
  <c r="X125" i="5"/>
  <c r="X124" i="5"/>
  <c r="X123" i="5"/>
  <c r="X122" i="5"/>
  <c r="X121" i="5"/>
  <c r="X120" i="5"/>
  <c r="X119" i="5"/>
  <c r="X118" i="5"/>
  <c r="X117" i="5"/>
  <c r="X116" i="5"/>
  <c r="X115" i="5"/>
  <c r="X114" i="5"/>
  <c r="X113" i="5"/>
  <c r="X112" i="5"/>
  <c r="X111" i="5"/>
  <c r="X110" i="5"/>
  <c r="X109" i="5"/>
  <c r="X108" i="5"/>
  <c r="X107" i="5"/>
  <c r="X106" i="5"/>
  <c r="X105" i="5"/>
  <c r="X104" i="5"/>
  <c r="X103" i="5"/>
  <c r="X102" i="5"/>
  <c r="X101" i="5"/>
  <c r="X100" i="5"/>
  <c r="X99" i="5"/>
  <c r="X98" i="5"/>
  <c r="X97" i="5"/>
  <c r="X96" i="5"/>
  <c r="X95" i="5"/>
  <c r="X94" i="5"/>
  <c r="X93" i="5"/>
  <c r="X92" i="5"/>
  <c r="X91" i="5"/>
  <c r="X90" i="5"/>
  <c r="X89" i="5"/>
  <c r="X88" i="5"/>
  <c r="X87" i="5"/>
  <c r="X86" i="5"/>
  <c r="X85" i="5"/>
  <c r="X84" i="5"/>
  <c r="X83" i="5"/>
  <c r="X82" i="5"/>
  <c r="X81" i="5"/>
  <c r="X80" i="5"/>
  <c r="X79" i="5"/>
  <c r="X78" i="5"/>
  <c r="X77" i="5"/>
  <c r="X76" i="5"/>
  <c r="X75" i="5"/>
  <c r="X74" i="5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4" i="5"/>
  <c r="X3" i="5"/>
  <c r="X2" i="5"/>
  <c r="S2" i="5"/>
  <c r="W4807" i="5"/>
  <c r="W4806" i="5"/>
  <c r="W4805" i="5"/>
  <c r="W4804" i="5"/>
  <c r="W4803" i="5"/>
  <c r="W4802" i="5"/>
  <c r="W4801" i="5"/>
  <c r="W4800" i="5"/>
  <c r="W4799" i="5"/>
  <c r="W4798" i="5"/>
  <c r="W4797" i="5"/>
  <c r="W4796" i="5"/>
  <c r="W4795" i="5"/>
  <c r="W4794" i="5"/>
  <c r="W4793" i="5"/>
  <c r="W4792" i="5"/>
  <c r="W4791" i="5"/>
  <c r="W4790" i="5"/>
  <c r="W4789" i="5"/>
  <c r="W4788" i="5"/>
  <c r="W4787" i="5"/>
  <c r="W4786" i="5"/>
  <c r="W4785" i="5"/>
  <c r="W4784" i="5"/>
  <c r="W4783" i="5"/>
  <c r="W4782" i="5"/>
  <c r="W4781" i="5"/>
  <c r="W4780" i="5"/>
  <c r="W4779" i="5"/>
  <c r="W4778" i="5"/>
  <c r="W4777" i="5"/>
  <c r="W4776" i="5"/>
  <c r="W4775" i="5"/>
  <c r="W4774" i="5"/>
  <c r="W4773" i="5"/>
  <c r="W4772" i="5"/>
  <c r="W4771" i="5"/>
  <c r="W4770" i="5"/>
  <c r="W4769" i="5"/>
  <c r="W4768" i="5"/>
  <c r="W4767" i="5"/>
  <c r="W4766" i="5"/>
  <c r="W4765" i="5"/>
  <c r="W4764" i="5"/>
  <c r="W4763" i="5"/>
  <c r="W4762" i="5"/>
  <c r="W4761" i="5"/>
  <c r="W4760" i="5"/>
  <c r="W4759" i="5"/>
  <c r="W4758" i="5"/>
  <c r="W4757" i="5"/>
  <c r="W4756" i="5"/>
  <c r="W4755" i="5"/>
  <c r="W4754" i="5"/>
  <c r="W4753" i="5"/>
  <c r="W4752" i="5"/>
  <c r="W4751" i="5"/>
  <c r="W4750" i="5"/>
  <c r="W4749" i="5"/>
  <c r="W4748" i="5"/>
  <c r="W4747" i="5"/>
  <c r="W4746" i="5"/>
  <c r="W4745" i="5"/>
  <c r="W4744" i="5"/>
  <c r="W4743" i="5"/>
  <c r="W4742" i="5"/>
  <c r="W4741" i="5"/>
  <c r="W4740" i="5"/>
  <c r="W4739" i="5"/>
  <c r="W4738" i="5"/>
  <c r="W4737" i="5"/>
  <c r="W4736" i="5"/>
  <c r="W4735" i="5"/>
  <c r="W4734" i="5"/>
  <c r="W4733" i="5"/>
  <c r="W4732" i="5"/>
  <c r="W4731" i="5"/>
  <c r="W4730" i="5"/>
  <c r="W4729" i="5"/>
  <c r="W4728" i="5"/>
  <c r="W4727" i="5"/>
  <c r="W4726" i="5"/>
  <c r="W4725" i="5"/>
  <c r="W4724" i="5"/>
  <c r="W4723" i="5"/>
  <c r="W4722" i="5"/>
  <c r="W4721" i="5"/>
  <c r="W4720" i="5"/>
  <c r="W4719" i="5"/>
  <c r="W4718" i="5"/>
  <c r="W4717" i="5"/>
  <c r="W4716" i="5"/>
  <c r="W4715" i="5"/>
  <c r="W4714" i="5"/>
  <c r="W4713" i="5"/>
  <c r="W4712" i="5"/>
  <c r="W4711" i="5"/>
  <c r="W4710" i="5"/>
  <c r="W4709" i="5"/>
  <c r="W4708" i="5"/>
  <c r="W4707" i="5"/>
  <c r="W4706" i="5"/>
  <c r="W4705" i="5"/>
  <c r="W4704" i="5"/>
  <c r="W4703" i="5"/>
  <c r="W4702" i="5"/>
  <c r="W4701" i="5"/>
  <c r="W4700" i="5"/>
  <c r="W4699" i="5"/>
  <c r="W4698" i="5"/>
  <c r="W4697" i="5"/>
  <c r="W4696" i="5"/>
  <c r="W4695" i="5"/>
  <c r="W4694" i="5"/>
  <c r="W4693" i="5"/>
  <c r="W4692" i="5"/>
  <c r="W4691" i="5"/>
  <c r="W4690" i="5"/>
  <c r="W4689" i="5"/>
  <c r="W4688" i="5"/>
  <c r="W4687" i="5"/>
  <c r="W4686" i="5"/>
  <c r="W4685" i="5"/>
  <c r="W4684" i="5"/>
  <c r="W4683" i="5"/>
  <c r="W4682" i="5"/>
  <c r="W4681" i="5"/>
  <c r="W4680" i="5"/>
  <c r="W4679" i="5"/>
  <c r="W4678" i="5"/>
  <c r="W4677" i="5"/>
  <c r="W4676" i="5"/>
  <c r="W4675" i="5"/>
  <c r="W4674" i="5"/>
  <c r="W4673" i="5"/>
  <c r="W4672" i="5"/>
  <c r="W4671" i="5"/>
  <c r="W4670" i="5"/>
  <c r="W4669" i="5"/>
  <c r="W4668" i="5"/>
  <c r="W4667" i="5"/>
  <c r="W4666" i="5"/>
  <c r="W4665" i="5"/>
  <c r="W4664" i="5"/>
  <c r="W4663" i="5"/>
  <c r="W4662" i="5"/>
  <c r="W4661" i="5"/>
  <c r="W4660" i="5"/>
  <c r="W4659" i="5"/>
  <c r="W4658" i="5"/>
  <c r="W4657" i="5"/>
  <c r="W4656" i="5"/>
  <c r="W4655" i="5"/>
  <c r="W4654" i="5"/>
  <c r="W4653" i="5"/>
  <c r="W4652" i="5"/>
  <c r="W4651" i="5"/>
  <c r="W4650" i="5"/>
  <c r="W4649" i="5"/>
  <c r="W4648" i="5"/>
  <c r="W4647" i="5"/>
  <c r="W4646" i="5"/>
  <c r="W4645" i="5"/>
  <c r="W4644" i="5"/>
  <c r="W4643" i="5"/>
  <c r="W4642" i="5"/>
  <c r="W4641" i="5"/>
  <c r="W4640" i="5"/>
  <c r="W4639" i="5"/>
  <c r="W4638" i="5"/>
  <c r="W4637" i="5"/>
  <c r="W4636" i="5"/>
  <c r="W4635" i="5"/>
  <c r="W4634" i="5"/>
  <c r="W4633" i="5"/>
  <c r="W4632" i="5"/>
  <c r="W4631" i="5"/>
  <c r="W4630" i="5"/>
  <c r="W4629" i="5"/>
  <c r="W4628" i="5"/>
  <c r="W4627" i="5"/>
  <c r="W4626" i="5"/>
  <c r="W4625" i="5"/>
  <c r="W4624" i="5"/>
  <c r="W4623" i="5"/>
  <c r="W4622" i="5"/>
  <c r="W4621" i="5"/>
  <c r="W4620" i="5"/>
  <c r="W4619" i="5"/>
  <c r="W4618" i="5"/>
  <c r="W4617" i="5"/>
  <c r="W4616" i="5"/>
  <c r="W4615" i="5"/>
  <c r="W4614" i="5"/>
  <c r="W4613" i="5"/>
  <c r="W4612" i="5"/>
  <c r="W4611" i="5"/>
  <c r="W4610" i="5"/>
  <c r="W4609" i="5"/>
  <c r="W4608" i="5"/>
  <c r="W4607" i="5"/>
  <c r="W4606" i="5"/>
  <c r="W4605" i="5"/>
  <c r="W4604" i="5"/>
  <c r="W4603" i="5"/>
  <c r="W4602" i="5"/>
  <c r="W4601" i="5"/>
  <c r="W4600" i="5"/>
  <c r="W4599" i="5"/>
  <c r="W4598" i="5"/>
  <c r="W4597" i="5"/>
  <c r="W4596" i="5"/>
  <c r="W4595" i="5"/>
  <c r="W4594" i="5"/>
  <c r="W4593" i="5"/>
  <c r="W4592" i="5"/>
  <c r="W4591" i="5"/>
  <c r="W4590" i="5"/>
  <c r="W4589" i="5"/>
  <c r="W4588" i="5"/>
  <c r="W4587" i="5"/>
  <c r="W4586" i="5"/>
  <c r="W4585" i="5"/>
  <c r="W4584" i="5"/>
  <c r="W4583" i="5"/>
  <c r="W4582" i="5"/>
  <c r="W4581" i="5"/>
  <c r="W4580" i="5"/>
  <c r="W4579" i="5"/>
  <c r="W4578" i="5"/>
  <c r="W4577" i="5"/>
  <c r="W4576" i="5"/>
  <c r="W4575" i="5"/>
  <c r="W4574" i="5"/>
  <c r="W4573" i="5"/>
  <c r="W4572" i="5"/>
  <c r="W4571" i="5"/>
  <c r="W4570" i="5"/>
  <c r="W4569" i="5"/>
  <c r="W4568" i="5"/>
  <c r="W4567" i="5"/>
  <c r="W4566" i="5"/>
  <c r="W4565" i="5"/>
  <c r="W4564" i="5"/>
  <c r="W4563" i="5"/>
  <c r="W4562" i="5"/>
  <c r="W4561" i="5"/>
  <c r="W4560" i="5"/>
  <c r="W4559" i="5"/>
  <c r="W4558" i="5"/>
  <c r="W4557" i="5"/>
  <c r="W4556" i="5"/>
  <c r="W4555" i="5"/>
  <c r="W4554" i="5"/>
  <c r="W4553" i="5"/>
  <c r="W4552" i="5"/>
  <c r="W4551" i="5"/>
  <c r="W4550" i="5"/>
  <c r="W4549" i="5"/>
  <c r="W4548" i="5"/>
  <c r="W4547" i="5"/>
  <c r="W4546" i="5"/>
  <c r="W4545" i="5"/>
  <c r="W4544" i="5"/>
  <c r="W4543" i="5"/>
  <c r="W4542" i="5"/>
  <c r="W4541" i="5"/>
  <c r="W4540" i="5"/>
  <c r="W4539" i="5"/>
  <c r="W4538" i="5"/>
  <c r="W4537" i="5"/>
  <c r="W4536" i="5"/>
  <c r="W4535" i="5"/>
  <c r="W4534" i="5"/>
  <c r="W4533" i="5"/>
  <c r="W4532" i="5"/>
  <c r="W4531" i="5"/>
  <c r="W4530" i="5"/>
  <c r="W4529" i="5"/>
  <c r="W4528" i="5"/>
  <c r="W4527" i="5"/>
  <c r="W4526" i="5"/>
  <c r="W4525" i="5"/>
  <c r="W4524" i="5"/>
  <c r="W4523" i="5"/>
  <c r="W4522" i="5"/>
  <c r="W4521" i="5"/>
  <c r="W4520" i="5"/>
  <c r="W4519" i="5"/>
  <c r="W4518" i="5"/>
  <c r="W4517" i="5"/>
  <c r="W4516" i="5"/>
  <c r="W4515" i="5"/>
  <c r="W4514" i="5"/>
  <c r="W4513" i="5"/>
  <c r="W4512" i="5"/>
  <c r="W4511" i="5"/>
  <c r="W4510" i="5"/>
  <c r="W4509" i="5"/>
  <c r="W4508" i="5"/>
  <c r="W4507" i="5"/>
  <c r="W4506" i="5"/>
  <c r="W4505" i="5"/>
  <c r="W4504" i="5"/>
  <c r="W4503" i="5"/>
  <c r="W4502" i="5"/>
  <c r="W4501" i="5"/>
  <c r="W4500" i="5"/>
  <c r="W4499" i="5"/>
  <c r="W4498" i="5"/>
  <c r="W4497" i="5"/>
  <c r="W4496" i="5"/>
  <c r="W4495" i="5"/>
  <c r="W4494" i="5"/>
  <c r="W4493" i="5"/>
  <c r="W4492" i="5"/>
  <c r="W4491" i="5"/>
  <c r="W4490" i="5"/>
  <c r="W4489" i="5"/>
  <c r="W4488" i="5"/>
  <c r="W4487" i="5"/>
  <c r="W4486" i="5"/>
  <c r="W4485" i="5"/>
  <c r="W4484" i="5"/>
  <c r="W4483" i="5"/>
  <c r="W4482" i="5"/>
  <c r="W4481" i="5"/>
  <c r="W4480" i="5"/>
  <c r="W4479" i="5"/>
  <c r="W4478" i="5"/>
  <c r="W4477" i="5"/>
  <c r="W4476" i="5"/>
  <c r="W4475" i="5"/>
  <c r="W4474" i="5"/>
  <c r="W4473" i="5"/>
  <c r="W4472" i="5"/>
  <c r="W4471" i="5"/>
  <c r="W4470" i="5"/>
  <c r="W4469" i="5"/>
  <c r="W4468" i="5"/>
  <c r="W4467" i="5"/>
  <c r="W4466" i="5"/>
  <c r="W4465" i="5"/>
  <c r="W4464" i="5"/>
  <c r="W4463" i="5"/>
  <c r="W4462" i="5"/>
  <c r="W4461" i="5"/>
  <c r="W4460" i="5"/>
  <c r="W4459" i="5"/>
  <c r="W4458" i="5"/>
  <c r="W4457" i="5"/>
  <c r="W4456" i="5"/>
  <c r="W4455" i="5"/>
  <c r="W4454" i="5"/>
  <c r="W4453" i="5"/>
  <c r="W4452" i="5"/>
  <c r="W4451" i="5"/>
  <c r="W4450" i="5"/>
  <c r="W4449" i="5"/>
  <c r="W4448" i="5"/>
  <c r="W4447" i="5"/>
  <c r="W4446" i="5"/>
  <c r="W4445" i="5"/>
  <c r="W4444" i="5"/>
  <c r="W4443" i="5"/>
  <c r="W4442" i="5"/>
  <c r="W4441" i="5"/>
  <c r="W4440" i="5"/>
  <c r="W4439" i="5"/>
  <c r="W4438" i="5"/>
  <c r="W4437" i="5"/>
  <c r="W4436" i="5"/>
  <c r="W4435" i="5"/>
  <c r="W4434" i="5"/>
  <c r="W4433" i="5"/>
  <c r="W4432" i="5"/>
  <c r="W4431" i="5"/>
  <c r="W4430" i="5"/>
  <c r="W4429" i="5"/>
  <c r="W4428" i="5"/>
  <c r="W4427" i="5"/>
  <c r="W4426" i="5"/>
  <c r="W4425" i="5"/>
  <c r="W4424" i="5"/>
  <c r="W4423" i="5"/>
  <c r="W4422" i="5"/>
  <c r="W4421" i="5"/>
  <c r="W4420" i="5"/>
  <c r="W4419" i="5"/>
  <c r="W4418" i="5"/>
  <c r="W4417" i="5"/>
  <c r="W4416" i="5"/>
  <c r="W4415" i="5"/>
  <c r="W4414" i="5"/>
  <c r="W4413" i="5"/>
  <c r="W4412" i="5"/>
  <c r="W4411" i="5"/>
  <c r="W4410" i="5"/>
  <c r="W4409" i="5"/>
  <c r="W4408" i="5"/>
  <c r="W4407" i="5"/>
  <c r="W4406" i="5"/>
  <c r="W4405" i="5"/>
  <c r="W4404" i="5"/>
  <c r="W4403" i="5"/>
  <c r="W4402" i="5"/>
  <c r="W4401" i="5"/>
  <c r="W4400" i="5"/>
  <c r="W4399" i="5"/>
  <c r="W4398" i="5"/>
  <c r="W4397" i="5"/>
  <c r="W4396" i="5"/>
  <c r="W4395" i="5"/>
  <c r="W4394" i="5"/>
  <c r="W4393" i="5"/>
  <c r="W4392" i="5"/>
  <c r="W4391" i="5"/>
  <c r="W4390" i="5"/>
  <c r="W4389" i="5"/>
  <c r="W4388" i="5"/>
  <c r="W4387" i="5"/>
  <c r="W4386" i="5"/>
  <c r="W4385" i="5"/>
  <c r="W4384" i="5"/>
  <c r="W4383" i="5"/>
  <c r="W4382" i="5"/>
  <c r="W4381" i="5"/>
  <c r="W4380" i="5"/>
  <c r="W4379" i="5"/>
  <c r="W4378" i="5"/>
  <c r="W4377" i="5"/>
  <c r="W4376" i="5"/>
  <c r="W4375" i="5"/>
  <c r="W4374" i="5"/>
  <c r="W4373" i="5"/>
  <c r="W4372" i="5"/>
  <c r="W4371" i="5"/>
  <c r="W4370" i="5"/>
  <c r="W4369" i="5"/>
  <c r="W4368" i="5"/>
  <c r="W4367" i="5"/>
  <c r="W4366" i="5"/>
  <c r="W4365" i="5"/>
  <c r="W4364" i="5"/>
  <c r="W4363" i="5"/>
  <c r="W4362" i="5"/>
  <c r="W4361" i="5"/>
  <c r="W4360" i="5"/>
  <c r="W4359" i="5"/>
  <c r="W4358" i="5"/>
  <c r="W4357" i="5"/>
  <c r="W4356" i="5"/>
  <c r="W4355" i="5"/>
  <c r="W4354" i="5"/>
  <c r="W4353" i="5"/>
  <c r="W4352" i="5"/>
  <c r="W4351" i="5"/>
  <c r="W4350" i="5"/>
  <c r="W4349" i="5"/>
  <c r="W4348" i="5"/>
  <c r="W4347" i="5"/>
  <c r="W4346" i="5"/>
  <c r="W4345" i="5"/>
  <c r="W4344" i="5"/>
  <c r="W4343" i="5"/>
  <c r="W4342" i="5"/>
  <c r="W4341" i="5"/>
  <c r="W4340" i="5"/>
  <c r="W4339" i="5"/>
  <c r="W4338" i="5"/>
  <c r="W4337" i="5"/>
  <c r="W4336" i="5"/>
  <c r="W4335" i="5"/>
  <c r="W4334" i="5"/>
  <c r="W4333" i="5"/>
  <c r="W4332" i="5"/>
  <c r="W4331" i="5"/>
  <c r="W4330" i="5"/>
  <c r="W4329" i="5"/>
  <c r="W4328" i="5"/>
  <c r="W4327" i="5"/>
  <c r="W4326" i="5"/>
  <c r="W4325" i="5"/>
  <c r="W4324" i="5"/>
  <c r="W4323" i="5"/>
  <c r="W4322" i="5"/>
  <c r="W4321" i="5"/>
  <c r="W4320" i="5"/>
  <c r="W4319" i="5"/>
  <c r="W4318" i="5"/>
  <c r="W4317" i="5"/>
  <c r="W4316" i="5"/>
  <c r="W4315" i="5"/>
  <c r="W4314" i="5"/>
  <c r="W4313" i="5"/>
  <c r="W4312" i="5"/>
  <c r="W4311" i="5"/>
  <c r="W4310" i="5"/>
  <c r="W4309" i="5"/>
  <c r="W4308" i="5"/>
  <c r="W4307" i="5"/>
  <c r="W4306" i="5"/>
  <c r="W4305" i="5"/>
  <c r="W4304" i="5"/>
  <c r="W4303" i="5"/>
  <c r="W4302" i="5"/>
  <c r="W4301" i="5"/>
  <c r="W4300" i="5"/>
  <c r="W4299" i="5"/>
  <c r="W4298" i="5"/>
  <c r="W4297" i="5"/>
  <c r="W4296" i="5"/>
  <c r="W4295" i="5"/>
  <c r="W4294" i="5"/>
  <c r="W4293" i="5"/>
  <c r="W4292" i="5"/>
  <c r="W4291" i="5"/>
  <c r="W4290" i="5"/>
  <c r="W4289" i="5"/>
  <c r="W4288" i="5"/>
  <c r="W4287" i="5"/>
  <c r="W4286" i="5"/>
  <c r="W4285" i="5"/>
  <c r="W4284" i="5"/>
  <c r="W4283" i="5"/>
  <c r="W4282" i="5"/>
  <c r="W4281" i="5"/>
  <c r="W4280" i="5"/>
  <c r="W4279" i="5"/>
  <c r="W4278" i="5"/>
  <c r="W4277" i="5"/>
  <c r="W4276" i="5"/>
  <c r="W4275" i="5"/>
  <c r="W4274" i="5"/>
  <c r="W4273" i="5"/>
  <c r="W4272" i="5"/>
  <c r="W4271" i="5"/>
  <c r="W4270" i="5"/>
  <c r="W4269" i="5"/>
  <c r="W4268" i="5"/>
  <c r="W4267" i="5"/>
  <c r="W4266" i="5"/>
  <c r="W4265" i="5"/>
  <c r="W4264" i="5"/>
  <c r="W4263" i="5"/>
  <c r="W4262" i="5"/>
  <c r="W4261" i="5"/>
  <c r="W4260" i="5"/>
  <c r="W4259" i="5"/>
  <c r="W4258" i="5"/>
  <c r="W4257" i="5"/>
  <c r="W4256" i="5"/>
  <c r="W4255" i="5"/>
  <c r="W4254" i="5"/>
  <c r="W4253" i="5"/>
  <c r="W4252" i="5"/>
  <c r="W4251" i="5"/>
  <c r="W4250" i="5"/>
  <c r="W4249" i="5"/>
  <c r="W4248" i="5"/>
  <c r="W4247" i="5"/>
  <c r="W4246" i="5"/>
  <c r="W4245" i="5"/>
  <c r="W4244" i="5"/>
  <c r="W4243" i="5"/>
  <c r="W4242" i="5"/>
  <c r="W4241" i="5"/>
  <c r="W4240" i="5"/>
  <c r="W4239" i="5"/>
  <c r="W4238" i="5"/>
  <c r="W4237" i="5"/>
  <c r="W4236" i="5"/>
  <c r="W4235" i="5"/>
  <c r="W4234" i="5"/>
  <c r="W4233" i="5"/>
  <c r="W4232" i="5"/>
  <c r="W4231" i="5"/>
  <c r="W4230" i="5"/>
  <c r="W4229" i="5"/>
  <c r="W4228" i="5"/>
  <c r="W4227" i="5"/>
  <c r="W4226" i="5"/>
  <c r="W4225" i="5"/>
  <c r="W4224" i="5"/>
  <c r="W4223" i="5"/>
  <c r="W4222" i="5"/>
  <c r="W4221" i="5"/>
  <c r="W4220" i="5"/>
  <c r="W4219" i="5"/>
  <c r="W4218" i="5"/>
  <c r="W4217" i="5"/>
  <c r="W4216" i="5"/>
  <c r="W4215" i="5"/>
  <c r="W4214" i="5"/>
  <c r="W4213" i="5"/>
  <c r="W4212" i="5"/>
  <c r="W4211" i="5"/>
  <c r="W4210" i="5"/>
  <c r="W4209" i="5"/>
  <c r="W4208" i="5"/>
  <c r="W4207" i="5"/>
  <c r="W4206" i="5"/>
  <c r="W4205" i="5"/>
  <c r="W4204" i="5"/>
  <c r="W4203" i="5"/>
  <c r="W4202" i="5"/>
  <c r="W4201" i="5"/>
  <c r="W4200" i="5"/>
  <c r="W4199" i="5"/>
  <c r="W4198" i="5"/>
  <c r="W4197" i="5"/>
  <c r="W4196" i="5"/>
  <c r="W4195" i="5"/>
  <c r="W4194" i="5"/>
  <c r="W4193" i="5"/>
  <c r="W4192" i="5"/>
  <c r="W4191" i="5"/>
  <c r="W4190" i="5"/>
  <c r="W4189" i="5"/>
  <c r="W4188" i="5"/>
  <c r="W4187" i="5"/>
  <c r="W4186" i="5"/>
  <c r="W4185" i="5"/>
  <c r="W4184" i="5"/>
  <c r="W4183" i="5"/>
  <c r="W4182" i="5"/>
  <c r="W4181" i="5"/>
  <c r="W4180" i="5"/>
  <c r="W4179" i="5"/>
  <c r="W4178" i="5"/>
  <c r="W4177" i="5"/>
  <c r="W4176" i="5"/>
  <c r="W4175" i="5"/>
  <c r="W4174" i="5"/>
  <c r="W4173" i="5"/>
  <c r="W4172" i="5"/>
  <c r="W4171" i="5"/>
  <c r="W4170" i="5"/>
  <c r="W4169" i="5"/>
  <c r="W4168" i="5"/>
  <c r="W4167" i="5"/>
  <c r="W4166" i="5"/>
  <c r="W4165" i="5"/>
  <c r="W4164" i="5"/>
  <c r="W4163" i="5"/>
  <c r="W4162" i="5"/>
  <c r="W4161" i="5"/>
  <c r="W4160" i="5"/>
  <c r="W4159" i="5"/>
  <c r="W4158" i="5"/>
  <c r="W4157" i="5"/>
  <c r="W4156" i="5"/>
  <c r="W4155" i="5"/>
  <c r="W4154" i="5"/>
  <c r="W4153" i="5"/>
  <c r="W4152" i="5"/>
  <c r="W4151" i="5"/>
  <c r="W4150" i="5"/>
  <c r="W4149" i="5"/>
  <c r="W4148" i="5"/>
  <c r="W4147" i="5"/>
  <c r="W4146" i="5"/>
  <c r="W4145" i="5"/>
  <c r="W4144" i="5"/>
  <c r="W4143" i="5"/>
  <c r="W4142" i="5"/>
  <c r="W4141" i="5"/>
  <c r="W4140" i="5"/>
  <c r="W4139" i="5"/>
  <c r="W4138" i="5"/>
  <c r="W4137" i="5"/>
  <c r="W4136" i="5"/>
  <c r="W4135" i="5"/>
  <c r="W4134" i="5"/>
  <c r="W4133" i="5"/>
  <c r="W4132" i="5"/>
  <c r="W4131" i="5"/>
  <c r="W4130" i="5"/>
  <c r="W4129" i="5"/>
  <c r="W4128" i="5"/>
  <c r="W4127" i="5"/>
  <c r="W4126" i="5"/>
  <c r="W4125" i="5"/>
  <c r="W4124" i="5"/>
  <c r="W4123" i="5"/>
  <c r="W4122" i="5"/>
  <c r="W4121" i="5"/>
  <c r="W4120" i="5"/>
  <c r="W4119" i="5"/>
  <c r="W4118" i="5"/>
  <c r="W4117" i="5"/>
  <c r="W4116" i="5"/>
  <c r="W4115" i="5"/>
  <c r="W4114" i="5"/>
  <c r="W4113" i="5"/>
  <c r="W4112" i="5"/>
  <c r="W4111" i="5"/>
  <c r="W4110" i="5"/>
  <c r="W4109" i="5"/>
  <c r="W4108" i="5"/>
  <c r="W4107" i="5"/>
  <c r="W4106" i="5"/>
  <c r="W4105" i="5"/>
  <c r="W4104" i="5"/>
  <c r="W4103" i="5"/>
  <c r="W4102" i="5"/>
  <c r="W4101" i="5"/>
  <c r="W4100" i="5"/>
  <c r="W4099" i="5"/>
  <c r="W4098" i="5"/>
  <c r="W4097" i="5"/>
  <c r="W4096" i="5"/>
  <c r="W4095" i="5"/>
  <c r="W4094" i="5"/>
  <c r="W4093" i="5"/>
  <c r="W4092" i="5"/>
  <c r="W4091" i="5"/>
  <c r="W4090" i="5"/>
  <c r="W4089" i="5"/>
  <c r="W4088" i="5"/>
  <c r="W4087" i="5"/>
  <c r="W4086" i="5"/>
  <c r="W4085" i="5"/>
  <c r="W4084" i="5"/>
  <c r="W4083" i="5"/>
  <c r="W4082" i="5"/>
  <c r="W4081" i="5"/>
  <c r="W4080" i="5"/>
  <c r="W4079" i="5"/>
  <c r="W4078" i="5"/>
  <c r="W4077" i="5"/>
  <c r="W4076" i="5"/>
  <c r="W4075" i="5"/>
  <c r="W4074" i="5"/>
  <c r="W4073" i="5"/>
  <c r="W4072" i="5"/>
  <c r="W4071" i="5"/>
  <c r="W4070" i="5"/>
  <c r="W4069" i="5"/>
  <c r="W4068" i="5"/>
  <c r="W4067" i="5"/>
  <c r="W4066" i="5"/>
  <c r="W4065" i="5"/>
  <c r="W4064" i="5"/>
  <c r="W4063" i="5"/>
  <c r="W4062" i="5"/>
  <c r="W4061" i="5"/>
  <c r="W4060" i="5"/>
  <c r="W4059" i="5"/>
  <c r="W4058" i="5"/>
  <c r="W4057" i="5"/>
  <c r="W4056" i="5"/>
  <c r="W4055" i="5"/>
  <c r="W4054" i="5"/>
  <c r="W4053" i="5"/>
  <c r="W4052" i="5"/>
  <c r="W4051" i="5"/>
  <c r="W4050" i="5"/>
  <c r="W4049" i="5"/>
  <c r="W4048" i="5"/>
  <c r="W4047" i="5"/>
  <c r="W4046" i="5"/>
  <c r="W4045" i="5"/>
  <c r="W4044" i="5"/>
  <c r="W4043" i="5"/>
  <c r="W4042" i="5"/>
  <c r="W4041" i="5"/>
  <c r="W4040" i="5"/>
  <c r="W4039" i="5"/>
  <c r="W4038" i="5"/>
  <c r="W4037" i="5"/>
  <c r="W4036" i="5"/>
  <c r="W4035" i="5"/>
  <c r="W4034" i="5"/>
  <c r="W4033" i="5"/>
  <c r="W4032" i="5"/>
  <c r="W4031" i="5"/>
  <c r="W4030" i="5"/>
  <c r="W4029" i="5"/>
  <c r="W4028" i="5"/>
  <c r="W4027" i="5"/>
  <c r="W4026" i="5"/>
  <c r="W4025" i="5"/>
  <c r="W4024" i="5"/>
  <c r="W4023" i="5"/>
  <c r="W4022" i="5"/>
  <c r="W4021" i="5"/>
  <c r="W4020" i="5"/>
  <c r="W4019" i="5"/>
  <c r="W4018" i="5"/>
  <c r="W4017" i="5"/>
  <c r="W4016" i="5"/>
  <c r="W4015" i="5"/>
  <c r="W4014" i="5"/>
  <c r="W4013" i="5"/>
  <c r="W4012" i="5"/>
  <c r="W4011" i="5"/>
  <c r="W4010" i="5"/>
  <c r="W4009" i="5"/>
  <c r="W4008" i="5"/>
  <c r="W4007" i="5"/>
  <c r="W4006" i="5"/>
  <c r="W4005" i="5"/>
  <c r="W4004" i="5"/>
  <c r="W4003" i="5"/>
  <c r="W4002" i="5"/>
  <c r="W4001" i="5"/>
  <c r="W4000" i="5"/>
  <c r="W3999" i="5"/>
  <c r="W3998" i="5"/>
  <c r="W3997" i="5"/>
  <c r="W3996" i="5"/>
  <c r="W3995" i="5"/>
  <c r="W3994" i="5"/>
  <c r="W3993" i="5"/>
  <c r="W3992" i="5"/>
  <c r="W3991" i="5"/>
  <c r="W3990" i="5"/>
  <c r="W3989" i="5"/>
  <c r="W3988" i="5"/>
  <c r="W3987" i="5"/>
  <c r="W3986" i="5"/>
  <c r="W3985" i="5"/>
  <c r="W3984" i="5"/>
  <c r="W3983" i="5"/>
  <c r="W3982" i="5"/>
  <c r="W3981" i="5"/>
  <c r="W3980" i="5"/>
  <c r="W3979" i="5"/>
  <c r="W3978" i="5"/>
  <c r="W3977" i="5"/>
  <c r="W3976" i="5"/>
  <c r="W3975" i="5"/>
  <c r="W3974" i="5"/>
  <c r="W3973" i="5"/>
  <c r="W3972" i="5"/>
  <c r="W3971" i="5"/>
  <c r="W3970" i="5"/>
  <c r="W3969" i="5"/>
  <c r="W3968" i="5"/>
  <c r="W3967" i="5"/>
  <c r="W3966" i="5"/>
  <c r="W3965" i="5"/>
  <c r="W3964" i="5"/>
  <c r="W3963" i="5"/>
  <c r="W3962" i="5"/>
  <c r="W3961" i="5"/>
  <c r="W3960" i="5"/>
  <c r="W3959" i="5"/>
  <c r="W3958" i="5"/>
  <c r="W3957" i="5"/>
  <c r="W3956" i="5"/>
  <c r="W3955" i="5"/>
  <c r="W3954" i="5"/>
  <c r="W3953" i="5"/>
  <c r="W3952" i="5"/>
  <c r="W3951" i="5"/>
  <c r="W3950" i="5"/>
  <c r="W3949" i="5"/>
  <c r="W3948" i="5"/>
  <c r="W3947" i="5"/>
  <c r="W3946" i="5"/>
  <c r="W3945" i="5"/>
  <c r="W3944" i="5"/>
  <c r="W3943" i="5"/>
  <c r="W3942" i="5"/>
  <c r="W3941" i="5"/>
  <c r="W3940" i="5"/>
  <c r="W3939" i="5"/>
  <c r="W3938" i="5"/>
  <c r="W3937" i="5"/>
  <c r="W3936" i="5"/>
  <c r="W3935" i="5"/>
  <c r="W3934" i="5"/>
  <c r="W3933" i="5"/>
  <c r="W3932" i="5"/>
  <c r="W3931" i="5"/>
  <c r="W3930" i="5"/>
  <c r="W3929" i="5"/>
  <c r="W3928" i="5"/>
  <c r="W3927" i="5"/>
  <c r="W3926" i="5"/>
  <c r="W3925" i="5"/>
  <c r="W3924" i="5"/>
  <c r="W3923" i="5"/>
  <c r="W3922" i="5"/>
  <c r="W3921" i="5"/>
  <c r="W3920" i="5"/>
  <c r="W3919" i="5"/>
  <c r="W3918" i="5"/>
  <c r="W3917" i="5"/>
  <c r="W3916" i="5"/>
  <c r="W3915" i="5"/>
  <c r="W3914" i="5"/>
  <c r="W3913" i="5"/>
  <c r="W3912" i="5"/>
  <c r="W3911" i="5"/>
  <c r="W3910" i="5"/>
  <c r="W3909" i="5"/>
  <c r="W3908" i="5"/>
  <c r="W3907" i="5"/>
  <c r="W3906" i="5"/>
  <c r="W3905" i="5"/>
  <c r="W3904" i="5"/>
  <c r="W3903" i="5"/>
  <c r="W3902" i="5"/>
  <c r="W3901" i="5"/>
  <c r="W3900" i="5"/>
  <c r="W3899" i="5"/>
  <c r="W3898" i="5"/>
  <c r="W3897" i="5"/>
  <c r="W3896" i="5"/>
  <c r="W3895" i="5"/>
  <c r="W3894" i="5"/>
  <c r="W3893" i="5"/>
  <c r="W3892" i="5"/>
  <c r="W3891" i="5"/>
  <c r="W3890" i="5"/>
  <c r="W3889" i="5"/>
  <c r="W3888" i="5"/>
  <c r="W3887" i="5"/>
  <c r="W3886" i="5"/>
  <c r="W3885" i="5"/>
  <c r="W3884" i="5"/>
  <c r="W3883" i="5"/>
  <c r="W3882" i="5"/>
  <c r="W3881" i="5"/>
  <c r="W3880" i="5"/>
  <c r="W3879" i="5"/>
  <c r="W3878" i="5"/>
  <c r="W3877" i="5"/>
  <c r="W3876" i="5"/>
  <c r="W3875" i="5"/>
  <c r="W3874" i="5"/>
  <c r="W3873" i="5"/>
  <c r="W3872" i="5"/>
  <c r="W3871" i="5"/>
  <c r="W3870" i="5"/>
  <c r="W3869" i="5"/>
  <c r="W3868" i="5"/>
  <c r="W3867" i="5"/>
  <c r="W3866" i="5"/>
  <c r="W3865" i="5"/>
  <c r="W3864" i="5"/>
  <c r="W3863" i="5"/>
  <c r="W3862" i="5"/>
  <c r="W3861" i="5"/>
  <c r="W3860" i="5"/>
  <c r="W3859" i="5"/>
  <c r="W3858" i="5"/>
  <c r="W3857" i="5"/>
  <c r="W3856" i="5"/>
  <c r="W3855" i="5"/>
  <c r="W3854" i="5"/>
  <c r="W3853" i="5"/>
  <c r="W3852" i="5"/>
  <c r="W3851" i="5"/>
  <c r="W3850" i="5"/>
  <c r="W3849" i="5"/>
  <c r="W3848" i="5"/>
  <c r="W3847" i="5"/>
  <c r="W3846" i="5"/>
  <c r="W3845" i="5"/>
  <c r="W3844" i="5"/>
  <c r="W3843" i="5"/>
  <c r="W3842" i="5"/>
  <c r="W3841" i="5"/>
  <c r="W3840" i="5"/>
  <c r="W3839" i="5"/>
  <c r="W3838" i="5"/>
  <c r="W3837" i="5"/>
  <c r="W3836" i="5"/>
  <c r="W3835" i="5"/>
  <c r="W3834" i="5"/>
  <c r="W3833" i="5"/>
  <c r="W3832" i="5"/>
  <c r="W3831" i="5"/>
  <c r="W3830" i="5"/>
  <c r="W3829" i="5"/>
  <c r="W3828" i="5"/>
  <c r="W3827" i="5"/>
  <c r="W3826" i="5"/>
  <c r="W3825" i="5"/>
  <c r="W3824" i="5"/>
  <c r="W3823" i="5"/>
  <c r="W3822" i="5"/>
  <c r="W3821" i="5"/>
  <c r="W3820" i="5"/>
  <c r="W3819" i="5"/>
  <c r="W3818" i="5"/>
  <c r="W3817" i="5"/>
  <c r="W3816" i="5"/>
  <c r="W3815" i="5"/>
  <c r="W3814" i="5"/>
  <c r="W3813" i="5"/>
  <c r="W3812" i="5"/>
  <c r="W3811" i="5"/>
  <c r="W3810" i="5"/>
  <c r="W3809" i="5"/>
  <c r="W3808" i="5"/>
  <c r="W3807" i="5"/>
  <c r="W3806" i="5"/>
  <c r="W3805" i="5"/>
  <c r="W3804" i="5"/>
  <c r="W3803" i="5"/>
  <c r="W3802" i="5"/>
  <c r="W3801" i="5"/>
  <c r="W3800" i="5"/>
  <c r="W3799" i="5"/>
  <c r="W3798" i="5"/>
  <c r="W3797" i="5"/>
  <c r="W3796" i="5"/>
  <c r="W3795" i="5"/>
  <c r="W3794" i="5"/>
  <c r="W3793" i="5"/>
  <c r="W3792" i="5"/>
  <c r="W3791" i="5"/>
  <c r="W3790" i="5"/>
  <c r="W3789" i="5"/>
  <c r="W3788" i="5"/>
  <c r="W3787" i="5"/>
  <c r="W3786" i="5"/>
  <c r="W3785" i="5"/>
  <c r="W3784" i="5"/>
  <c r="W3783" i="5"/>
  <c r="W3782" i="5"/>
  <c r="W3781" i="5"/>
  <c r="W3780" i="5"/>
  <c r="W3779" i="5"/>
  <c r="W3778" i="5"/>
  <c r="W3777" i="5"/>
  <c r="W3776" i="5"/>
  <c r="W3775" i="5"/>
  <c r="W3774" i="5"/>
  <c r="W3773" i="5"/>
  <c r="W3772" i="5"/>
  <c r="W3771" i="5"/>
  <c r="W3770" i="5"/>
  <c r="W3769" i="5"/>
  <c r="W3768" i="5"/>
  <c r="W3767" i="5"/>
  <c r="W3766" i="5"/>
  <c r="W3765" i="5"/>
  <c r="W3764" i="5"/>
  <c r="W3763" i="5"/>
  <c r="W3762" i="5"/>
  <c r="W3761" i="5"/>
  <c r="W3760" i="5"/>
  <c r="W3759" i="5"/>
  <c r="W3758" i="5"/>
  <c r="W3757" i="5"/>
  <c r="W3756" i="5"/>
  <c r="W3755" i="5"/>
  <c r="W3754" i="5"/>
  <c r="W3753" i="5"/>
  <c r="W3752" i="5"/>
  <c r="W3751" i="5"/>
  <c r="W3750" i="5"/>
  <c r="W3749" i="5"/>
  <c r="W3748" i="5"/>
  <c r="W3747" i="5"/>
  <c r="W3746" i="5"/>
  <c r="W3745" i="5"/>
  <c r="W3744" i="5"/>
  <c r="W3743" i="5"/>
  <c r="W3742" i="5"/>
  <c r="W3741" i="5"/>
  <c r="W3740" i="5"/>
  <c r="W3739" i="5"/>
  <c r="W3738" i="5"/>
  <c r="W3737" i="5"/>
  <c r="W3736" i="5"/>
  <c r="W3735" i="5"/>
  <c r="W3734" i="5"/>
  <c r="W3733" i="5"/>
  <c r="W3732" i="5"/>
  <c r="W3731" i="5"/>
  <c r="W3730" i="5"/>
  <c r="W3729" i="5"/>
  <c r="W3728" i="5"/>
  <c r="W3727" i="5"/>
  <c r="W3726" i="5"/>
  <c r="W3725" i="5"/>
  <c r="W3724" i="5"/>
  <c r="W3723" i="5"/>
  <c r="W3722" i="5"/>
  <c r="W3721" i="5"/>
  <c r="W3720" i="5"/>
  <c r="W3719" i="5"/>
  <c r="W3718" i="5"/>
  <c r="W3717" i="5"/>
  <c r="W3716" i="5"/>
  <c r="W3715" i="5"/>
  <c r="W3714" i="5"/>
  <c r="W3713" i="5"/>
  <c r="W3712" i="5"/>
  <c r="W3711" i="5"/>
  <c r="W3710" i="5"/>
  <c r="W3709" i="5"/>
  <c r="W3708" i="5"/>
  <c r="W3707" i="5"/>
  <c r="W3706" i="5"/>
  <c r="W3705" i="5"/>
  <c r="W3704" i="5"/>
  <c r="W3703" i="5"/>
  <c r="W3702" i="5"/>
  <c r="W3701" i="5"/>
  <c r="W3700" i="5"/>
  <c r="W3699" i="5"/>
  <c r="W3698" i="5"/>
  <c r="W3697" i="5"/>
  <c r="W3696" i="5"/>
  <c r="W3695" i="5"/>
  <c r="W3694" i="5"/>
  <c r="W3693" i="5"/>
  <c r="W3692" i="5"/>
  <c r="W3691" i="5"/>
  <c r="W3690" i="5"/>
  <c r="W3689" i="5"/>
  <c r="W3688" i="5"/>
  <c r="W3687" i="5"/>
  <c r="W3686" i="5"/>
  <c r="W3685" i="5"/>
  <c r="W3684" i="5"/>
  <c r="W3683" i="5"/>
  <c r="W3682" i="5"/>
  <c r="W3681" i="5"/>
  <c r="W3680" i="5"/>
  <c r="W3679" i="5"/>
  <c r="W3678" i="5"/>
  <c r="W3677" i="5"/>
  <c r="W3676" i="5"/>
  <c r="W3675" i="5"/>
  <c r="W3674" i="5"/>
  <c r="W3673" i="5"/>
  <c r="W3672" i="5"/>
  <c r="W3671" i="5"/>
  <c r="W3670" i="5"/>
  <c r="W3669" i="5"/>
  <c r="W3668" i="5"/>
  <c r="W3667" i="5"/>
  <c r="W3666" i="5"/>
  <c r="W3665" i="5"/>
  <c r="W3664" i="5"/>
  <c r="W3663" i="5"/>
  <c r="W3662" i="5"/>
  <c r="W3661" i="5"/>
  <c r="W3660" i="5"/>
  <c r="W3659" i="5"/>
  <c r="W3658" i="5"/>
  <c r="W3657" i="5"/>
  <c r="W3656" i="5"/>
  <c r="W3655" i="5"/>
  <c r="W3654" i="5"/>
  <c r="W3653" i="5"/>
  <c r="W3652" i="5"/>
  <c r="W3651" i="5"/>
  <c r="W3650" i="5"/>
  <c r="W3649" i="5"/>
  <c r="W3648" i="5"/>
  <c r="W3647" i="5"/>
  <c r="W3646" i="5"/>
  <c r="W3645" i="5"/>
  <c r="W3644" i="5"/>
  <c r="W3643" i="5"/>
  <c r="W3642" i="5"/>
  <c r="W3641" i="5"/>
  <c r="W3640" i="5"/>
  <c r="W3639" i="5"/>
  <c r="W3638" i="5"/>
  <c r="W3637" i="5"/>
  <c r="W3636" i="5"/>
  <c r="W3635" i="5"/>
  <c r="W3634" i="5"/>
  <c r="W3633" i="5"/>
  <c r="W3632" i="5"/>
  <c r="W3631" i="5"/>
  <c r="W3630" i="5"/>
  <c r="W3629" i="5"/>
  <c r="W3628" i="5"/>
  <c r="W3627" i="5"/>
  <c r="W3626" i="5"/>
  <c r="W3625" i="5"/>
  <c r="W3624" i="5"/>
  <c r="W3623" i="5"/>
  <c r="W3622" i="5"/>
  <c r="W3621" i="5"/>
  <c r="W3620" i="5"/>
  <c r="W3619" i="5"/>
  <c r="W3618" i="5"/>
  <c r="W3617" i="5"/>
  <c r="W3616" i="5"/>
  <c r="W3615" i="5"/>
  <c r="W3614" i="5"/>
  <c r="W3613" i="5"/>
  <c r="W3612" i="5"/>
  <c r="W3611" i="5"/>
  <c r="W3610" i="5"/>
  <c r="W3609" i="5"/>
  <c r="W3608" i="5"/>
  <c r="W3607" i="5"/>
  <c r="W3606" i="5"/>
  <c r="W3605" i="5"/>
  <c r="W3604" i="5"/>
  <c r="W3603" i="5"/>
  <c r="W3602" i="5"/>
  <c r="W3601" i="5"/>
  <c r="W3600" i="5"/>
  <c r="W3599" i="5"/>
  <c r="W3598" i="5"/>
  <c r="W3597" i="5"/>
  <c r="W3596" i="5"/>
  <c r="W3595" i="5"/>
  <c r="W3594" i="5"/>
  <c r="W3593" i="5"/>
  <c r="W3592" i="5"/>
  <c r="W3591" i="5"/>
  <c r="W3590" i="5"/>
  <c r="W3589" i="5"/>
  <c r="W3588" i="5"/>
  <c r="W3587" i="5"/>
  <c r="W3586" i="5"/>
  <c r="W3585" i="5"/>
  <c r="W3584" i="5"/>
  <c r="W3583" i="5"/>
  <c r="W3582" i="5"/>
  <c r="W3581" i="5"/>
  <c r="W3580" i="5"/>
  <c r="W3579" i="5"/>
  <c r="W3578" i="5"/>
  <c r="W3577" i="5"/>
  <c r="W3576" i="5"/>
  <c r="W3575" i="5"/>
  <c r="W3574" i="5"/>
  <c r="W3573" i="5"/>
  <c r="W3572" i="5"/>
  <c r="W3571" i="5"/>
  <c r="W3570" i="5"/>
  <c r="W3569" i="5"/>
  <c r="W3568" i="5"/>
  <c r="W3567" i="5"/>
  <c r="W3566" i="5"/>
  <c r="W3565" i="5"/>
  <c r="W3564" i="5"/>
  <c r="W3563" i="5"/>
  <c r="W3562" i="5"/>
  <c r="W3561" i="5"/>
  <c r="W3560" i="5"/>
  <c r="W3559" i="5"/>
  <c r="W3558" i="5"/>
  <c r="W3557" i="5"/>
  <c r="W3556" i="5"/>
  <c r="W3555" i="5"/>
  <c r="W3554" i="5"/>
  <c r="W3553" i="5"/>
  <c r="W3552" i="5"/>
  <c r="W3551" i="5"/>
  <c r="W3550" i="5"/>
  <c r="W3549" i="5"/>
  <c r="W3548" i="5"/>
  <c r="W3547" i="5"/>
  <c r="W3546" i="5"/>
  <c r="W3545" i="5"/>
  <c r="W3544" i="5"/>
  <c r="W3543" i="5"/>
  <c r="W3542" i="5"/>
  <c r="W3541" i="5"/>
  <c r="W3540" i="5"/>
  <c r="W3539" i="5"/>
  <c r="W3538" i="5"/>
  <c r="W3537" i="5"/>
  <c r="W3536" i="5"/>
  <c r="W3535" i="5"/>
  <c r="W3534" i="5"/>
  <c r="W3533" i="5"/>
  <c r="W3532" i="5"/>
  <c r="W3531" i="5"/>
  <c r="W3530" i="5"/>
  <c r="W3529" i="5"/>
  <c r="W3528" i="5"/>
  <c r="W3527" i="5"/>
  <c r="W3526" i="5"/>
  <c r="W3525" i="5"/>
  <c r="W3524" i="5"/>
  <c r="W3523" i="5"/>
  <c r="W3522" i="5"/>
  <c r="W3521" i="5"/>
  <c r="W3520" i="5"/>
  <c r="W3519" i="5"/>
  <c r="W3518" i="5"/>
  <c r="W3517" i="5"/>
  <c r="W3516" i="5"/>
  <c r="W3515" i="5"/>
  <c r="W3514" i="5"/>
  <c r="W3513" i="5"/>
  <c r="W3512" i="5"/>
  <c r="W3511" i="5"/>
  <c r="W3510" i="5"/>
  <c r="W3509" i="5"/>
  <c r="W3508" i="5"/>
  <c r="W3507" i="5"/>
  <c r="W3506" i="5"/>
  <c r="W3505" i="5"/>
  <c r="W3504" i="5"/>
  <c r="W3503" i="5"/>
  <c r="W3502" i="5"/>
  <c r="W3501" i="5"/>
  <c r="W3500" i="5"/>
  <c r="W3499" i="5"/>
  <c r="W3498" i="5"/>
  <c r="W3497" i="5"/>
  <c r="W3496" i="5"/>
  <c r="W3495" i="5"/>
  <c r="W3494" i="5"/>
  <c r="W3493" i="5"/>
  <c r="W3492" i="5"/>
  <c r="W3491" i="5"/>
  <c r="W3490" i="5"/>
  <c r="W3489" i="5"/>
  <c r="W3488" i="5"/>
  <c r="W3487" i="5"/>
  <c r="W3486" i="5"/>
  <c r="W3485" i="5"/>
  <c r="W3484" i="5"/>
  <c r="W3483" i="5"/>
  <c r="W3482" i="5"/>
  <c r="W3481" i="5"/>
  <c r="W3480" i="5"/>
  <c r="W3479" i="5"/>
  <c r="W3478" i="5"/>
  <c r="W3477" i="5"/>
  <c r="W3476" i="5"/>
  <c r="W3475" i="5"/>
  <c r="W3474" i="5"/>
  <c r="W3473" i="5"/>
  <c r="W3472" i="5"/>
  <c r="W3471" i="5"/>
  <c r="W3470" i="5"/>
  <c r="W3469" i="5"/>
  <c r="W3468" i="5"/>
  <c r="W3467" i="5"/>
  <c r="W3466" i="5"/>
  <c r="W3465" i="5"/>
  <c r="W3464" i="5"/>
  <c r="W3463" i="5"/>
  <c r="W3462" i="5"/>
  <c r="W3461" i="5"/>
  <c r="W3460" i="5"/>
  <c r="W3459" i="5"/>
  <c r="W3458" i="5"/>
  <c r="W3457" i="5"/>
  <c r="W3456" i="5"/>
  <c r="W3455" i="5"/>
  <c r="W3454" i="5"/>
  <c r="W3453" i="5"/>
  <c r="W3452" i="5"/>
  <c r="W3451" i="5"/>
  <c r="W3450" i="5"/>
  <c r="W3449" i="5"/>
  <c r="W3448" i="5"/>
  <c r="W3447" i="5"/>
  <c r="W3446" i="5"/>
  <c r="W3445" i="5"/>
  <c r="W3444" i="5"/>
  <c r="W3443" i="5"/>
  <c r="W3442" i="5"/>
  <c r="W3441" i="5"/>
  <c r="W3440" i="5"/>
  <c r="W3439" i="5"/>
  <c r="W3438" i="5"/>
  <c r="W3437" i="5"/>
  <c r="W3436" i="5"/>
  <c r="W3435" i="5"/>
  <c r="W3434" i="5"/>
  <c r="W3433" i="5"/>
  <c r="W3432" i="5"/>
  <c r="W3431" i="5"/>
  <c r="W3430" i="5"/>
  <c r="W3429" i="5"/>
  <c r="W3428" i="5"/>
  <c r="W3427" i="5"/>
  <c r="W3426" i="5"/>
  <c r="W3425" i="5"/>
  <c r="W3424" i="5"/>
  <c r="W3423" i="5"/>
  <c r="W3422" i="5"/>
  <c r="W3421" i="5"/>
  <c r="W3420" i="5"/>
  <c r="W3419" i="5"/>
  <c r="W3418" i="5"/>
  <c r="W3417" i="5"/>
  <c r="W3416" i="5"/>
  <c r="W3415" i="5"/>
  <c r="W3414" i="5"/>
  <c r="W3413" i="5"/>
  <c r="W3412" i="5"/>
  <c r="W3411" i="5"/>
  <c r="W3410" i="5"/>
  <c r="W3409" i="5"/>
  <c r="W3408" i="5"/>
  <c r="W3407" i="5"/>
  <c r="W3406" i="5"/>
  <c r="W3405" i="5"/>
  <c r="W3404" i="5"/>
  <c r="W3403" i="5"/>
  <c r="W3402" i="5"/>
  <c r="W3401" i="5"/>
  <c r="W3400" i="5"/>
  <c r="W3399" i="5"/>
  <c r="W3398" i="5"/>
  <c r="W3397" i="5"/>
  <c r="W3396" i="5"/>
  <c r="W3395" i="5"/>
  <c r="W3394" i="5"/>
  <c r="W3393" i="5"/>
  <c r="W3392" i="5"/>
  <c r="W3391" i="5"/>
  <c r="W3390" i="5"/>
  <c r="W3389" i="5"/>
  <c r="W3388" i="5"/>
  <c r="W3387" i="5"/>
  <c r="W3386" i="5"/>
  <c r="W3385" i="5"/>
  <c r="W3384" i="5"/>
  <c r="W3383" i="5"/>
  <c r="W3382" i="5"/>
  <c r="W3381" i="5"/>
  <c r="W3380" i="5"/>
  <c r="W3379" i="5"/>
  <c r="W3378" i="5"/>
  <c r="W3377" i="5"/>
  <c r="W3376" i="5"/>
  <c r="W3375" i="5"/>
  <c r="W3374" i="5"/>
  <c r="W3373" i="5"/>
  <c r="W3372" i="5"/>
  <c r="W3371" i="5"/>
  <c r="W3370" i="5"/>
  <c r="W3369" i="5"/>
  <c r="W3368" i="5"/>
  <c r="W3367" i="5"/>
  <c r="W3366" i="5"/>
  <c r="W3365" i="5"/>
  <c r="W3364" i="5"/>
  <c r="W3363" i="5"/>
  <c r="W3362" i="5"/>
  <c r="W3361" i="5"/>
  <c r="W3360" i="5"/>
  <c r="W3359" i="5"/>
  <c r="W3358" i="5"/>
  <c r="W3357" i="5"/>
  <c r="W3356" i="5"/>
  <c r="W3355" i="5"/>
  <c r="W3354" i="5"/>
  <c r="W3353" i="5"/>
  <c r="W3352" i="5"/>
  <c r="W3351" i="5"/>
  <c r="W3350" i="5"/>
  <c r="W3349" i="5"/>
  <c r="W3348" i="5"/>
  <c r="W3347" i="5"/>
  <c r="W3346" i="5"/>
  <c r="W3345" i="5"/>
  <c r="W3344" i="5"/>
  <c r="W3343" i="5"/>
  <c r="W3342" i="5"/>
  <c r="W3341" i="5"/>
  <c r="W3340" i="5"/>
  <c r="W3339" i="5"/>
  <c r="W3338" i="5"/>
  <c r="W3337" i="5"/>
  <c r="W3336" i="5"/>
  <c r="W3335" i="5"/>
  <c r="W3334" i="5"/>
  <c r="W3333" i="5"/>
  <c r="W3332" i="5"/>
  <c r="W3331" i="5"/>
  <c r="W3330" i="5"/>
  <c r="W3329" i="5"/>
  <c r="W3328" i="5"/>
  <c r="W3327" i="5"/>
  <c r="W3326" i="5"/>
  <c r="W3325" i="5"/>
  <c r="W3324" i="5"/>
  <c r="W3323" i="5"/>
  <c r="W3322" i="5"/>
  <c r="W3321" i="5"/>
  <c r="W3320" i="5"/>
  <c r="W3319" i="5"/>
  <c r="W3318" i="5"/>
  <c r="W3317" i="5"/>
  <c r="W3316" i="5"/>
  <c r="W3315" i="5"/>
  <c r="W3314" i="5"/>
  <c r="W3313" i="5"/>
  <c r="W3312" i="5"/>
  <c r="W3311" i="5"/>
  <c r="W3310" i="5"/>
  <c r="W3309" i="5"/>
  <c r="W3308" i="5"/>
  <c r="W3307" i="5"/>
  <c r="W3306" i="5"/>
  <c r="W3305" i="5"/>
  <c r="W3304" i="5"/>
  <c r="W3303" i="5"/>
  <c r="W3302" i="5"/>
  <c r="W3301" i="5"/>
  <c r="W3300" i="5"/>
  <c r="W3299" i="5"/>
  <c r="W3298" i="5"/>
  <c r="W3297" i="5"/>
  <c r="W3296" i="5"/>
  <c r="W3295" i="5"/>
  <c r="W3294" i="5"/>
  <c r="W3293" i="5"/>
  <c r="W3292" i="5"/>
  <c r="W3291" i="5"/>
  <c r="W3290" i="5"/>
  <c r="W3289" i="5"/>
  <c r="W3288" i="5"/>
  <c r="W3287" i="5"/>
  <c r="W3286" i="5"/>
  <c r="W3285" i="5"/>
  <c r="W3284" i="5"/>
  <c r="W3283" i="5"/>
  <c r="W3282" i="5"/>
  <c r="W3281" i="5"/>
  <c r="W3280" i="5"/>
  <c r="W3279" i="5"/>
  <c r="W3278" i="5"/>
  <c r="W3277" i="5"/>
  <c r="W3276" i="5"/>
  <c r="W3275" i="5"/>
  <c r="W3274" i="5"/>
  <c r="W3273" i="5"/>
  <c r="W3272" i="5"/>
  <c r="W3271" i="5"/>
  <c r="W3270" i="5"/>
  <c r="W3269" i="5"/>
  <c r="W3268" i="5"/>
  <c r="W3267" i="5"/>
  <c r="W3266" i="5"/>
  <c r="W3265" i="5"/>
  <c r="W3264" i="5"/>
  <c r="W3263" i="5"/>
  <c r="W3262" i="5"/>
  <c r="W3261" i="5"/>
  <c r="W3260" i="5"/>
  <c r="W3259" i="5"/>
  <c r="W3258" i="5"/>
  <c r="W3257" i="5"/>
  <c r="W3256" i="5"/>
  <c r="W3255" i="5"/>
  <c r="W3254" i="5"/>
  <c r="W3253" i="5"/>
  <c r="W3252" i="5"/>
  <c r="W3251" i="5"/>
  <c r="W3250" i="5"/>
  <c r="W3249" i="5"/>
  <c r="W3248" i="5"/>
  <c r="W3247" i="5"/>
  <c r="W3246" i="5"/>
  <c r="W3245" i="5"/>
  <c r="W3244" i="5"/>
  <c r="W3243" i="5"/>
  <c r="W3242" i="5"/>
  <c r="W3241" i="5"/>
  <c r="W3240" i="5"/>
  <c r="W3239" i="5"/>
  <c r="W3238" i="5"/>
  <c r="W3237" i="5"/>
  <c r="W3236" i="5"/>
  <c r="W3235" i="5"/>
  <c r="W3234" i="5"/>
  <c r="W3233" i="5"/>
  <c r="W3232" i="5"/>
  <c r="W3231" i="5"/>
  <c r="W3230" i="5"/>
  <c r="W3229" i="5"/>
  <c r="W3228" i="5"/>
  <c r="W3227" i="5"/>
  <c r="W3226" i="5"/>
  <c r="W3225" i="5"/>
  <c r="W3224" i="5"/>
  <c r="W3223" i="5"/>
  <c r="W3222" i="5"/>
  <c r="W3221" i="5"/>
  <c r="W3220" i="5"/>
  <c r="W3219" i="5"/>
  <c r="W3218" i="5"/>
  <c r="W3217" i="5"/>
  <c r="W3216" i="5"/>
  <c r="W3215" i="5"/>
  <c r="W3214" i="5"/>
  <c r="W3213" i="5"/>
  <c r="W3212" i="5"/>
  <c r="W3211" i="5"/>
  <c r="W3210" i="5"/>
  <c r="W3209" i="5"/>
  <c r="W3208" i="5"/>
  <c r="W3207" i="5"/>
  <c r="W3206" i="5"/>
  <c r="W3205" i="5"/>
  <c r="W3204" i="5"/>
  <c r="W3203" i="5"/>
  <c r="W3202" i="5"/>
  <c r="W3201" i="5"/>
  <c r="W3200" i="5"/>
  <c r="W3199" i="5"/>
  <c r="W3198" i="5"/>
  <c r="W3197" i="5"/>
  <c r="W3196" i="5"/>
  <c r="W3195" i="5"/>
  <c r="W3194" i="5"/>
  <c r="W3193" i="5"/>
  <c r="W3192" i="5"/>
  <c r="W3191" i="5"/>
  <c r="W3190" i="5"/>
  <c r="W3189" i="5"/>
  <c r="W3188" i="5"/>
  <c r="W3187" i="5"/>
  <c r="W3186" i="5"/>
  <c r="W3185" i="5"/>
  <c r="W3184" i="5"/>
  <c r="W3183" i="5"/>
  <c r="W3182" i="5"/>
  <c r="W3181" i="5"/>
  <c r="W3180" i="5"/>
  <c r="W3179" i="5"/>
  <c r="W3178" i="5"/>
  <c r="W3177" i="5"/>
  <c r="W3176" i="5"/>
  <c r="W3175" i="5"/>
  <c r="W3174" i="5"/>
  <c r="W3173" i="5"/>
  <c r="W3172" i="5"/>
  <c r="W3171" i="5"/>
  <c r="W3170" i="5"/>
  <c r="W3169" i="5"/>
  <c r="W3168" i="5"/>
  <c r="W3167" i="5"/>
  <c r="W3166" i="5"/>
  <c r="W3165" i="5"/>
  <c r="W3164" i="5"/>
  <c r="W3163" i="5"/>
  <c r="W3162" i="5"/>
  <c r="W3161" i="5"/>
  <c r="W3160" i="5"/>
  <c r="W3159" i="5"/>
  <c r="W3158" i="5"/>
  <c r="W3157" i="5"/>
  <c r="W3156" i="5"/>
  <c r="W3155" i="5"/>
  <c r="W3154" i="5"/>
  <c r="W3153" i="5"/>
  <c r="W3152" i="5"/>
  <c r="W3151" i="5"/>
  <c r="W3150" i="5"/>
  <c r="W3149" i="5"/>
  <c r="W3148" i="5"/>
  <c r="W3147" i="5"/>
  <c r="W3146" i="5"/>
  <c r="W3145" i="5"/>
  <c r="W3144" i="5"/>
  <c r="W3143" i="5"/>
  <c r="W3142" i="5"/>
  <c r="W3141" i="5"/>
  <c r="W3140" i="5"/>
  <c r="W3139" i="5"/>
  <c r="W3138" i="5"/>
  <c r="W3137" i="5"/>
  <c r="W3136" i="5"/>
  <c r="W3135" i="5"/>
  <c r="W3134" i="5"/>
  <c r="W3133" i="5"/>
  <c r="W3132" i="5"/>
  <c r="W3131" i="5"/>
  <c r="W3130" i="5"/>
  <c r="W3129" i="5"/>
  <c r="W3128" i="5"/>
  <c r="W3127" i="5"/>
  <c r="W3126" i="5"/>
  <c r="W3125" i="5"/>
  <c r="W3124" i="5"/>
  <c r="W3123" i="5"/>
  <c r="W3122" i="5"/>
  <c r="W3121" i="5"/>
  <c r="W3120" i="5"/>
  <c r="W3119" i="5"/>
  <c r="W3118" i="5"/>
  <c r="W3117" i="5"/>
  <c r="W3116" i="5"/>
  <c r="W3115" i="5"/>
  <c r="W3114" i="5"/>
  <c r="W3113" i="5"/>
  <c r="W3112" i="5"/>
  <c r="W3111" i="5"/>
  <c r="W3110" i="5"/>
  <c r="W3109" i="5"/>
  <c r="W3108" i="5"/>
  <c r="W3107" i="5"/>
  <c r="W3106" i="5"/>
  <c r="W3105" i="5"/>
  <c r="W3104" i="5"/>
  <c r="W3103" i="5"/>
  <c r="W3102" i="5"/>
  <c r="W3101" i="5"/>
  <c r="W3100" i="5"/>
  <c r="W3099" i="5"/>
  <c r="W3098" i="5"/>
  <c r="W3097" i="5"/>
  <c r="W3096" i="5"/>
  <c r="W3095" i="5"/>
  <c r="W3094" i="5"/>
  <c r="W3093" i="5"/>
  <c r="W3092" i="5"/>
  <c r="W3091" i="5"/>
  <c r="W3090" i="5"/>
  <c r="W3089" i="5"/>
  <c r="W3088" i="5"/>
  <c r="W3087" i="5"/>
  <c r="W3086" i="5"/>
  <c r="W3085" i="5"/>
  <c r="W3084" i="5"/>
  <c r="W3083" i="5"/>
  <c r="W3082" i="5"/>
  <c r="W3081" i="5"/>
  <c r="W3080" i="5"/>
  <c r="W3079" i="5"/>
  <c r="W3078" i="5"/>
  <c r="W3077" i="5"/>
  <c r="W3076" i="5"/>
  <c r="W3075" i="5"/>
  <c r="W3074" i="5"/>
  <c r="W3073" i="5"/>
  <c r="W3072" i="5"/>
  <c r="W3071" i="5"/>
  <c r="W3070" i="5"/>
  <c r="W3069" i="5"/>
  <c r="W3068" i="5"/>
  <c r="W3067" i="5"/>
  <c r="W3066" i="5"/>
  <c r="W3065" i="5"/>
  <c r="W3064" i="5"/>
  <c r="W3063" i="5"/>
  <c r="W3062" i="5"/>
  <c r="W3061" i="5"/>
  <c r="W3060" i="5"/>
  <c r="W3059" i="5"/>
  <c r="W3058" i="5"/>
  <c r="W3057" i="5"/>
  <c r="W3056" i="5"/>
  <c r="W3055" i="5"/>
  <c r="W3054" i="5"/>
  <c r="W3053" i="5"/>
  <c r="W3052" i="5"/>
  <c r="W3051" i="5"/>
  <c r="W3050" i="5"/>
  <c r="W3049" i="5"/>
  <c r="W3048" i="5"/>
  <c r="W3047" i="5"/>
  <c r="W3046" i="5"/>
  <c r="W3045" i="5"/>
  <c r="W3044" i="5"/>
  <c r="W3043" i="5"/>
  <c r="W3042" i="5"/>
  <c r="W3041" i="5"/>
  <c r="W3040" i="5"/>
  <c r="W3039" i="5"/>
  <c r="W3038" i="5"/>
  <c r="W3037" i="5"/>
  <c r="W3036" i="5"/>
  <c r="W3035" i="5"/>
  <c r="W3034" i="5"/>
  <c r="W3033" i="5"/>
  <c r="W3032" i="5"/>
  <c r="W3031" i="5"/>
  <c r="W3030" i="5"/>
  <c r="W3029" i="5"/>
  <c r="W3028" i="5"/>
  <c r="W3027" i="5"/>
  <c r="W3026" i="5"/>
  <c r="W3025" i="5"/>
  <c r="W3024" i="5"/>
  <c r="W3023" i="5"/>
  <c r="W3022" i="5"/>
  <c r="W3021" i="5"/>
  <c r="W3020" i="5"/>
  <c r="W3019" i="5"/>
  <c r="W3018" i="5"/>
  <c r="W3017" i="5"/>
  <c r="W3016" i="5"/>
  <c r="W3015" i="5"/>
  <c r="W3014" i="5"/>
  <c r="W3013" i="5"/>
  <c r="W3012" i="5"/>
  <c r="W3011" i="5"/>
  <c r="W3010" i="5"/>
  <c r="W3009" i="5"/>
  <c r="W3008" i="5"/>
  <c r="W3007" i="5"/>
  <c r="W3006" i="5"/>
  <c r="W3005" i="5"/>
  <c r="W3004" i="5"/>
  <c r="W3003" i="5"/>
  <c r="W3002" i="5"/>
  <c r="W3001" i="5"/>
  <c r="W3000" i="5"/>
  <c r="W2999" i="5"/>
  <c r="W2998" i="5"/>
  <c r="W2997" i="5"/>
  <c r="W2996" i="5"/>
  <c r="W2995" i="5"/>
  <c r="W2994" i="5"/>
  <c r="W2993" i="5"/>
  <c r="W2992" i="5"/>
  <c r="W2991" i="5"/>
  <c r="W2990" i="5"/>
  <c r="W2989" i="5"/>
  <c r="W2988" i="5"/>
  <c r="W2987" i="5"/>
  <c r="W2986" i="5"/>
  <c r="W2985" i="5"/>
  <c r="W2984" i="5"/>
  <c r="W2983" i="5"/>
  <c r="W2982" i="5"/>
  <c r="W2981" i="5"/>
  <c r="W2980" i="5"/>
  <c r="W2979" i="5"/>
  <c r="W2978" i="5"/>
  <c r="W2977" i="5"/>
  <c r="W2976" i="5"/>
  <c r="W2975" i="5"/>
  <c r="W2974" i="5"/>
  <c r="W2973" i="5"/>
  <c r="W2972" i="5"/>
  <c r="W2971" i="5"/>
  <c r="W2970" i="5"/>
  <c r="W2969" i="5"/>
  <c r="W2968" i="5"/>
  <c r="W2967" i="5"/>
  <c r="W2966" i="5"/>
  <c r="W2965" i="5"/>
  <c r="W2964" i="5"/>
  <c r="W2963" i="5"/>
  <c r="W2962" i="5"/>
  <c r="W2961" i="5"/>
  <c r="W2960" i="5"/>
  <c r="W2959" i="5"/>
  <c r="W2958" i="5"/>
  <c r="W2957" i="5"/>
  <c r="W2956" i="5"/>
  <c r="W2955" i="5"/>
  <c r="W2954" i="5"/>
  <c r="W2953" i="5"/>
  <c r="W2952" i="5"/>
  <c r="W2951" i="5"/>
  <c r="W2950" i="5"/>
  <c r="W2949" i="5"/>
  <c r="W2948" i="5"/>
  <c r="W2947" i="5"/>
  <c r="W2946" i="5"/>
  <c r="W2945" i="5"/>
  <c r="W2944" i="5"/>
  <c r="W2943" i="5"/>
  <c r="W2942" i="5"/>
  <c r="W2941" i="5"/>
  <c r="W2940" i="5"/>
  <c r="W2939" i="5"/>
  <c r="W2938" i="5"/>
  <c r="W2937" i="5"/>
  <c r="W2936" i="5"/>
  <c r="W2935" i="5"/>
  <c r="W2934" i="5"/>
  <c r="W2933" i="5"/>
  <c r="W2932" i="5"/>
  <c r="W2931" i="5"/>
  <c r="W2930" i="5"/>
  <c r="W2929" i="5"/>
  <c r="W2928" i="5"/>
  <c r="W2927" i="5"/>
  <c r="W2926" i="5"/>
  <c r="W2925" i="5"/>
  <c r="W2924" i="5"/>
  <c r="W2923" i="5"/>
  <c r="W2922" i="5"/>
  <c r="W2921" i="5"/>
  <c r="W2920" i="5"/>
  <c r="W2919" i="5"/>
  <c r="W2918" i="5"/>
  <c r="W2917" i="5"/>
  <c r="W2916" i="5"/>
  <c r="W2915" i="5"/>
  <c r="W2914" i="5"/>
  <c r="W2913" i="5"/>
  <c r="W2912" i="5"/>
  <c r="W2911" i="5"/>
  <c r="W2910" i="5"/>
  <c r="W2909" i="5"/>
  <c r="W2908" i="5"/>
  <c r="W2907" i="5"/>
  <c r="W2906" i="5"/>
  <c r="W2905" i="5"/>
  <c r="W2904" i="5"/>
  <c r="W2903" i="5"/>
  <c r="W2902" i="5"/>
  <c r="W2901" i="5"/>
  <c r="W2900" i="5"/>
  <c r="W2899" i="5"/>
  <c r="W2898" i="5"/>
  <c r="W2897" i="5"/>
  <c r="W2896" i="5"/>
  <c r="W2895" i="5"/>
  <c r="W2894" i="5"/>
  <c r="W2893" i="5"/>
  <c r="W2892" i="5"/>
  <c r="W2891" i="5"/>
  <c r="W2890" i="5"/>
  <c r="W2889" i="5"/>
  <c r="W2888" i="5"/>
  <c r="W2887" i="5"/>
  <c r="W2886" i="5"/>
  <c r="W2885" i="5"/>
  <c r="W2884" i="5"/>
  <c r="W2883" i="5"/>
  <c r="W2882" i="5"/>
  <c r="W2881" i="5"/>
  <c r="W2880" i="5"/>
  <c r="W2879" i="5"/>
  <c r="W2878" i="5"/>
  <c r="W2877" i="5"/>
  <c r="W2876" i="5"/>
  <c r="W2875" i="5"/>
  <c r="W2874" i="5"/>
  <c r="W2873" i="5"/>
  <c r="W2872" i="5"/>
  <c r="W2871" i="5"/>
  <c r="W2870" i="5"/>
  <c r="W2869" i="5"/>
  <c r="W2868" i="5"/>
  <c r="W2867" i="5"/>
  <c r="W2866" i="5"/>
  <c r="W2865" i="5"/>
  <c r="W2864" i="5"/>
  <c r="W2863" i="5"/>
  <c r="W2862" i="5"/>
  <c r="W2861" i="5"/>
  <c r="W2860" i="5"/>
  <c r="W2859" i="5"/>
  <c r="W2858" i="5"/>
  <c r="W2857" i="5"/>
  <c r="W2856" i="5"/>
  <c r="W2855" i="5"/>
  <c r="W2854" i="5"/>
  <c r="W2853" i="5"/>
  <c r="W2852" i="5"/>
  <c r="W2851" i="5"/>
  <c r="W2850" i="5"/>
  <c r="W2849" i="5"/>
  <c r="W2848" i="5"/>
  <c r="W2847" i="5"/>
  <c r="W2846" i="5"/>
  <c r="W2845" i="5"/>
  <c r="W2844" i="5"/>
  <c r="W2843" i="5"/>
  <c r="W2842" i="5"/>
  <c r="W2841" i="5"/>
  <c r="W2840" i="5"/>
  <c r="W2839" i="5"/>
  <c r="W2838" i="5"/>
  <c r="W2837" i="5"/>
  <c r="W2836" i="5"/>
  <c r="W2835" i="5"/>
  <c r="W2834" i="5"/>
  <c r="W2833" i="5"/>
  <c r="W2832" i="5"/>
  <c r="W2831" i="5"/>
  <c r="W2830" i="5"/>
  <c r="W2829" i="5"/>
  <c r="W2828" i="5"/>
  <c r="W2827" i="5"/>
  <c r="W2826" i="5"/>
  <c r="W2825" i="5"/>
  <c r="W2824" i="5"/>
  <c r="W2823" i="5"/>
  <c r="W2822" i="5"/>
  <c r="W2821" i="5"/>
  <c r="W2820" i="5"/>
  <c r="W2819" i="5"/>
  <c r="W2818" i="5"/>
  <c r="W2817" i="5"/>
  <c r="W2816" i="5"/>
  <c r="W2815" i="5"/>
  <c r="W2814" i="5"/>
  <c r="W2813" i="5"/>
  <c r="W2812" i="5"/>
  <c r="W2811" i="5"/>
  <c r="W2810" i="5"/>
  <c r="W2809" i="5"/>
  <c r="W2808" i="5"/>
  <c r="W2807" i="5"/>
  <c r="W2806" i="5"/>
  <c r="W2805" i="5"/>
  <c r="W2804" i="5"/>
  <c r="W2803" i="5"/>
  <c r="W2802" i="5"/>
  <c r="W2801" i="5"/>
  <c r="W2800" i="5"/>
  <c r="W2799" i="5"/>
  <c r="W2798" i="5"/>
  <c r="W2797" i="5"/>
  <c r="W2796" i="5"/>
  <c r="W2795" i="5"/>
  <c r="W2794" i="5"/>
  <c r="W2793" i="5"/>
  <c r="W2792" i="5"/>
  <c r="W2791" i="5"/>
  <c r="W2790" i="5"/>
  <c r="W2789" i="5"/>
  <c r="W2788" i="5"/>
  <c r="W2787" i="5"/>
  <c r="W2786" i="5"/>
  <c r="W2785" i="5"/>
  <c r="W2784" i="5"/>
  <c r="W2783" i="5"/>
  <c r="W2782" i="5"/>
  <c r="W2781" i="5"/>
  <c r="W2780" i="5"/>
  <c r="W2779" i="5"/>
  <c r="W2778" i="5"/>
  <c r="W2777" i="5"/>
  <c r="W2776" i="5"/>
  <c r="W2775" i="5"/>
  <c r="W2774" i="5"/>
  <c r="W2773" i="5"/>
  <c r="W2772" i="5"/>
  <c r="W2771" i="5"/>
  <c r="W2770" i="5"/>
  <c r="W2769" i="5"/>
  <c r="W2768" i="5"/>
  <c r="W2767" i="5"/>
  <c r="W2766" i="5"/>
  <c r="W2765" i="5"/>
  <c r="W2764" i="5"/>
  <c r="W2763" i="5"/>
  <c r="W2762" i="5"/>
  <c r="W2761" i="5"/>
  <c r="W2760" i="5"/>
  <c r="W2759" i="5"/>
  <c r="W2758" i="5"/>
  <c r="W2757" i="5"/>
  <c r="W2756" i="5"/>
  <c r="W2755" i="5"/>
  <c r="W2754" i="5"/>
  <c r="W2753" i="5"/>
  <c r="W2752" i="5"/>
  <c r="W2751" i="5"/>
  <c r="W2750" i="5"/>
  <c r="W2749" i="5"/>
  <c r="W2748" i="5"/>
  <c r="W2747" i="5"/>
  <c r="W2746" i="5"/>
  <c r="W2745" i="5"/>
  <c r="W2744" i="5"/>
  <c r="W2743" i="5"/>
  <c r="W2742" i="5"/>
  <c r="W2741" i="5"/>
  <c r="W2740" i="5"/>
  <c r="W2739" i="5"/>
  <c r="W2738" i="5"/>
  <c r="W2737" i="5"/>
  <c r="W2736" i="5"/>
  <c r="W2735" i="5"/>
  <c r="W2734" i="5"/>
  <c r="W2733" i="5"/>
  <c r="W2732" i="5"/>
  <c r="W2731" i="5"/>
  <c r="W2730" i="5"/>
  <c r="W2729" i="5"/>
  <c r="W2728" i="5"/>
  <c r="W2727" i="5"/>
  <c r="W2726" i="5"/>
  <c r="W2725" i="5"/>
  <c r="W2724" i="5"/>
  <c r="W2723" i="5"/>
  <c r="W2722" i="5"/>
  <c r="W2721" i="5"/>
  <c r="W2720" i="5"/>
  <c r="W2719" i="5"/>
  <c r="W2718" i="5"/>
  <c r="W2717" i="5"/>
  <c r="W2716" i="5"/>
  <c r="W2715" i="5"/>
  <c r="W2714" i="5"/>
  <c r="W2713" i="5"/>
  <c r="W2712" i="5"/>
  <c r="W2711" i="5"/>
  <c r="W2710" i="5"/>
  <c r="W2709" i="5"/>
  <c r="W2708" i="5"/>
  <c r="W2707" i="5"/>
  <c r="W2706" i="5"/>
  <c r="W2705" i="5"/>
  <c r="W2704" i="5"/>
  <c r="W2703" i="5"/>
  <c r="W2702" i="5"/>
  <c r="W2701" i="5"/>
  <c r="W2700" i="5"/>
  <c r="W2699" i="5"/>
  <c r="W2698" i="5"/>
  <c r="W2697" i="5"/>
  <c r="W2696" i="5"/>
  <c r="W2695" i="5"/>
  <c r="W2694" i="5"/>
  <c r="W2693" i="5"/>
  <c r="W2692" i="5"/>
  <c r="W2691" i="5"/>
  <c r="W2690" i="5"/>
  <c r="W2689" i="5"/>
  <c r="W2688" i="5"/>
  <c r="W2687" i="5"/>
  <c r="W2686" i="5"/>
  <c r="W2685" i="5"/>
  <c r="W2684" i="5"/>
  <c r="W2683" i="5"/>
  <c r="W2682" i="5"/>
  <c r="W2681" i="5"/>
  <c r="W2680" i="5"/>
  <c r="W2679" i="5"/>
  <c r="W2678" i="5"/>
  <c r="W2677" i="5"/>
  <c r="W2676" i="5"/>
  <c r="W2675" i="5"/>
  <c r="W2674" i="5"/>
  <c r="W2673" i="5"/>
  <c r="W2672" i="5"/>
  <c r="W2671" i="5"/>
  <c r="W2670" i="5"/>
  <c r="W2669" i="5"/>
  <c r="W2668" i="5"/>
  <c r="W2667" i="5"/>
  <c r="W2666" i="5"/>
  <c r="W2665" i="5"/>
  <c r="W2664" i="5"/>
  <c r="W2663" i="5"/>
  <c r="W2662" i="5"/>
  <c r="W2661" i="5"/>
  <c r="W2660" i="5"/>
  <c r="W2659" i="5"/>
  <c r="W2658" i="5"/>
  <c r="W2657" i="5"/>
  <c r="W2656" i="5"/>
  <c r="W2655" i="5"/>
  <c r="W2654" i="5"/>
  <c r="W2653" i="5"/>
  <c r="W2652" i="5"/>
  <c r="W2651" i="5"/>
  <c r="W2650" i="5"/>
  <c r="W2649" i="5"/>
  <c r="W2648" i="5"/>
  <c r="W2647" i="5"/>
  <c r="W2646" i="5"/>
  <c r="W2645" i="5"/>
  <c r="W2644" i="5"/>
  <c r="W2643" i="5"/>
  <c r="W2642" i="5"/>
  <c r="W2641" i="5"/>
  <c r="W2640" i="5"/>
  <c r="W2639" i="5"/>
  <c r="W2638" i="5"/>
  <c r="W2637" i="5"/>
  <c r="W2636" i="5"/>
  <c r="W2635" i="5"/>
  <c r="W2634" i="5"/>
  <c r="W2633" i="5"/>
  <c r="W2632" i="5"/>
  <c r="W2631" i="5"/>
  <c r="W2630" i="5"/>
  <c r="W2629" i="5"/>
  <c r="W2628" i="5"/>
  <c r="W2627" i="5"/>
  <c r="W2626" i="5"/>
  <c r="W2625" i="5"/>
  <c r="W2624" i="5"/>
  <c r="W2623" i="5"/>
  <c r="W2622" i="5"/>
  <c r="W2621" i="5"/>
  <c r="W2620" i="5"/>
  <c r="W2619" i="5"/>
  <c r="W2618" i="5"/>
  <c r="W2617" i="5"/>
  <c r="W2616" i="5"/>
  <c r="W2615" i="5"/>
  <c r="W2614" i="5"/>
  <c r="W2613" i="5"/>
  <c r="W2612" i="5"/>
  <c r="W2611" i="5"/>
  <c r="W2610" i="5"/>
  <c r="W2609" i="5"/>
  <c r="W2608" i="5"/>
  <c r="W2607" i="5"/>
  <c r="W2606" i="5"/>
  <c r="W2605" i="5"/>
  <c r="W2604" i="5"/>
  <c r="W2603" i="5"/>
  <c r="W2602" i="5"/>
  <c r="W2601" i="5"/>
  <c r="W2600" i="5"/>
  <c r="W2599" i="5"/>
  <c r="W2598" i="5"/>
  <c r="W2597" i="5"/>
  <c r="W2596" i="5"/>
  <c r="W2595" i="5"/>
  <c r="W2594" i="5"/>
  <c r="W2593" i="5"/>
  <c r="W2592" i="5"/>
  <c r="W2591" i="5"/>
  <c r="W2590" i="5"/>
  <c r="W2589" i="5"/>
  <c r="W2588" i="5"/>
  <c r="W2587" i="5"/>
  <c r="W2586" i="5"/>
  <c r="W2585" i="5"/>
  <c r="W2584" i="5"/>
  <c r="W2583" i="5"/>
  <c r="W2582" i="5"/>
  <c r="W2581" i="5"/>
  <c r="W2580" i="5"/>
  <c r="W2579" i="5"/>
  <c r="W2578" i="5"/>
  <c r="W2577" i="5"/>
  <c r="W2576" i="5"/>
  <c r="W2575" i="5"/>
  <c r="W2574" i="5"/>
  <c r="W2573" i="5"/>
  <c r="W2572" i="5"/>
  <c r="W2571" i="5"/>
  <c r="W2570" i="5"/>
  <c r="W2569" i="5"/>
  <c r="W2568" i="5"/>
  <c r="W2567" i="5"/>
  <c r="W2566" i="5"/>
  <c r="W2565" i="5"/>
  <c r="W2564" i="5"/>
  <c r="W2563" i="5"/>
  <c r="W2562" i="5"/>
  <c r="W2561" i="5"/>
  <c r="W2560" i="5"/>
  <c r="W2559" i="5"/>
  <c r="W2558" i="5"/>
  <c r="W2557" i="5"/>
  <c r="W2556" i="5"/>
  <c r="W2555" i="5"/>
  <c r="W2554" i="5"/>
  <c r="W2553" i="5"/>
  <c r="W2552" i="5"/>
  <c r="W2551" i="5"/>
  <c r="W2550" i="5"/>
  <c r="W2549" i="5"/>
  <c r="W2548" i="5"/>
  <c r="W2547" i="5"/>
  <c r="W2546" i="5"/>
  <c r="W2545" i="5"/>
  <c r="W2544" i="5"/>
  <c r="W2543" i="5"/>
  <c r="W2542" i="5"/>
  <c r="W2541" i="5"/>
  <c r="W2540" i="5"/>
  <c r="W2539" i="5"/>
  <c r="W2538" i="5"/>
  <c r="W2537" i="5"/>
  <c r="W2536" i="5"/>
  <c r="W2535" i="5"/>
  <c r="W2534" i="5"/>
  <c r="W2533" i="5"/>
  <c r="W2532" i="5"/>
  <c r="W2531" i="5"/>
  <c r="W2530" i="5"/>
  <c r="W2529" i="5"/>
  <c r="W2528" i="5"/>
  <c r="W2527" i="5"/>
  <c r="W2526" i="5"/>
  <c r="W2525" i="5"/>
  <c r="W2524" i="5"/>
  <c r="W2523" i="5"/>
  <c r="W2522" i="5"/>
  <c r="W2521" i="5"/>
  <c r="W2520" i="5"/>
  <c r="W2519" i="5"/>
  <c r="W2518" i="5"/>
  <c r="W2517" i="5"/>
  <c r="W2516" i="5"/>
  <c r="W2515" i="5"/>
  <c r="W2514" i="5"/>
  <c r="W2513" i="5"/>
  <c r="W2512" i="5"/>
  <c r="W2511" i="5"/>
  <c r="W2510" i="5"/>
  <c r="W2509" i="5"/>
  <c r="W2508" i="5"/>
  <c r="W2507" i="5"/>
  <c r="W2506" i="5"/>
  <c r="W2505" i="5"/>
  <c r="W2504" i="5"/>
  <c r="W2503" i="5"/>
  <c r="W2502" i="5"/>
  <c r="W2501" i="5"/>
  <c r="W2500" i="5"/>
  <c r="W2499" i="5"/>
  <c r="W2498" i="5"/>
  <c r="W2497" i="5"/>
  <c r="W2496" i="5"/>
  <c r="W2495" i="5"/>
  <c r="W2494" i="5"/>
  <c r="W2493" i="5"/>
  <c r="W2492" i="5"/>
  <c r="W2491" i="5"/>
  <c r="W2490" i="5"/>
  <c r="W2489" i="5"/>
  <c r="W2488" i="5"/>
  <c r="W2487" i="5"/>
  <c r="W2486" i="5"/>
  <c r="W2485" i="5"/>
  <c r="W2484" i="5"/>
  <c r="W2483" i="5"/>
  <c r="W2482" i="5"/>
  <c r="W2481" i="5"/>
  <c r="W2480" i="5"/>
  <c r="W2479" i="5"/>
  <c r="W2478" i="5"/>
  <c r="W2477" i="5"/>
  <c r="W2476" i="5"/>
  <c r="W2475" i="5"/>
  <c r="W2474" i="5"/>
  <c r="W2473" i="5"/>
  <c r="W2472" i="5"/>
  <c r="W2471" i="5"/>
  <c r="W2470" i="5"/>
  <c r="W2469" i="5"/>
  <c r="W2468" i="5"/>
  <c r="W2467" i="5"/>
  <c r="W2466" i="5"/>
  <c r="W2465" i="5"/>
  <c r="W2464" i="5"/>
  <c r="W2463" i="5"/>
  <c r="W2462" i="5"/>
  <c r="W2461" i="5"/>
  <c r="W2460" i="5"/>
  <c r="W2459" i="5"/>
  <c r="W2458" i="5"/>
  <c r="W2457" i="5"/>
  <c r="W2456" i="5"/>
  <c r="W2455" i="5"/>
  <c r="W2454" i="5"/>
  <c r="W2453" i="5"/>
  <c r="W2452" i="5"/>
  <c r="W2451" i="5"/>
  <c r="W2450" i="5"/>
  <c r="W2449" i="5"/>
  <c r="W2448" i="5"/>
  <c r="W2447" i="5"/>
  <c r="W2446" i="5"/>
  <c r="W2445" i="5"/>
  <c r="W2444" i="5"/>
  <c r="W2443" i="5"/>
  <c r="W2442" i="5"/>
  <c r="W2441" i="5"/>
  <c r="W2440" i="5"/>
  <c r="W2439" i="5"/>
  <c r="W2438" i="5"/>
  <c r="W2437" i="5"/>
  <c r="W2436" i="5"/>
  <c r="W2435" i="5"/>
  <c r="W2434" i="5"/>
  <c r="W2433" i="5"/>
  <c r="W2432" i="5"/>
  <c r="W2431" i="5"/>
  <c r="W2430" i="5"/>
  <c r="W2429" i="5"/>
  <c r="W2428" i="5"/>
  <c r="W2427" i="5"/>
  <c r="W2426" i="5"/>
  <c r="W2425" i="5"/>
  <c r="W2424" i="5"/>
  <c r="W2423" i="5"/>
  <c r="W2422" i="5"/>
  <c r="W2421" i="5"/>
  <c r="W2420" i="5"/>
  <c r="W2419" i="5"/>
  <c r="W2418" i="5"/>
  <c r="W2417" i="5"/>
  <c r="W2416" i="5"/>
  <c r="W2415" i="5"/>
  <c r="W2414" i="5"/>
  <c r="W2413" i="5"/>
  <c r="W2412" i="5"/>
  <c r="W2411" i="5"/>
  <c r="W2410" i="5"/>
  <c r="W2409" i="5"/>
  <c r="W2408" i="5"/>
  <c r="W2407" i="5"/>
  <c r="W2406" i="5"/>
  <c r="W2405" i="5"/>
  <c r="W2404" i="5"/>
  <c r="W2403" i="5"/>
  <c r="W2402" i="5"/>
  <c r="W2401" i="5"/>
  <c r="W2400" i="5"/>
  <c r="W2399" i="5"/>
  <c r="W2398" i="5"/>
  <c r="W2397" i="5"/>
  <c r="W2396" i="5"/>
  <c r="W2395" i="5"/>
  <c r="W2394" i="5"/>
  <c r="W2393" i="5"/>
  <c r="W2392" i="5"/>
  <c r="W2391" i="5"/>
  <c r="W2390" i="5"/>
  <c r="W2389" i="5"/>
  <c r="W2388" i="5"/>
  <c r="W2387" i="5"/>
  <c r="W2386" i="5"/>
  <c r="W2385" i="5"/>
  <c r="W2384" i="5"/>
  <c r="W2383" i="5"/>
  <c r="W2382" i="5"/>
  <c r="W2381" i="5"/>
  <c r="W2380" i="5"/>
  <c r="W2379" i="5"/>
  <c r="W2378" i="5"/>
  <c r="W2377" i="5"/>
  <c r="W2376" i="5"/>
  <c r="W2375" i="5"/>
  <c r="W2374" i="5"/>
  <c r="W2373" i="5"/>
  <c r="W2372" i="5"/>
  <c r="W2371" i="5"/>
  <c r="W2370" i="5"/>
  <c r="W2369" i="5"/>
  <c r="W2368" i="5"/>
  <c r="W2367" i="5"/>
  <c r="W2366" i="5"/>
  <c r="W2365" i="5"/>
  <c r="W2364" i="5"/>
  <c r="W2363" i="5"/>
  <c r="W2362" i="5"/>
  <c r="W2361" i="5"/>
  <c r="W2360" i="5"/>
  <c r="W2359" i="5"/>
  <c r="W2358" i="5"/>
  <c r="W2357" i="5"/>
  <c r="W2356" i="5"/>
  <c r="W2355" i="5"/>
  <c r="W2354" i="5"/>
  <c r="W2353" i="5"/>
  <c r="W2352" i="5"/>
  <c r="W2351" i="5"/>
  <c r="W2350" i="5"/>
  <c r="W2349" i="5"/>
  <c r="W2348" i="5"/>
  <c r="W2347" i="5"/>
  <c r="W2346" i="5"/>
  <c r="W2345" i="5"/>
  <c r="W2344" i="5"/>
  <c r="W2343" i="5"/>
  <c r="W2342" i="5"/>
  <c r="W2341" i="5"/>
  <c r="W2340" i="5"/>
  <c r="W2339" i="5"/>
  <c r="W2338" i="5"/>
  <c r="W2337" i="5"/>
  <c r="W2336" i="5"/>
  <c r="W2335" i="5"/>
  <c r="W2334" i="5"/>
  <c r="W2333" i="5"/>
  <c r="W2332" i="5"/>
  <c r="W2331" i="5"/>
  <c r="W2330" i="5"/>
  <c r="W2329" i="5"/>
  <c r="W2328" i="5"/>
  <c r="W2327" i="5"/>
  <c r="W2326" i="5"/>
  <c r="W2325" i="5"/>
  <c r="W2324" i="5"/>
  <c r="W2323" i="5"/>
  <c r="W2322" i="5"/>
  <c r="W2321" i="5"/>
  <c r="W2320" i="5"/>
  <c r="W2319" i="5"/>
  <c r="W2318" i="5"/>
  <c r="W2317" i="5"/>
  <c r="W2316" i="5"/>
  <c r="W2315" i="5"/>
  <c r="W2314" i="5"/>
  <c r="W2313" i="5"/>
  <c r="W2312" i="5"/>
  <c r="W2311" i="5"/>
  <c r="W2310" i="5"/>
  <c r="W2309" i="5"/>
  <c r="W2308" i="5"/>
  <c r="W2307" i="5"/>
  <c r="W2306" i="5"/>
  <c r="W2305" i="5"/>
  <c r="W2304" i="5"/>
  <c r="W2303" i="5"/>
  <c r="W2302" i="5"/>
  <c r="W2301" i="5"/>
  <c r="W2300" i="5"/>
  <c r="W2299" i="5"/>
  <c r="W2298" i="5"/>
  <c r="W2297" i="5"/>
  <c r="W2296" i="5"/>
  <c r="W2295" i="5"/>
  <c r="W2294" i="5"/>
  <c r="W2293" i="5"/>
  <c r="W2292" i="5"/>
  <c r="W2291" i="5"/>
  <c r="W2290" i="5"/>
  <c r="W2289" i="5"/>
  <c r="W2288" i="5"/>
  <c r="W2287" i="5"/>
  <c r="W2286" i="5"/>
  <c r="W2285" i="5"/>
  <c r="W2284" i="5"/>
  <c r="W2283" i="5"/>
  <c r="W2282" i="5"/>
  <c r="W2281" i="5"/>
  <c r="W2280" i="5"/>
  <c r="W2279" i="5"/>
  <c r="W2278" i="5"/>
  <c r="W2277" i="5"/>
  <c r="W2276" i="5"/>
  <c r="W2275" i="5"/>
  <c r="W2274" i="5"/>
  <c r="W2273" i="5"/>
  <c r="W2272" i="5"/>
  <c r="W2271" i="5"/>
  <c r="W2270" i="5"/>
  <c r="W2269" i="5"/>
  <c r="W2268" i="5"/>
  <c r="W2267" i="5"/>
  <c r="W2266" i="5"/>
  <c r="W2265" i="5"/>
  <c r="W2264" i="5"/>
  <c r="W2263" i="5"/>
  <c r="W2262" i="5"/>
  <c r="W2261" i="5"/>
  <c r="W2260" i="5"/>
  <c r="W2259" i="5"/>
  <c r="W2258" i="5"/>
  <c r="W2257" i="5"/>
  <c r="W2256" i="5"/>
  <c r="W2255" i="5"/>
  <c r="W2254" i="5"/>
  <c r="W2253" i="5"/>
  <c r="W2252" i="5"/>
  <c r="W2251" i="5"/>
  <c r="W2250" i="5"/>
  <c r="W2249" i="5"/>
  <c r="W2248" i="5"/>
  <c r="W2247" i="5"/>
  <c r="W2246" i="5"/>
  <c r="W2245" i="5"/>
  <c r="W2244" i="5"/>
  <c r="W2243" i="5"/>
  <c r="W2242" i="5"/>
  <c r="W2241" i="5"/>
  <c r="W2240" i="5"/>
  <c r="W2239" i="5"/>
  <c r="W2238" i="5"/>
  <c r="W2237" i="5"/>
  <c r="W2236" i="5"/>
  <c r="W2235" i="5"/>
  <c r="W2234" i="5"/>
  <c r="W2233" i="5"/>
  <c r="W2232" i="5"/>
  <c r="W2231" i="5"/>
  <c r="W2230" i="5"/>
  <c r="W2229" i="5"/>
  <c r="W2228" i="5"/>
  <c r="W2227" i="5"/>
  <c r="W2226" i="5"/>
  <c r="W2225" i="5"/>
  <c r="W2224" i="5"/>
  <c r="W2223" i="5"/>
  <c r="W2222" i="5"/>
  <c r="W2221" i="5"/>
  <c r="W2220" i="5"/>
  <c r="W2219" i="5"/>
  <c r="W2218" i="5"/>
  <c r="W2217" i="5"/>
  <c r="W2216" i="5"/>
  <c r="W2215" i="5"/>
  <c r="W2214" i="5"/>
  <c r="W2213" i="5"/>
  <c r="W2212" i="5"/>
  <c r="W2211" i="5"/>
  <c r="W2210" i="5"/>
  <c r="W2209" i="5"/>
  <c r="W2208" i="5"/>
  <c r="W2207" i="5"/>
  <c r="W2206" i="5"/>
  <c r="W2205" i="5"/>
  <c r="W2204" i="5"/>
  <c r="W2203" i="5"/>
  <c r="W2202" i="5"/>
  <c r="W2201" i="5"/>
  <c r="W2200" i="5"/>
  <c r="W2199" i="5"/>
  <c r="W2198" i="5"/>
  <c r="W2197" i="5"/>
  <c r="W2196" i="5"/>
  <c r="W2195" i="5"/>
  <c r="W2194" i="5"/>
  <c r="W2193" i="5"/>
  <c r="W2192" i="5"/>
  <c r="W2191" i="5"/>
  <c r="W2190" i="5"/>
  <c r="W2189" i="5"/>
  <c r="W2188" i="5"/>
  <c r="W2187" i="5"/>
  <c r="W2186" i="5"/>
  <c r="W2185" i="5"/>
  <c r="W2184" i="5"/>
  <c r="W2183" i="5"/>
  <c r="W2182" i="5"/>
  <c r="W2181" i="5"/>
  <c r="W2180" i="5"/>
  <c r="W2179" i="5"/>
  <c r="W2178" i="5"/>
  <c r="W2177" i="5"/>
  <c r="W2176" i="5"/>
  <c r="W2175" i="5"/>
  <c r="W2174" i="5"/>
  <c r="W2173" i="5"/>
  <c r="W2172" i="5"/>
  <c r="W2171" i="5"/>
  <c r="W2170" i="5"/>
  <c r="W2169" i="5"/>
  <c r="W2168" i="5"/>
  <c r="W2167" i="5"/>
  <c r="W2166" i="5"/>
  <c r="W2165" i="5"/>
  <c r="W2164" i="5"/>
  <c r="W2163" i="5"/>
  <c r="W2162" i="5"/>
  <c r="W2161" i="5"/>
  <c r="W2160" i="5"/>
  <c r="W2159" i="5"/>
  <c r="W2158" i="5"/>
  <c r="W2157" i="5"/>
  <c r="W2156" i="5"/>
  <c r="W2155" i="5"/>
  <c r="W2154" i="5"/>
  <c r="W2153" i="5"/>
  <c r="W2152" i="5"/>
  <c r="W2151" i="5"/>
  <c r="W2150" i="5"/>
  <c r="W2149" i="5"/>
  <c r="W2148" i="5"/>
  <c r="W2147" i="5"/>
  <c r="W2146" i="5"/>
  <c r="W2145" i="5"/>
  <c r="W2144" i="5"/>
  <c r="W2143" i="5"/>
  <c r="W2142" i="5"/>
  <c r="W2141" i="5"/>
  <c r="W2140" i="5"/>
  <c r="W2139" i="5"/>
  <c r="W2138" i="5"/>
  <c r="W2137" i="5"/>
  <c r="W2136" i="5"/>
  <c r="W2135" i="5"/>
  <c r="W2134" i="5"/>
  <c r="W2133" i="5"/>
  <c r="W2132" i="5"/>
  <c r="W2131" i="5"/>
  <c r="W2130" i="5"/>
  <c r="W2129" i="5"/>
  <c r="W2128" i="5"/>
  <c r="W2127" i="5"/>
  <c r="W2126" i="5"/>
  <c r="W2125" i="5"/>
  <c r="W2124" i="5"/>
  <c r="W2123" i="5"/>
  <c r="W2122" i="5"/>
  <c r="W2121" i="5"/>
  <c r="W2120" i="5"/>
  <c r="W2119" i="5"/>
  <c r="W2118" i="5"/>
  <c r="W2117" i="5"/>
  <c r="W2116" i="5"/>
  <c r="W2115" i="5"/>
  <c r="W2114" i="5"/>
  <c r="W2113" i="5"/>
  <c r="W2112" i="5"/>
  <c r="W2111" i="5"/>
  <c r="W2110" i="5"/>
  <c r="W2109" i="5"/>
  <c r="W2108" i="5"/>
  <c r="W2107" i="5"/>
  <c r="W2106" i="5"/>
  <c r="W2105" i="5"/>
  <c r="W2104" i="5"/>
  <c r="W2103" i="5"/>
  <c r="W2102" i="5"/>
  <c r="W2101" i="5"/>
  <c r="W2100" i="5"/>
  <c r="W2099" i="5"/>
  <c r="W2098" i="5"/>
  <c r="W2097" i="5"/>
  <c r="W2096" i="5"/>
  <c r="W2095" i="5"/>
  <c r="W2094" i="5"/>
  <c r="W2093" i="5"/>
  <c r="W2092" i="5"/>
  <c r="W2091" i="5"/>
  <c r="W2090" i="5"/>
  <c r="W2089" i="5"/>
  <c r="W2088" i="5"/>
  <c r="W2087" i="5"/>
  <c r="W2086" i="5"/>
  <c r="W2085" i="5"/>
  <c r="W2084" i="5"/>
  <c r="W2083" i="5"/>
  <c r="W2082" i="5"/>
  <c r="W2081" i="5"/>
  <c r="W2080" i="5"/>
  <c r="W2079" i="5"/>
  <c r="W2078" i="5"/>
  <c r="W2077" i="5"/>
  <c r="W2076" i="5"/>
  <c r="W2075" i="5"/>
  <c r="W2074" i="5"/>
  <c r="W2073" i="5"/>
  <c r="W2072" i="5"/>
  <c r="W2071" i="5"/>
  <c r="W2070" i="5"/>
  <c r="W2069" i="5"/>
  <c r="W2068" i="5"/>
  <c r="W2067" i="5"/>
  <c r="W2066" i="5"/>
  <c r="W2065" i="5"/>
  <c r="W2064" i="5"/>
  <c r="W2063" i="5"/>
  <c r="W2062" i="5"/>
  <c r="W2061" i="5"/>
  <c r="W2060" i="5"/>
  <c r="W2059" i="5"/>
  <c r="W2058" i="5"/>
  <c r="W2057" i="5"/>
  <c r="W2056" i="5"/>
  <c r="W2055" i="5"/>
  <c r="W2054" i="5"/>
  <c r="W2053" i="5"/>
  <c r="W2052" i="5"/>
  <c r="W2051" i="5"/>
  <c r="W2050" i="5"/>
  <c r="W2049" i="5"/>
  <c r="W2048" i="5"/>
  <c r="W2047" i="5"/>
  <c r="W2046" i="5"/>
  <c r="W2045" i="5"/>
  <c r="W2044" i="5"/>
  <c r="W2043" i="5"/>
  <c r="W2042" i="5"/>
  <c r="W2041" i="5"/>
  <c r="W2040" i="5"/>
  <c r="W2039" i="5"/>
  <c r="W2038" i="5"/>
  <c r="W2037" i="5"/>
  <c r="W2036" i="5"/>
  <c r="W2035" i="5"/>
  <c r="W2034" i="5"/>
  <c r="W2033" i="5"/>
  <c r="W2032" i="5"/>
  <c r="W2031" i="5"/>
  <c r="W2030" i="5"/>
  <c r="W2029" i="5"/>
  <c r="W2028" i="5"/>
  <c r="W2027" i="5"/>
  <c r="W2026" i="5"/>
  <c r="W2025" i="5"/>
  <c r="W2024" i="5"/>
  <c r="W2023" i="5"/>
  <c r="W2022" i="5"/>
  <c r="W2021" i="5"/>
  <c r="W2020" i="5"/>
  <c r="W2019" i="5"/>
  <c r="W2018" i="5"/>
  <c r="W2017" i="5"/>
  <c r="W2016" i="5"/>
  <c r="W2015" i="5"/>
  <c r="W2014" i="5"/>
  <c r="W2013" i="5"/>
  <c r="W2012" i="5"/>
  <c r="W2011" i="5"/>
  <c r="W2010" i="5"/>
  <c r="W2009" i="5"/>
  <c r="W2008" i="5"/>
  <c r="W2007" i="5"/>
  <c r="W2006" i="5"/>
  <c r="W2005" i="5"/>
  <c r="W2004" i="5"/>
  <c r="W2003" i="5"/>
  <c r="W2002" i="5"/>
  <c r="W2001" i="5"/>
  <c r="W2000" i="5"/>
  <c r="W1999" i="5"/>
  <c r="W1998" i="5"/>
  <c r="W1997" i="5"/>
  <c r="W1996" i="5"/>
  <c r="W1995" i="5"/>
  <c r="W1994" i="5"/>
  <c r="W1993" i="5"/>
  <c r="W1992" i="5"/>
  <c r="W1991" i="5"/>
  <c r="W1990" i="5"/>
  <c r="W1989" i="5"/>
  <c r="W1988" i="5"/>
  <c r="W1987" i="5"/>
  <c r="W1986" i="5"/>
  <c r="W1985" i="5"/>
  <c r="W1984" i="5"/>
  <c r="W1983" i="5"/>
  <c r="W1982" i="5"/>
  <c r="W1981" i="5"/>
  <c r="W1980" i="5"/>
  <c r="W1979" i="5"/>
  <c r="W1978" i="5"/>
  <c r="W1977" i="5"/>
  <c r="W1976" i="5"/>
  <c r="W1975" i="5"/>
  <c r="W1974" i="5"/>
  <c r="W1973" i="5"/>
  <c r="W1972" i="5"/>
  <c r="W1971" i="5"/>
  <c r="W1970" i="5"/>
  <c r="W1969" i="5"/>
  <c r="W1968" i="5"/>
  <c r="W1967" i="5"/>
  <c r="W1966" i="5"/>
  <c r="W1965" i="5"/>
  <c r="W1964" i="5"/>
  <c r="W1963" i="5"/>
  <c r="W1962" i="5"/>
  <c r="W1961" i="5"/>
  <c r="W1960" i="5"/>
  <c r="W1959" i="5"/>
  <c r="W1958" i="5"/>
  <c r="W1957" i="5"/>
  <c r="W1956" i="5"/>
  <c r="W1955" i="5"/>
  <c r="W1954" i="5"/>
  <c r="W1953" i="5"/>
  <c r="W1952" i="5"/>
  <c r="W1951" i="5"/>
  <c r="W1950" i="5"/>
  <c r="W1949" i="5"/>
  <c r="W1948" i="5"/>
  <c r="W1947" i="5"/>
  <c r="W1946" i="5"/>
  <c r="W1945" i="5"/>
  <c r="W1944" i="5"/>
  <c r="W1943" i="5"/>
  <c r="W1942" i="5"/>
  <c r="W1941" i="5"/>
  <c r="W1940" i="5"/>
  <c r="W1939" i="5"/>
  <c r="W1938" i="5"/>
  <c r="W1937" i="5"/>
  <c r="W1936" i="5"/>
  <c r="W1935" i="5"/>
  <c r="W1934" i="5"/>
  <c r="W1933" i="5"/>
  <c r="W1932" i="5"/>
  <c r="W1931" i="5"/>
  <c r="W1930" i="5"/>
  <c r="W1929" i="5"/>
  <c r="W1928" i="5"/>
  <c r="W1927" i="5"/>
  <c r="W1926" i="5"/>
  <c r="W1925" i="5"/>
  <c r="W1924" i="5"/>
  <c r="W1923" i="5"/>
  <c r="W1922" i="5"/>
  <c r="W1921" i="5"/>
  <c r="W1920" i="5"/>
  <c r="W1919" i="5"/>
  <c r="W1918" i="5"/>
  <c r="W1917" i="5"/>
  <c r="W1916" i="5"/>
  <c r="W1915" i="5"/>
  <c r="W1914" i="5"/>
  <c r="W1913" i="5"/>
  <c r="W1912" i="5"/>
  <c r="W1911" i="5"/>
  <c r="W1910" i="5"/>
  <c r="W1909" i="5"/>
  <c r="W1908" i="5"/>
  <c r="W1907" i="5"/>
  <c r="W1906" i="5"/>
  <c r="W1905" i="5"/>
  <c r="W1904" i="5"/>
  <c r="W1903" i="5"/>
  <c r="W1902" i="5"/>
  <c r="W1901" i="5"/>
  <c r="W1900" i="5"/>
  <c r="W1899" i="5"/>
  <c r="W1898" i="5"/>
  <c r="W1897" i="5"/>
  <c r="W1896" i="5"/>
  <c r="W1895" i="5"/>
  <c r="W1894" i="5"/>
  <c r="W1893" i="5"/>
  <c r="W1892" i="5"/>
  <c r="W1891" i="5"/>
  <c r="W1890" i="5"/>
  <c r="W1889" i="5"/>
  <c r="W1888" i="5"/>
  <c r="W1887" i="5"/>
  <c r="W1886" i="5"/>
  <c r="W1885" i="5"/>
  <c r="W1884" i="5"/>
  <c r="W1883" i="5"/>
  <c r="W1882" i="5"/>
  <c r="W1881" i="5"/>
  <c r="W1880" i="5"/>
  <c r="W1879" i="5"/>
  <c r="W1878" i="5"/>
  <c r="W1877" i="5"/>
  <c r="W1876" i="5"/>
  <c r="W1875" i="5"/>
  <c r="W1874" i="5"/>
  <c r="W1873" i="5"/>
  <c r="W1872" i="5"/>
  <c r="W1871" i="5"/>
  <c r="W1870" i="5"/>
  <c r="W1869" i="5"/>
  <c r="W1868" i="5"/>
  <c r="W1867" i="5"/>
  <c r="W1866" i="5"/>
  <c r="W1865" i="5"/>
  <c r="W1864" i="5"/>
  <c r="W1863" i="5"/>
  <c r="W1862" i="5"/>
  <c r="W1861" i="5"/>
  <c r="W1860" i="5"/>
  <c r="W1859" i="5"/>
  <c r="W1858" i="5"/>
  <c r="W1857" i="5"/>
  <c r="W1856" i="5"/>
  <c r="W1855" i="5"/>
  <c r="W1854" i="5"/>
  <c r="W1853" i="5"/>
  <c r="W1852" i="5"/>
  <c r="W1851" i="5"/>
  <c r="W1850" i="5"/>
  <c r="W1849" i="5"/>
  <c r="W1848" i="5"/>
  <c r="W1847" i="5"/>
  <c r="W1846" i="5"/>
  <c r="W1845" i="5"/>
  <c r="W1844" i="5"/>
  <c r="W1843" i="5"/>
  <c r="W1842" i="5"/>
  <c r="W1841" i="5"/>
  <c r="W1840" i="5"/>
  <c r="W1839" i="5"/>
  <c r="W1838" i="5"/>
  <c r="W1837" i="5"/>
  <c r="W1836" i="5"/>
  <c r="W1835" i="5"/>
  <c r="W1834" i="5"/>
  <c r="W1833" i="5"/>
  <c r="W1832" i="5"/>
  <c r="W1831" i="5"/>
  <c r="W1830" i="5"/>
  <c r="W1829" i="5"/>
  <c r="W1828" i="5"/>
  <c r="W1827" i="5"/>
  <c r="W1826" i="5"/>
  <c r="W1825" i="5"/>
  <c r="W1824" i="5"/>
  <c r="W1823" i="5"/>
  <c r="W1822" i="5"/>
  <c r="W1821" i="5"/>
  <c r="W1820" i="5"/>
  <c r="W1819" i="5"/>
  <c r="W1818" i="5"/>
  <c r="W1817" i="5"/>
  <c r="W1816" i="5"/>
  <c r="W1815" i="5"/>
  <c r="W1814" i="5"/>
  <c r="W1813" i="5"/>
  <c r="W1812" i="5"/>
  <c r="W1811" i="5"/>
  <c r="W1810" i="5"/>
  <c r="W1809" i="5"/>
  <c r="W1808" i="5"/>
  <c r="W1807" i="5"/>
  <c r="W1806" i="5"/>
  <c r="W1805" i="5"/>
  <c r="W1804" i="5"/>
  <c r="W1803" i="5"/>
  <c r="W1802" i="5"/>
  <c r="W1801" i="5"/>
  <c r="W1800" i="5"/>
  <c r="W1799" i="5"/>
  <c r="W1798" i="5"/>
  <c r="W1797" i="5"/>
  <c r="W1796" i="5"/>
  <c r="W1795" i="5"/>
  <c r="W1794" i="5"/>
  <c r="W1793" i="5"/>
  <c r="W1792" i="5"/>
  <c r="W1791" i="5"/>
  <c r="W1790" i="5"/>
  <c r="W1789" i="5"/>
  <c r="W1788" i="5"/>
  <c r="W1787" i="5"/>
  <c r="W1786" i="5"/>
  <c r="W1785" i="5"/>
  <c r="W1784" i="5"/>
  <c r="W1783" i="5"/>
  <c r="W1782" i="5"/>
  <c r="W1781" i="5"/>
  <c r="W1780" i="5"/>
  <c r="W1779" i="5"/>
  <c r="W1778" i="5"/>
  <c r="W1777" i="5"/>
  <c r="W1776" i="5"/>
  <c r="W1775" i="5"/>
  <c r="W1774" i="5"/>
  <c r="W1773" i="5"/>
  <c r="W1772" i="5"/>
  <c r="W1771" i="5"/>
  <c r="W1770" i="5"/>
  <c r="W1769" i="5"/>
  <c r="W1768" i="5"/>
  <c r="W1767" i="5"/>
  <c r="W1766" i="5"/>
  <c r="W1765" i="5"/>
  <c r="W1764" i="5"/>
  <c r="W1763" i="5"/>
  <c r="W1762" i="5"/>
  <c r="W1761" i="5"/>
  <c r="W1760" i="5"/>
  <c r="W1759" i="5"/>
  <c r="W1758" i="5"/>
  <c r="W1757" i="5"/>
  <c r="W1756" i="5"/>
  <c r="W1755" i="5"/>
  <c r="W1754" i="5"/>
  <c r="W1753" i="5"/>
  <c r="W1752" i="5"/>
  <c r="W1751" i="5"/>
  <c r="W1750" i="5"/>
  <c r="W1749" i="5"/>
  <c r="W1748" i="5"/>
  <c r="W1747" i="5"/>
  <c r="W1746" i="5"/>
  <c r="W1745" i="5"/>
  <c r="W1744" i="5"/>
  <c r="W1743" i="5"/>
  <c r="W1742" i="5"/>
  <c r="W1741" i="5"/>
  <c r="W1740" i="5"/>
  <c r="W1739" i="5"/>
  <c r="W1738" i="5"/>
  <c r="W1737" i="5"/>
  <c r="W1736" i="5"/>
  <c r="W1735" i="5"/>
  <c r="W1734" i="5"/>
  <c r="W1733" i="5"/>
  <c r="W1732" i="5"/>
  <c r="W1731" i="5"/>
  <c r="W1730" i="5"/>
  <c r="W1729" i="5"/>
  <c r="W1728" i="5"/>
  <c r="W1727" i="5"/>
  <c r="W1726" i="5"/>
  <c r="W1725" i="5"/>
  <c r="W1724" i="5"/>
  <c r="W1723" i="5"/>
  <c r="W1722" i="5"/>
  <c r="W1721" i="5"/>
  <c r="W1720" i="5"/>
  <c r="W1719" i="5"/>
  <c r="W1718" i="5"/>
  <c r="W1717" i="5"/>
  <c r="W1716" i="5"/>
  <c r="W1715" i="5"/>
  <c r="W1714" i="5"/>
  <c r="W1713" i="5"/>
  <c r="W1712" i="5"/>
  <c r="W1711" i="5"/>
  <c r="W1710" i="5"/>
  <c r="W1709" i="5"/>
  <c r="W1708" i="5"/>
  <c r="W1707" i="5"/>
  <c r="W1706" i="5"/>
  <c r="W1705" i="5"/>
  <c r="W1704" i="5"/>
  <c r="W1703" i="5"/>
  <c r="W1702" i="5"/>
  <c r="W1701" i="5"/>
  <c r="W1700" i="5"/>
  <c r="W1699" i="5"/>
  <c r="W1698" i="5"/>
  <c r="W1697" i="5"/>
  <c r="W1696" i="5"/>
  <c r="W1695" i="5"/>
  <c r="W1694" i="5"/>
  <c r="W1693" i="5"/>
  <c r="W1692" i="5"/>
  <c r="W1691" i="5"/>
  <c r="W1690" i="5"/>
  <c r="W1689" i="5"/>
  <c r="W1688" i="5"/>
  <c r="W1687" i="5"/>
  <c r="W1686" i="5"/>
  <c r="W1685" i="5"/>
  <c r="W1684" i="5"/>
  <c r="W1683" i="5"/>
  <c r="W1682" i="5"/>
  <c r="W1681" i="5"/>
  <c r="W1680" i="5"/>
  <c r="W1679" i="5"/>
  <c r="W1678" i="5"/>
  <c r="W1677" i="5"/>
  <c r="W1676" i="5"/>
  <c r="W1675" i="5"/>
  <c r="W1674" i="5"/>
  <c r="W1673" i="5"/>
  <c r="W1672" i="5"/>
  <c r="W1671" i="5"/>
  <c r="W1670" i="5"/>
  <c r="W1669" i="5"/>
  <c r="W1668" i="5"/>
  <c r="W1667" i="5"/>
  <c r="W1666" i="5"/>
  <c r="W1665" i="5"/>
  <c r="W1664" i="5"/>
  <c r="W1663" i="5"/>
  <c r="W1662" i="5"/>
  <c r="W1661" i="5"/>
  <c r="W1660" i="5"/>
  <c r="W1659" i="5"/>
  <c r="W1658" i="5"/>
  <c r="W1657" i="5"/>
  <c r="W1656" i="5"/>
  <c r="W1655" i="5"/>
  <c r="W1654" i="5"/>
  <c r="W1653" i="5"/>
  <c r="W1652" i="5"/>
  <c r="W1651" i="5"/>
  <c r="W1650" i="5"/>
  <c r="W1649" i="5"/>
  <c r="W1648" i="5"/>
  <c r="W1647" i="5"/>
  <c r="W1646" i="5"/>
  <c r="W1645" i="5"/>
  <c r="W1644" i="5"/>
  <c r="W1643" i="5"/>
  <c r="W1642" i="5"/>
  <c r="W1641" i="5"/>
  <c r="W1640" i="5"/>
  <c r="W1639" i="5"/>
  <c r="W1638" i="5"/>
  <c r="W1637" i="5"/>
  <c r="W1636" i="5"/>
  <c r="W1635" i="5"/>
  <c r="W1634" i="5"/>
  <c r="W1633" i="5"/>
  <c r="W1632" i="5"/>
  <c r="W1631" i="5"/>
  <c r="W1630" i="5"/>
  <c r="W1629" i="5"/>
  <c r="W1628" i="5"/>
  <c r="W1627" i="5"/>
  <c r="W1626" i="5"/>
  <c r="W1625" i="5"/>
  <c r="W1624" i="5"/>
  <c r="W1623" i="5"/>
  <c r="W1622" i="5"/>
  <c r="W1621" i="5"/>
  <c r="W1620" i="5"/>
  <c r="W1619" i="5"/>
  <c r="W1618" i="5"/>
  <c r="W1617" i="5"/>
  <c r="W1616" i="5"/>
  <c r="W1615" i="5"/>
  <c r="W1614" i="5"/>
  <c r="W1613" i="5"/>
  <c r="W1612" i="5"/>
  <c r="W1611" i="5"/>
  <c r="W1610" i="5"/>
  <c r="W1609" i="5"/>
  <c r="W1608" i="5"/>
  <c r="W1607" i="5"/>
  <c r="W1606" i="5"/>
  <c r="W1605" i="5"/>
  <c r="W1604" i="5"/>
  <c r="W1603" i="5"/>
  <c r="W1602" i="5"/>
  <c r="W1601" i="5"/>
  <c r="W1600" i="5"/>
  <c r="W1599" i="5"/>
  <c r="W1598" i="5"/>
  <c r="W1597" i="5"/>
  <c r="W1596" i="5"/>
  <c r="W1595" i="5"/>
  <c r="W1594" i="5"/>
  <c r="W1593" i="5"/>
  <c r="W1592" i="5"/>
  <c r="W1591" i="5"/>
  <c r="W1590" i="5"/>
  <c r="W1589" i="5"/>
  <c r="W1588" i="5"/>
  <c r="W1587" i="5"/>
  <c r="W1586" i="5"/>
  <c r="W1585" i="5"/>
  <c r="W1584" i="5"/>
  <c r="W1583" i="5"/>
  <c r="W1582" i="5"/>
  <c r="W1581" i="5"/>
  <c r="W1580" i="5"/>
  <c r="W1579" i="5"/>
  <c r="W1578" i="5"/>
  <c r="W1577" i="5"/>
  <c r="W1576" i="5"/>
  <c r="W1575" i="5"/>
  <c r="W1574" i="5"/>
  <c r="W1573" i="5"/>
  <c r="W1572" i="5"/>
  <c r="W1571" i="5"/>
  <c r="W1570" i="5"/>
  <c r="W1569" i="5"/>
  <c r="W1568" i="5"/>
  <c r="W1567" i="5"/>
  <c r="W1566" i="5"/>
  <c r="W1565" i="5"/>
  <c r="W1564" i="5"/>
  <c r="W1563" i="5"/>
  <c r="W1562" i="5"/>
  <c r="W1561" i="5"/>
  <c r="W1560" i="5"/>
  <c r="W1559" i="5"/>
  <c r="W1558" i="5"/>
  <c r="W1557" i="5"/>
  <c r="W1556" i="5"/>
  <c r="W1555" i="5"/>
  <c r="W1554" i="5"/>
  <c r="W1553" i="5"/>
  <c r="W1552" i="5"/>
  <c r="W1551" i="5"/>
  <c r="W1550" i="5"/>
  <c r="W1549" i="5"/>
  <c r="W1548" i="5"/>
  <c r="W1547" i="5"/>
  <c r="W1546" i="5"/>
  <c r="W1545" i="5"/>
  <c r="W1544" i="5"/>
  <c r="W1543" i="5"/>
  <c r="W1542" i="5"/>
  <c r="W1541" i="5"/>
  <c r="W1540" i="5"/>
  <c r="W1539" i="5"/>
  <c r="W1538" i="5"/>
  <c r="W1537" i="5"/>
  <c r="W1536" i="5"/>
  <c r="W1535" i="5"/>
  <c r="W1534" i="5"/>
  <c r="W1533" i="5"/>
  <c r="W1532" i="5"/>
  <c r="W1531" i="5"/>
  <c r="W1530" i="5"/>
  <c r="W1529" i="5"/>
  <c r="W1528" i="5"/>
  <c r="W1527" i="5"/>
  <c r="W1526" i="5"/>
  <c r="W1525" i="5"/>
  <c r="W1524" i="5"/>
  <c r="W1523" i="5"/>
  <c r="W1522" i="5"/>
  <c r="W1521" i="5"/>
  <c r="W1520" i="5"/>
  <c r="W1519" i="5"/>
  <c r="W1518" i="5"/>
  <c r="W1517" i="5"/>
  <c r="W1516" i="5"/>
  <c r="W1515" i="5"/>
  <c r="W1514" i="5"/>
  <c r="W1513" i="5"/>
  <c r="W1512" i="5"/>
  <c r="W1511" i="5"/>
  <c r="W1510" i="5"/>
  <c r="W1509" i="5"/>
  <c r="W1508" i="5"/>
  <c r="W1507" i="5"/>
  <c r="W1506" i="5"/>
  <c r="W1505" i="5"/>
  <c r="W1504" i="5"/>
  <c r="W1503" i="5"/>
  <c r="W1502" i="5"/>
  <c r="W1501" i="5"/>
  <c r="W1500" i="5"/>
  <c r="W1499" i="5"/>
  <c r="W1498" i="5"/>
  <c r="W1497" i="5"/>
  <c r="W1496" i="5"/>
  <c r="W1495" i="5"/>
  <c r="W1494" i="5"/>
  <c r="W1493" i="5"/>
  <c r="W1492" i="5"/>
  <c r="W1491" i="5"/>
  <c r="W1490" i="5"/>
  <c r="W1489" i="5"/>
  <c r="W1488" i="5"/>
  <c r="W1487" i="5"/>
  <c r="W1486" i="5"/>
  <c r="W1485" i="5"/>
  <c r="W1484" i="5"/>
  <c r="W1483" i="5"/>
  <c r="W1482" i="5"/>
  <c r="W1481" i="5"/>
  <c r="W1480" i="5"/>
  <c r="W1479" i="5"/>
  <c r="W1478" i="5"/>
  <c r="W1477" i="5"/>
  <c r="W1476" i="5"/>
  <c r="W1475" i="5"/>
  <c r="W1474" i="5"/>
  <c r="W1473" i="5"/>
  <c r="W1472" i="5"/>
  <c r="W1471" i="5"/>
  <c r="W1470" i="5"/>
  <c r="W1469" i="5"/>
  <c r="W1468" i="5"/>
  <c r="W1467" i="5"/>
  <c r="W1466" i="5"/>
  <c r="W1465" i="5"/>
  <c r="W1464" i="5"/>
  <c r="W1463" i="5"/>
  <c r="W1462" i="5"/>
  <c r="W1461" i="5"/>
  <c r="W1460" i="5"/>
  <c r="W1459" i="5"/>
  <c r="W1458" i="5"/>
  <c r="W1457" i="5"/>
  <c r="W1456" i="5"/>
  <c r="W1455" i="5"/>
  <c r="W1454" i="5"/>
  <c r="W1453" i="5"/>
  <c r="W1452" i="5"/>
  <c r="W1451" i="5"/>
  <c r="W1450" i="5"/>
  <c r="W1449" i="5"/>
  <c r="W1448" i="5"/>
  <c r="W1447" i="5"/>
  <c r="W1446" i="5"/>
  <c r="W1445" i="5"/>
  <c r="W1444" i="5"/>
  <c r="W1443" i="5"/>
  <c r="W1442" i="5"/>
  <c r="W1441" i="5"/>
  <c r="W1440" i="5"/>
  <c r="W1439" i="5"/>
  <c r="W1438" i="5"/>
  <c r="W1437" i="5"/>
  <c r="W1436" i="5"/>
  <c r="W1435" i="5"/>
  <c r="W1434" i="5"/>
  <c r="W1433" i="5"/>
  <c r="W1432" i="5"/>
  <c r="W1431" i="5"/>
  <c r="W1430" i="5"/>
  <c r="W1429" i="5"/>
  <c r="W1428" i="5"/>
  <c r="W1427" i="5"/>
  <c r="W1426" i="5"/>
  <c r="W1425" i="5"/>
  <c r="W1424" i="5"/>
  <c r="W1423" i="5"/>
  <c r="W1422" i="5"/>
  <c r="W1421" i="5"/>
  <c r="W1420" i="5"/>
  <c r="W1419" i="5"/>
  <c r="W1418" i="5"/>
  <c r="W1417" i="5"/>
  <c r="W1416" i="5"/>
  <c r="W1415" i="5"/>
  <c r="W1414" i="5"/>
  <c r="W1413" i="5"/>
  <c r="W1412" i="5"/>
  <c r="W1411" i="5"/>
  <c r="W1410" i="5"/>
  <c r="W1409" i="5"/>
  <c r="W1408" i="5"/>
  <c r="W1407" i="5"/>
  <c r="W1406" i="5"/>
  <c r="W1405" i="5"/>
  <c r="W1404" i="5"/>
  <c r="W1403" i="5"/>
  <c r="W1402" i="5"/>
  <c r="W1401" i="5"/>
  <c r="W1400" i="5"/>
  <c r="W1399" i="5"/>
  <c r="W1398" i="5"/>
  <c r="W1397" i="5"/>
  <c r="W1396" i="5"/>
  <c r="W1395" i="5"/>
  <c r="W1394" i="5"/>
  <c r="W1393" i="5"/>
  <c r="W1392" i="5"/>
  <c r="W1391" i="5"/>
  <c r="W1390" i="5"/>
  <c r="W1389" i="5"/>
  <c r="W1388" i="5"/>
  <c r="W1387" i="5"/>
  <c r="W1386" i="5"/>
  <c r="W1385" i="5"/>
  <c r="W1384" i="5"/>
  <c r="W1383" i="5"/>
  <c r="W1382" i="5"/>
  <c r="W1381" i="5"/>
  <c r="W1380" i="5"/>
  <c r="W1379" i="5"/>
  <c r="W1378" i="5"/>
  <c r="W1377" i="5"/>
  <c r="W1376" i="5"/>
  <c r="W1375" i="5"/>
  <c r="W1374" i="5"/>
  <c r="W1373" i="5"/>
  <c r="W1372" i="5"/>
  <c r="W1371" i="5"/>
  <c r="W1370" i="5"/>
  <c r="W1369" i="5"/>
  <c r="W1368" i="5"/>
  <c r="W1367" i="5"/>
  <c r="W1366" i="5"/>
  <c r="W1365" i="5"/>
  <c r="W1364" i="5"/>
  <c r="W1363" i="5"/>
  <c r="W1362" i="5"/>
  <c r="W1361" i="5"/>
  <c r="W1360" i="5"/>
  <c r="W1359" i="5"/>
  <c r="W1358" i="5"/>
  <c r="W1357" i="5"/>
  <c r="W1356" i="5"/>
  <c r="W1355" i="5"/>
  <c r="W1354" i="5"/>
  <c r="W1353" i="5"/>
  <c r="W1352" i="5"/>
  <c r="W1351" i="5"/>
  <c r="W1350" i="5"/>
  <c r="W1349" i="5"/>
  <c r="W1348" i="5"/>
  <c r="W1347" i="5"/>
  <c r="W1346" i="5"/>
  <c r="W1345" i="5"/>
  <c r="W1344" i="5"/>
  <c r="W1343" i="5"/>
  <c r="W1342" i="5"/>
  <c r="W1341" i="5"/>
  <c r="W1340" i="5"/>
  <c r="W1339" i="5"/>
  <c r="W1338" i="5"/>
  <c r="W1337" i="5"/>
  <c r="W1336" i="5"/>
  <c r="W1335" i="5"/>
  <c r="W1334" i="5"/>
  <c r="W1333" i="5"/>
  <c r="W1332" i="5"/>
  <c r="W1331" i="5"/>
  <c r="W1330" i="5"/>
  <c r="W1329" i="5"/>
  <c r="W1328" i="5"/>
  <c r="W1327" i="5"/>
  <c r="W1326" i="5"/>
  <c r="W1325" i="5"/>
  <c r="W1324" i="5"/>
  <c r="W1323" i="5"/>
  <c r="W1322" i="5"/>
  <c r="W1321" i="5"/>
  <c r="W1320" i="5"/>
  <c r="W1319" i="5"/>
  <c r="W1318" i="5"/>
  <c r="W1317" i="5"/>
  <c r="W1316" i="5"/>
  <c r="W1315" i="5"/>
  <c r="W1314" i="5"/>
  <c r="W1313" i="5"/>
  <c r="W1312" i="5"/>
  <c r="W1311" i="5"/>
  <c r="W1310" i="5"/>
  <c r="W1309" i="5"/>
  <c r="W1308" i="5"/>
  <c r="W1307" i="5"/>
  <c r="W1306" i="5"/>
  <c r="W1305" i="5"/>
  <c r="W1304" i="5"/>
  <c r="W1303" i="5"/>
  <c r="W1302" i="5"/>
  <c r="W1301" i="5"/>
  <c r="W1300" i="5"/>
  <c r="W1299" i="5"/>
  <c r="W1298" i="5"/>
  <c r="W1297" i="5"/>
  <c r="W1296" i="5"/>
  <c r="W1295" i="5"/>
  <c r="W1294" i="5"/>
  <c r="W1293" i="5"/>
  <c r="W1292" i="5"/>
  <c r="W1291" i="5"/>
  <c r="W1290" i="5"/>
  <c r="W1289" i="5"/>
  <c r="W1288" i="5"/>
  <c r="W1287" i="5"/>
  <c r="W1286" i="5"/>
  <c r="W1285" i="5"/>
  <c r="W1284" i="5"/>
  <c r="W1283" i="5"/>
  <c r="W1282" i="5"/>
  <c r="W1281" i="5"/>
  <c r="W1280" i="5"/>
  <c r="W1279" i="5"/>
  <c r="W1278" i="5"/>
  <c r="W1277" i="5"/>
  <c r="W1276" i="5"/>
  <c r="W1275" i="5"/>
  <c r="W1274" i="5"/>
  <c r="W1273" i="5"/>
  <c r="W1272" i="5"/>
  <c r="W1271" i="5"/>
  <c r="W1270" i="5"/>
  <c r="W1269" i="5"/>
  <c r="W1268" i="5"/>
  <c r="W1267" i="5"/>
  <c r="W1266" i="5"/>
  <c r="W1265" i="5"/>
  <c r="W1264" i="5"/>
  <c r="W1263" i="5"/>
  <c r="W1262" i="5"/>
  <c r="W1261" i="5"/>
  <c r="W1260" i="5"/>
  <c r="W1259" i="5"/>
  <c r="W1258" i="5"/>
  <c r="W1257" i="5"/>
  <c r="W1256" i="5"/>
  <c r="W1255" i="5"/>
  <c r="W1254" i="5"/>
  <c r="W1253" i="5"/>
  <c r="W1252" i="5"/>
  <c r="W1251" i="5"/>
  <c r="W1250" i="5"/>
  <c r="W1249" i="5"/>
  <c r="W1248" i="5"/>
  <c r="W1247" i="5"/>
  <c r="W1246" i="5"/>
  <c r="W1245" i="5"/>
  <c r="W1244" i="5"/>
  <c r="W1243" i="5"/>
  <c r="W1242" i="5"/>
  <c r="W1241" i="5"/>
  <c r="W1240" i="5"/>
  <c r="W1239" i="5"/>
  <c r="W1238" i="5"/>
  <c r="W1237" i="5"/>
  <c r="W1236" i="5"/>
  <c r="W1235" i="5"/>
  <c r="W1234" i="5"/>
  <c r="W1233" i="5"/>
  <c r="W1232" i="5"/>
  <c r="W1231" i="5"/>
  <c r="W1230" i="5"/>
  <c r="W1229" i="5"/>
  <c r="W1228" i="5"/>
  <c r="W1227" i="5"/>
  <c r="W1226" i="5"/>
  <c r="W1225" i="5"/>
  <c r="W1224" i="5"/>
  <c r="W1223" i="5"/>
  <c r="W1222" i="5"/>
  <c r="W1221" i="5"/>
  <c r="W1220" i="5"/>
  <c r="W1219" i="5"/>
  <c r="W1218" i="5"/>
  <c r="W1217" i="5"/>
  <c r="W1216" i="5"/>
  <c r="W1215" i="5"/>
  <c r="W1214" i="5"/>
  <c r="W1213" i="5"/>
  <c r="W1212" i="5"/>
  <c r="W1211" i="5"/>
  <c r="W1210" i="5"/>
  <c r="W1209" i="5"/>
  <c r="W1208" i="5"/>
  <c r="W1207" i="5"/>
  <c r="W1206" i="5"/>
  <c r="W1205" i="5"/>
  <c r="W1204" i="5"/>
  <c r="W1203" i="5"/>
  <c r="W1202" i="5"/>
  <c r="W1201" i="5"/>
  <c r="W1200" i="5"/>
  <c r="W1199" i="5"/>
  <c r="W1198" i="5"/>
  <c r="W1197" i="5"/>
  <c r="W1196" i="5"/>
  <c r="W1195" i="5"/>
  <c r="W1194" i="5"/>
  <c r="W1193" i="5"/>
  <c r="W1192" i="5"/>
  <c r="W1191" i="5"/>
  <c r="W1190" i="5"/>
  <c r="W1189" i="5"/>
  <c r="W1188" i="5"/>
  <c r="W1187" i="5"/>
  <c r="W1186" i="5"/>
  <c r="W1185" i="5"/>
  <c r="W1184" i="5"/>
  <c r="W1183" i="5"/>
  <c r="W1182" i="5"/>
  <c r="W1181" i="5"/>
  <c r="W1180" i="5"/>
  <c r="W1179" i="5"/>
  <c r="W1178" i="5"/>
  <c r="W1177" i="5"/>
  <c r="W1176" i="5"/>
  <c r="W1175" i="5"/>
  <c r="W1174" i="5"/>
  <c r="W1173" i="5"/>
  <c r="W1172" i="5"/>
  <c r="W1171" i="5"/>
  <c r="W1170" i="5"/>
  <c r="W1169" i="5"/>
  <c r="W1168" i="5"/>
  <c r="W1167" i="5"/>
  <c r="W1166" i="5"/>
  <c r="W1165" i="5"/>
  <c r="W1164" i="5"/>
  <c r="W1163" i="5"/>
  <c r="W1162" i="5"/>
  <c r="W1161" i="5"/>
  <c r="W1160" i="5"/>
  <c r="W1159" i="5"/>
  <c r="W1158" i="5"/>
  <c r="W1157" i="5"/>
  <c r="W1156" i="5"/>
  <c r="W1155" i="5"/>
  <c r="W1154" i="5"/>
  <c r="W1153" i="5"/>
  <c r="W1152" i="5"/>
  <c r="W1151" i="5"/>
  <c r="W1150" i="5"/>
  <c r="W1149" i="5"/>
  <c r="W1148" i="5"/>
  <c r="W1147" i="5"/>
  <c r="W1146" i="5"/>
  <c r="W1145" i="5"/>
  <c r="W1144" i="5"/>
  <c r="W1143" i="5"/>
  <c r="W1142" i="5"/>
  <c r="W1141" i="5"/>
  <c r="W1140" i="5"/>
  <c r="W1139" i="5"/>
  <c r="W1138" i="5"/>
  <c r="W1137" i="5"/>
  <c r="W1136" i="5"/>
  <c r="W1135" i="5"/>
  <c r="W1134" i="5"/>
  <c r="W1133" i="5"/>
  <c r="W1132" i="5"/>
  <c r="W1131" i="5"/>
  <c r="W1130" i="5"/>
  <c r="W1129" i="5"/>
  <c r="W1128" i="5"/>
  <c r="W1127" i="5"/>
  <c r="W1126" i="5"/>
  <c r="W1125" i="5"/>
  <c r="W1124" i="5"/>
  <c r="W1123" i="5"/>
  <c r="W1122" i="5"/>
  <c r="W1121" i="5"/>
  <c r="W1120" i="5"/>
  <c r="W1119" i="5"/>
  <c r="W1118" i="5"/>
  <c r="W1117" i="5"/>
  <c r="W1116" i="5"/>
  <c r="W1115" i="5"/>
  <c r="W1114" i="5"/>
  <c r="W1113" i="5"/>
  <c r="W1112" i="5"/>
  <c r="W1111" i="5"/>
  <c r="W1110" i="5"/>
  <c r="W1109" i="5"/>
  <c r="W1108" i="5"/>
  <c r="W1107" i="5"/>
  <c r="W1106" i="5"/>
  <c r="W1105" i="5"/>
  <c r="W1104" i="5"/>
  <c r="W1103" i="5"/>
  <c r="W1102" i="5"/>
  <c r="W1101" i="5"/>
  <c r="W1100" i="5"/>
  <c r="W1099" i="5"/>
  <c r="W1098" i="5"/>
  <c r="W1097" i="5"/>
  <c r="W1096" i="5"/>
  <c r="W1095" i="5"/>
  <c r="W1094" i="5"/>
  <c r="W1093" i="5"/>
  <c r="W1092" i="5"/>
  <c r="W1091" i="5"/>
  <c r="W1090" i="5"/>
  <c r="W1089" i="5"/>
  <c r="W1088" i="5"/>
  <c r="W1087" i="5"/>
  <c r="W1086" i="5"/>
  <c r="W1085" i="5"/>
  <c r="W1084" i="5"/>
  <c r="W1083" i="5"/>
  <c r="W1082" i="5"/>
  <c r="W1081" i="5"/>
  <c r="W1080" i="5"/>
  <c r="W1079" i="5"/>
  <c r="W1078" i="5"/>
  <c r="W1077" i="5"/>
  <c r="W1076" i="5"/>
  <c r="W1075" i="5"/>
  <c r="W1074" i="5"/>
  <c r="W1073" i="5"/>
  <c r="W1072" i="5"/>
  <c r="W1071" i="5"/>
  <c r="W1070" i="5"/>
  <c r="W1069" i="5"/>
  <c r="W1068" i="5"/>
  <c r="W1067" i="5"/>
  <c r="W1066" i="5"/>
  <c r="W1065" i="5"/>
  <c r="W1064" i="5"/>
  <c r="W1063" i="5"/>
  <c r="W1062" i="5"/>
  <c r="W1061" i="5"/>
  <c r="W1060" i="5"/>
  <c r="W1059" i="5"/>
  <c r="W1058" i="5"/>
  <c r="W1057" i="5"/>
  <c r="W1056" i="5"/>
  <c r="W1055" i="5"/>
  <c r="W1054" i="5"/>
  <c r="W1053" i="5"/>
  <c r="W1052" i="5"/>
  <c r="W1051" i="5"/>
  <c r="W1050" i="5"/>
  <c r="W1049" i="5"/>
  <c r="W1048" i="5"/>
  <c r="W1047" i="5"/>
  <c r="W1046" i="5"/>
  <c r="W1045" i="5"/>
  <c r="W1044" i="5"/>
  <c r="W1043" i="5"/>
  <c r="W1042" i="5"/>
  <c r="W1041" i="5"/>
  <c r="W1040" i="5"/>
  <c r="W1039" i="5"/>
  <c r="W1038" i="5"/>
  <c r="W1037" i="5"/>
  <c r="W1036" i="5"/>
  <c r="W1035" i="5"/>
  <c r="W1034" i="5"/>
  <c r="W1033" i="5"/>
  <c r="W1032" i="5"/>
  <c r="W1031" i="5"/>
  <c r="W1030" i="5"/>
  <c r="W1029" i="5"/>
  <c r="W1028" i="5"/>
  <c r="W1027" i="5"/>
  <c r="W1026" i="5"/>
  <c r="W1025" i="5"/>
  <c r="W1024" i="5"/>
  <c r="W1023" i="5"/>
  <c r="W1022" i="5"/>
  <c r="W1021" i="5"/>
  <c r="W1020" i="5"/>
  <c r="W1019" i="5"/>
  <c r="W1018" i="5"/>
  <c r="W1017" i="5"/>
  <c r="W1016" i="5"/>
  <c r="W1015" i="5"/>
  <c r="W1014" i="5"/>
  <c r="W1013" i="5"/>
  <c r="W1012" i="5"/>
  <c r="W1011" i="5"/>
  <c r="W1010" i="5"/>
  <c r="W1009" i="5"/>
  <c r="W1008" i="5"/>
  <c r="W1007" i="5"/>
  <c r="W1006" i="5"/>
  <c r="W1005" i="5"/>
  <c r="W1004" i="5"/>
  <c r="W1003" i="5"/>
  <c r="W1002" i="5"/>
  <c r="W1001" i="5"/>
  <c r="W1000" i="5"/>
  <c r="W999" i="5"/>
  <c r="W998" i="5"/>
  <c r="W997" i="5"/>
  <c r="W996" i="5"/>
  <c r="W995" i="5"/>
  <c r="W994" i="5"/>
  <c r="W993" i="5"/>
  <c r="W992" i="5"/>
  <c r="W991" i="5"/>
  <c r="W990" i="5"/>
  <c r="W989" i="5"/>
  <c r="W988" i="5"/>
  <c r="W987" i="5"/>
  <c r="W986" i="5"/>
  <c r="W985" i="5"/>
  <c r="W984" i="5"/>
  <c r="W983" i="5"/>
  <c r="W982" i="5"/>
  <c r="W981" i="5"/>
  <c r="W980" i="5"/>
  <c r="W979" i="5"/>
  <c r="W978" i="5"/>
  <c r="W977" i="5"/>
  <c r="W976" i="5"/>
  <c r="W975" i="5"/>
  <c r="W974" i="5"/>
  <c r="W973" i="5"/>
  <c r="W972" i="5"/>
  <c r="W971" i="5"/>
  <c r="W970" i="5"/>
  <c r="W969" i="5"/>
  <c r="W968" i="5"/>
  <c r="W967" i="5"/>
  <c r="W966" i="5"/>
  <c r="W965" i="5"/>
  <c r="W964" i="5"/>
  <c r="W963" i="5"/>
  <c r="W962" i="5"/>
  <c r="W961" i="5"/>
  <c r="W960" i="5"/>
  <c r="W959" i="5"/>
  <c r="W958" i="5"/>
  <c r="W957" i="5"/>
  <c r="W956" i="5"/>
  <c r="W955" i="5"/>
  <c r="W954" i="5"/>
  <c r="W953" i="5"/>
  <c r="W952" i="5"/>
  <c r="W951" i="5"/>
  <c r="W950" i="5"/>
  <c r="W949" i="5"/>
  <c r="W948" i="5"/>
  <c r="W947" i="5"/>
  <c r="W946" i="5"/>
  <c r="W945" i="5"/>
  <c r="W944" i="5"/>
  <c r="W943" i="5"/>
  <c r="W942" i="5"/>
  <c r="W941" i="5"/>
  <c r="W940" i="5"/>
  <c r="W939" i="5"/>
  <c r="W938" i="5"/>
  <c r="W937" i="5"/>
  <c r="W936" i="5"/>
  <c r="W935" i="5"/>
  <c r="W934" i="5"/>
  <c r="W933" i="5"/>
  <c r="W932" i="5"/>
  <c r="W931" i="5"/>
  <c r="W930" i="5"/>
  <c r="W929" i="5"/>
  <c r="W928" i="5"/>
  <c r="W927" i="5"/>
  <c r="W926" i="5"/>
  <c r="W925" i="5"/>
  <c r="W924" i="5"/>
  <c r="W923" i="5"/>
  <c r="W922" i="5"/>
  <c r="W921" i="5"/>
  <c r="W920" i="5"/>
  <c r="W919" i="5"/>
  <c r="W918" i="5"/>
  <c r="W917" i="5"/>
  <c r="W916" i="5"/>
  <c r="W915" i="5"/>
  <c r="W914" i="5"/>
  <c r="W913" i="5"/>
  <c r="W912" i="5"/>
  <c r="W911" i="5"/>
  <c r="W910" i="5"/>
  <c r="W909" i="5"/>
  <c r="W908" i="5"/>
  <c r="W907" i="5"/>
  <c r="W906" i="5"/>
  <c r="W905" i="5"/>
  <c r="W904" i="5"/>
  <c r="W903" i="5"/>
  <c r="W902" i="5"/>
  <c r="W901" i="5"/>
  <c r="W900" i="5"/>
  <c r="W899" i="5"/>
  <c r="W898" i="5"/>
  <c r="W897" i="5"/>
  <c r="W896" i="5"/>
  <c r="W895" i="5"/>
  <c r="W894" i="5"/>
  <c r="W893" i="5"/>
  <c r="W892" i="5"/>
  <c r="W891" i="5"/>
  <c r="W890" i="5"/>
  <c r="W889" i="5"/>
  <c r="W888" i="5"/>
  <c r="W887" i="5"/>
  <c r="W886" i="5"/>
  <c r="W885" i="5"/>
  <c r="W884" i="5"/>
  <c r="W883" i="5"/>
  <c r="W882" i="5"/>
  <c r="W881" i="5"/>
  <c r="W880" i="5"/>
  <c r="W879" i="5"/>
  <c r="W878" i="5"/>
  <c r="W877" i="5"/>
  <c r="W876" i="5"/>
  <c r="W875" i="5"/>
  <c r="W874" i="5"/>
  <c r="W873" i="5"/>
  <c r="W872" i="5"/>
  <c r="W871" i="5"/>
  <c r="W870" i="5"/>
  <c r="W869" i="5"/>
  <c r="W868" i="5"/>
  <c r="W867" i="5"/>
  <c r="W866" i="5"/>
  <c r="W865" i="5"/>
  <c r="W864" i="5"/>
  <c r="W863" i="5"/>
  <c r="W862" i="5"/>
  <c r="W861" i="5"/>
  <c r="W860" i="5"/>
  <c r="W859" i="5"/>
  <c r="W858" i="5"/>
  <c r="W857" i="5"/>
  <c r="W856" i="5"/>
  <c r="W855" i="5"/>
  <c r="W854" i="5"/>
  <c r="W853" i="5"/>
  <c r="W852" i="5"/>
  <c r="W851" i="5"/>
  <c r="W850" i="5"/>
  <c r="W849" i="5"/>
  <c r="W848" i="5"/>
  <c r="W847" i="5"/>
  <c r="W846" i="5"/>
  <c r="W845" i="5"/>
  <c r="W844" i="5"/>
  <c r="W843" i="5"/>
  <c r="W842" i="5"/>
  <c r="W841" i="5"/>
  <c r="W840" i="5"/>
  <c r="W839" i="5"/>
  <c r="W838" i="5"/>
  <c r="W837" i="5"/>
  <c r="W836" i="5"/>
  <c r="W835" i="5"/>
  <c r="W834" i="5"/>
  <c r="W833" i="5"/>
  <c r="W832" i="5"/>
  <c r="W831" i="5"/>
  <c r="W830" i="5"/>
  <c r="W829" i="5"/>
  <c r="W828" i="5"/>
  <c r="W827" i="5"/>
  <c r="W826" i="5"/>
  <c r="W825" i="5"/>
  <c r="W824" i="5"/>
  <c r="W823" i="5"/>
  <c r="W822" i="5"/>
  <c r="W821" i="5"/>
  <c r="W820" i="5"/>
  <c r="W819" i="5"/>
  <c r="W818" i="5"/>
  <c r="W817" i="5"/>
  <c r="W816" i="5"/>
  <c r="W815" i="5"/>
  <c r="W814" i="5"/>
  <c r="W813" i="5"/>
  <c r="W812" i="5"/>
  <c r="W811" i="5"/>
  <c r="W810" i="5"/>
  <c r="W809" i="5"/>
  <c r="W808" i="5"/>
  <c r="W807" i="5"/>
  <c r="W806" i="5"/>
  <c r="W805" i="5"/>
  <c r="W804" i="5"/>
  <c r="W803" i="5"/>
  <c r="W802" i="5"/>
  <c r="W801" i="5"/>
  <c r="W800" i="5"/>
  <c r="W799" i="5"/>
  <c r="W798" i="5"/>
  <c r="W797" i="5"/>
  <c r="W796" i="5"/>
  <c r="W795" i="5"/>
  <c r="W794" i="5"/>
  <c r="W793" i="5"/>
  <c r="W792" i="5"/>
  <c r="W791" i="5"/>
  <c r="W790" i="5"/>
  <c r="W789" i="5"/>
  <c r="W788" i="5"/>
  <c r="W787" i="5"/>
  <c r="W786" i="5"/>
  <c r="W785" i="5"/>
  <c r="W784" i="5"/>
  <c r="W783" i="5"/>
  <c r="W782" i="5"/>
  <c r="W781" i="5"/>
  <c r="W780" i="5"/>
  <c r="W779" i="5"/>
  <c r="W778" i="5"/>
  <c r="W777" i="5"/>
  <c r="W776" i="5"/>
  <c r="W775" i="5"/>
  <c r="W774" i="5"/>
  <c r="W773" i="5"/>
  <c r="W772" i="5"/>
  <c r="W771" i="5"/>
  <c r="W770" i="5"/>
  <c r="W769" i="5"/>
  <c r="W768" i="5"/>
  <c r="W767" i="5"/>
  <c r="W766" i="5"/>
  <c r="W765" i="5"/>
  <c r="W764" i="5"/>
  <c r="W763" i="5"/>
  <c r="W762" i="5"/>
  <c r="W761" i="5"/>
  <c r="W760" i="5"/>
  <c r="W759" i="5"/>
  <c r="W758" i="5"/>
  <c r="W757" i="5"/>
  <c r="W756" i="5"/>
  <c r="W755" i="5"/>
  <c r="W754" i="5"/>
  <c r="W753" i="5"/>
  <c r="W752" i="5"/>
  <c r="W751" i="5"/>
  <c r="W750" i="5"/>
  <c r="W749" i="5"/>
  <c r="W748" i="5"/>
  <c r="W747" i="5"/>
  <c r="W746" i="5"/>
  <c r="W745" i="5"/>
  <c r="W744" i="5"/>
  <c r="W743" i="5"/>
  <c r="W742" i="5"/>
  <c r="W741" i="5"/>
  <c r="W740" i="5"/>
  <c r="W739" i="5"/>
  <c r="W738" i="5"/>
  <c r="W737" i="5"/>
  <c r="W736" i="5"/>
  <c r="W735" i="5"/>
  <c r="W734" i="5"/>
  <c r="W733" i="5"/>
  <c r="W732" i="5"/>
  <c r="W731" i="5"/>
  <c r="W730" i="5"/>
  <c r="W729" i="5"/>
  <c r="W728" i="5"/>
  <c r="W727" i="5"/>
  <c r="W726" i="5"/>
  <c r="W725" i="5"/>
  <c r="W724" i="5"/>
  <c r="W723" i="5"/>
  <c r="W722" i="5"/>
  <c r="W721" i="5"/>
  <c r="W720" i="5"/>
  <c r="W719" i="5"/>
  <c r="W718" i="5"/>
  <c r="W717" i="5"/>
  <c r="W716" i="5"/>
  <c r="W715" i="5"/>
  <c r="W714" i="5"/>
  <c r="W713" i="5"/>
  <c r="W712" i="5"/>
  <c r="W711" i="5"/>
  <c r="W710" i="5"/>
  <c r="W709" i="5"/>
  <c r="W708" i="5"/>
  <c r="W707" i="5"/>
  <c r="W706" i="5"/>
  <c r="W705" i="5"/>
  <c r="W704" i="5"/>
  <c r="W703" i="5"/>
  <c r="W702" i="5"/>
  <c r="W701" i="5"/>
  <c r="W700" i="5"/>
  <c r="W699" i="5"/>
  <c r="W698" i="5"/>
  <c r="W697" i="5"/>
  <c r="W696" i="5"/>
  <c r="W695" i="5"/>
  <c r="W694" i="5"/>
  <c r="W693" i="5"/>
  <c r="W692" i="5"/>
  <c r="W691" i="5"/>
  <c r="W690" i="5"/>
  <c r="W689" i="5"/>
  <c r="W688" i="5"/>
  <c r="W687" i="5"/>
  <c r="W686" i="5"/>
  <c r="W685" i="5"/>
  <c r="W684" i="5"/>
  <c r="W683" i="5"/>
  <c r="W682" i="5"/>
  <c r="W681" i="5"/>
  <c r="W680" i="5"/>
  <c r="W679" i="5"/>
  <c r="W678" i="5"/>
  <c r="W677" i="5"/>
  <c r="W676" i="5"/>
  <c r="W675" i="5"/>
  <c r="W674" i="5"/>
  <c r="W673" i="5"/>
  <c r="W672" i="5"/>
  <c r="W671" i="5"/>
  <c r="W670" i="5"/>
  <c r="W669" i="5"/>
  <c r="W668" i="5"/>
  <c r="W667" i="5"/>
  <c r="W666" i="5"/>
  <c r="W665" i="5"/>
  <c r="W664" i="5"/>
  <c r="W663" i="5"/>
  <c r="W662" i="5"/>
  <c r="W661" i="5"/>
  <c r="W660" i="5"/>
  <c r="W659" i="5"/>
  <c r="W658" i="5"/>
  <c r="W657" i="5"/>
  <c r="W656" i="5"/>
  <c r="W655" i="5"/>
  <c r="W654" i="5"/>
  <c r="W653" i="5"/>
  <c r="W652" i="5"/>
  <c r="W651" i="5"/>
  <c r="W650" i="5"/>
  <c r="W649" i="5"/>
  <c r="W648" i="5"/>
  <c r="W647" i="5"/>
  <c r="W646" i="5"/>
  <c r="W645" i="5"/>
  <c r="W644" i="5"/>
  <c r="W643" i="5"/>
  <c r="W642" i="5"/>
  <c r="W641" i="5"/>
  <c r="W640" i="5"/>
  <c r="W639" i="5"/>
  <c r="W638" i="5"/>
  <c r="W637" i="5"/>
  <c r="W636" i="5"/>
  <c r="W635" i="5"/>
  <c r="W634" i="5"/>
  <c r="W633" i="5"/>
  <c r="W632" i="5"/>
  <c r="W631" i="5"/>
  <c r="W630" i="5"/>
  <c r="W629" i="5"/>
  <c r="W628" i="5"/>
  <c r="W627" i="5"/>
  <c r="W626" i="5"/>
  <c r="W625" i="5"/>
  <c r="W624" i="5"/>
  <c r="W623" i="5"/>
  <c r="W622" i="5"/>
  <c r="W621" i="5"/>
  <c r="W620" i="5"/>
  <c r="W619" i="5"/>
  <c r="W618" i="5"/>
  <c r="W617" i="5"/>
  <c r="W616" i="5"/>
  <c r="W615" i="5"/>
  <c r="W614" i="5"/>
  <c r="W613" i="5"/>
  <c r="W612" i="5"/>
  <c r="W611" i="5"/>
  <c r="W610" i="5"/>
  <c r="W609" i="5"/>
  <c r="W608" i="5"/>
  <c r="W607" i="5"/>
  <c r="W606" i="5"/>
  <c r="W605" i="5"/>
  <c r="W604" i="5"/>
  <c r="W603" i="5"/>
  <c r="W602" i="5"/>
  <c r="W601" i="5"/>
  <c r="W600" i="5"/>
  <c r="W599" i="5"/>
  <c r="W598" i="5"/>
  <c r="W597" i="5"/>
  <c r="W596" i="5"/>
  <c r="W595" i="5"/>
  <c r="W594" i="5"/>
  <c r="W593" i="5"/>
  <c r="W592" i="5"/>
  <c r="W591" i="5"/>
  <c r="W590" i="5"/>
  <c r="W589" i="5"/>
  <c r="W588" i="5"/>
  <c r="W587" i="5"/>
  <c r="W586" i="5"/>
  <c r="W585" i="5"/>
  <c r="W584" i="5"/>
  <c r="W583" i="5"/>
  <c r="W582" i="5"/>
  <c r="W581" i="5"/>
  <c r="W580" i="5"/>
  <c r="W579" i="5"/>
  <c r="W578" i="5"/>
  <c r="W577" i="5"/>
  <c r="W576" i="5"/>
  <c r="W575" i="5"/>
  <c r="W574" i="5"/>
  <c r="W573" i="5"/>
  <c r="W572" i="5"/>
  <c r="W571" i="5"/>
  <c r="W570" i="5"/>
  <c r="W569" i="5"/>
  <c r="W568" i="5"/>
  <c r="W567" i="5"/>
  <c r="W566" i="5"/>
  <c r="W565" i="5"/>
  <c r="W564" i="5"/>
  <c r="W563" i="5"/>
  <c r="W562" i="5"/>
  <c r="W561" i="5"/>
  <c r="W560" i="5"/>
  <c r="W559" i="5"/>
  <c r="W558" i="5"/>
  <c r="W557" i="5"/>
  <c r="W556" i="5"/>
  <c r="W555" i="5"/>
  <c r="W554" i="5"/>
  <c r="W553" i="5"/>
  <c r="W552" i="5"/>
  <c r="W551" i="5"/>
  <c r="W550" i="5"/>
  <c r="W549" i="5"/>
  <c r="W548" i="5"/>
  <c r="W547" i="5"/>
  <c r="W546" i="5"/>
  <c r="W545" i="5"/>
  <c r="W544" i="5"/>
  <c r="W543" i="5"/>
  <c r="W542" i="5"/>
  <c r="W541" i="5"/>
  <c r="W540" i="5"/>
  <c r="W539" i="5"/>
  <c r="W538" i="5"/>
  <c r="W537" i="5"/>
  <c r="W536" i="5"/>
  <c r="W535" i="5"/>
  <c r="W534" i="5"/>
  <c r="W533" i="5"/>
  <c r="W532" i="5"/>
  <c r="W531" i="5"/>
  <c r="W530" i="5"/>
  <c r="W529" i="5"/>
  <c r="W528" i="5"/>
  <c r="W527" i="5"/>
  <c r="W526" i="5"/>
  <c r="W525" i="5"/>
  <c r="W524" i="5"/>
  <c r="W523" i="5"/>
  <c r="W522" i="5"/>
  <c r="W521" i="5"/>
  <c r="W520" i="5"/>
  <c r="W519" i="5"/>
  <c r="W518" i="5"/>
  <c r="W517" i="5"/>
  <c r="W516" i="5"/>
  <c r="W515" i="5"/>
  <c r="W514" i="5"/>
  <c r="W513" i="5"/>
  <c r="W512" i="5"/>
  <c r="W511" i="5"/>
  <c r="W510" i="5"/>
  <c r="W509" i="5"/>
  <c r="W508" i="5"/>
  <c r="W507" i="5"/>
  <c r="W506" i="5"/>
  <c r="W505" i="5"/>
  <c r="W504" i="5"/>
  <c r="W503" i="5"/>
  <c r="W502" i="5"/>
  <c r="W501" i="5"/>
  <c r="W500" i="5"/>
  <c r="W499" i="5"/>
  <c r="W498" i="5"/>
  <c r="W497" i="5"/>
  <c r="W496" i="5"/>
  <c r="W495" i="5"/>
  <c r="W494" i="5"/>
  <c r="W493" i="5"/>
  <c r="W492" i="5"/>
  <c r="W491" i="5"/>
  <c r="W490" i="5"/>
  <c r="W489" i="5"/>
  <c r="W488" i="5"/>
  <c r="W487" i="5"/>
  <c r="W486" i="5"/>
  <c r="W485" i="5"/>
  <c r="W484" i="5"/>
  <c r="W483" i="5"/>
  <c r="W482" i="5"/>
  <c r="W481" i="5"/>
  <c r="W480" i="5"/>
  <c r="W479" i="5"/>
  <c r="W478" i="5"/>
  <c r="W477" i="5"/>
  <c r="W476" i="5"/>
  <c r="W475" i="5"/>
  <c r="W474" i="5"/>
  <c r="W473" i="5"/>
  <c r="W472" i="5"/>
  <c r="W471" i="5"/>
  <c r="W470" i="5"/>
  <c r="W469" i="5"/>
  <c r="W468" i="5"/>
  <c r="W467" i="5"/>
  <c r="W466" i="5"/>
  <c r="W465" i="5"/>
  <c r="W464" i="5"/>
  <c r="W463" i="5"/>
  <c r="W462" i="5"/>
  <c r="W461" i="5"/>
  <c r="W460" i="5"/>
  <c r="W459" i="5"/>
  <c r="W458" i="5"/>
  <c r="W457" i="5"/>
  <c r="W456" i="5"/>
  <c r="W455" i="5"/>
  <c r="W454" i="5"/>
  <c r="W453" i="5"/>
  <c r="W452" i="5"/>
  <c r="W451" i="5"/>
  <c r="W450" i="5"/>
  <c r="W449" i="5"/>
  <c r="W448" i="5"/>
  <c r="W447" i="5"/>
  <c r="W446" i="5"/>
  <c r="W445" i="5"/>
  <c r="W444" i="5"/>
  <c r="W443" i="5"/>
  <c r="W442" i="5"/>
  <c r="W441" i="5"/>
  <c r="W440" i="5"/>
  <c r="W439" i="5"/>
  <c r="W438" i="5"/>
  <c r="W437" i="5"/>
  <c r="W436" i="5"/>
  <c r="W435" i="5"/>
  <c r="W434" i="5"/>
  <c r="W433" i="5"/>
  <c r="W432" i="5"/>
  <c r="W431" i="5"/>
  <c r="W430" i="5"/>
  <c r="W429" i="5"/>
  <c r="W428" i="5"/>
  <c r="W427" i="5"/>
  <c r="W426" i="5"/>
  <c r="W425" i="5"/>
  <c r="W424" i="5"/>
  <c r="W423" i="5"/>
  <c r="W422" i="5"/>
  <c r="W421" i="5"/>
  <c r="W420" i="5"/>
  <c r="W419" i="5"/>
  <c r="W418" i="5"/>
  <c r="W417" i="5"/>
  <c r="W416" i="5"/>
  <c r="W415" i="5"/>
  <c r="W414" i="5"/>
  <c r="W413" i="5"/>
  <c r="W412" i="5"/>
  <c r="W411" i="5"/>
  <c r="W410" i="5"/>
  <c r="W409" i="5"/>
  <c r="W408" i="5"/>
  <c r="W407" i="5"/>
  <c r="W406" i="5"/>
  <c r="W405" i="5"/>
  <c r="W404" i="5"/>
  <c r="W403" i="5"/>
  <c r="W402" i="5"/>
  <c r="W401" i="5"/>
  <c r="W400" i="5"/>
  <c r="W399" i="5"/>
  <c r="W398" i="5"/>
  <c r="W397" i="5"/>
  <c r="W396" i="5"/>
  <c r="W395" i="5"/>
  <c r="W394" i="5"/>
  <c r="W393" i="5"/>
  <c r="W392" i="5"/>
  <c r="W391" i="5"/>
  <c r="W390" i="5"/>
  <c r="W389" i="5"/>
  <c r="W388" i="5"/>
  <c r="W387" i="5"/>
  <c r="W386" i="5"/>
  <c r="W385" i="5"/>
  <c r="W384" i="5"/>
  <c r="W383" i="5"/>
  <c r="W382" i="5"/>
  <c r="W381" i="5"/>
  <c r="W380" i="5"/>
  <c r="W379" i="5"/>
  <c r="W378" i="5"/>
  <c r="W377" i="5"/>
  <c r="W376" i="5"/>
  <c r="W375" i="5"/>
  <c r="W374" i="5"/>
  <c r="W373" i="5"/>
  <c r="W372" i="5"/>
  <c r="W371" i="5"/>
  <c r="W370" i="5"/>
  <c r="W369" i="5"/>
  <c r="W368" i="5"/>
  <c r="W367" i="5"/>
  <c r="W366" i="5"/>
  <c r="W365" i="5"/>
  <c r="W364" i="5"/>
  <c r="W363" i="5"/>
  <c r="W362" i="5"/>
  <c r="W361" i="5"/>
  <c r="W360" i="5"/>
  <c r="W359" i="5"/>
  <c r="W358" i="5"/>
  <c r="W357" i="5"/>
  <c r="W356" i="5"/>
  <c r="W355" i="5"/>
  <c r="W354" i="5"/>
  <c r="W353" i="5"/>
  <c r="W352" i="5"/>
  <c r="W351" i="5"/>
  <c r="W350" i="5"/>
  <c r="W349" i="5"/>
  <c r="W348" i="5"/>
  <c r="W347" i="5"/>
  <c r="W346" i="5"/>
  <c r="W345" i="5"/>
  <c r="W344" i="5"/>
  <c r="W343" i="5"/>
  <c r="W342" i="5"/>
  <c r="W341" i="5"/>
  <c r="W340" i="5"/>
  <c r="W339" i="5"/>
  <c r="W338" i="5"/>
  <c r="W337" i="5"/>
  <c r="W336" i="5"/>
  <c r="W335" i="5"/>
  <c r="W334" i="5"/>
  <c r="W333" i="5"/>
  <c r="W332" i="5"/>
  <c r="W331" i="5"/>
  <c r="W330" i="5"/>
  <c r="W329" i="5"/>
  <c r="W328" i="5"/>
  <c r="W327" i="5"/>
  <c r="W326" i="5"/>
  <c r="W325" i="5"/>
  <c r="W324" i="5"/>
  <c r="W323" i="5"/>
  <c r="W322" i="5"/>
  <c r="W321" i="5"/>
  <c r="W320" i="5"/>
  <c r="W319" i="5"/>
  <c r="W318" i="5"/>
  <c r="W317" i="5"/>
  <c r="W316" i="5"/>
  <c r="W315" i="5"/>
  <c r="W314" i="5"/>
  <c r="W313" i="5"/>
  <c r="W312" i="5"/>
  <c r="W311" i="5"/>
  <c r="W310" i="5"/>
  <c r="W309" i="5"/>
  <c r="W308" i="5"/>
  <c r="W307" i="5"/>
  <c r="W306" i="5"/>
  <c r="W305" i="5"/>
  <c r="W304" i="5"/>
  <c r="W303" i="5"/>
  <c r="W302" i="5"/>
  <c r="W301" i="5"/>
  <c r="W300" i="5"/>
  <c r="W299" i="5"/>
  <c r="W298" i="5"/>
  <c r="W297" i="5"/>
  <c r="W296" i="5"/>
  <c r="W295" i="5"/>
  <c r="W294" i="5"/>
  <c r="W293" i="5"/>
  <c r="W292" i="5"/>
  <c r="W291" i="5"/>
  <c r="W290" i="5"/>
  <c r="W289" i="5"/>
  <c r="W288" i="5"/>
  <c r="W287" i="5"/>
  <c r="W286" i="5"/>
  <c r="W285" i="5"/>
  <c r="W284" i="5"/>
  <c r="W283" i="5"/>
  <c r="W282" i="5"/>
  <c r="W281" i="5"/>
  <c r="W280" i="5"/>
  <c r="W279" i="5"/>
  <c r="W278" i="5"/>
  <c r="W277" i="5"/>
  <c r="W276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W261" i="5"/>
  <c r="W260" i="5"/>
  <c r="W259" i="5"/>
  <c r="W258" i="5"/>
  <c r="W257" i="5"/>
  <c r="W256" i="5"/>
  <c r="W255" i="5"/>
  <c r="W254" i="5"/>
  <c r="W253" i="5"/>
  <c r="W252" i="5"/>
  <c r="W251" i="5"/>
  <c r="W250" i="5"/>
  <c r="W249" i="5"/>
  <c r="W248" i="5"/>
  <c r="W247" i="5"/>
  <c r="W246" i="5"/>
  <c r="W245" i="5"/>
  <c r="W244" i="5"/>
  <c r="W243" i="5"/>
  <c r="W242" i="5"/>
  <c r="W241" i="5"/>
  <c r="W240" i="5"/>
  <c r="W239" i="5"/>
  <c r="W238" i="5"/>
  <c r="W237" i="5"/>
  <c r="W236" i="5"/>
  <c r="W235" i="5"/>
  <c r="W234" i="5"/>
  <c r="W233" i="5"/>
  <c r="W232" i="5"/>
  <c r="W231" i="5"/>
  <c r="W230" i="5"/>
  <c r="W229" i="5"/>
  <c r="W228" i="5"/>
  <c r="W227" i="5"/>
  <c r="W226" i="5"/>
  <c r="W225" i="5"/>
  <c r="W224" i="5"/>
  <c r="W223" i="5"/>
  <c r="W222" i="5"/>
  <c r="W221" i="5"/>
  <c r="W220" i="5"/>
  <c r="W219" i="5"/>
  <c r="W218" i="5"/>
  <c r="W217" i="5"/>
  <c r="W216" i="5"/>
  <c r="W215" i="5"/>
  <c r="W214" i="5"/>
  <c r="W213" i="5"/>
  <c r="W212" i="5"/>
  <c r="W211" i="5"/>
  <c r="W210" i="5"/>
  <c r="W209" i="5"/>
  <c r="W208" i="5"/>
  <c r="W207" i="5"/>
  <c r="W206" i="5"/>
  <c r="W205" i="5"/>
  <c r="W204" i="5"/>
  <c r="W203" i="5"/>
  <c r="W202" i="5"/>
  <c r="W201" i="5"/>
  <c r="W200" i="5"/>
  <c r="W199" i="5"/>
  <c r="W198" i="5"/>
  <c r="W197" i="5"/>
  <c r="W196" i="5"/>
  <c r="W195" i="5"/>
  <c r="W194" i="5"/>
  <c r="W193" i="5"/>
  <c r="W192" i="5"/>
  <c r="W191" i="5"/>
  <c r="W190" i="5"/>
  <c r="W189" i="5"/>
  <c r="W188" i="5"/>
  <c r="W187" i="5"/>
  <c r="W186" i="5"/>
  <c r="W185" i="5"/>
  <c r="W184" i="5"/>
  <c r="W183" i="5"/>
  <c r="W182" i="5"/>
  <c r="W181" i="5"/>
  <c r="W180" i="5"/>
  <c r="W179" i="5"/>
  <c r="W178" i="5"/>
  <c r="W177" i="5"/>
  <c r="W176" i="5"/>
  <c r="W175" i="5"/>
  <c r="W174" i="5"/>
  <c r="W173" i="5"/>
  <c r="W172" i="5"/>
  <c r="W171" i="5"/>
  <c r="W170" i="5"/>
  <c r="W169" i="5"/>
  <c r="W168" i="5"/>
  <c r="W167" i="5"/>
  <c r="W166" i="5"/>
  <c r="W165" i="5"/>
  <c r="W164" i="5"/>
  <c r="W163" i="5"/>
  <c r="W162" i="5"/>
  <c r="W161" i="5"/>
  <c r="W160" i="5"/>
  <c r="W159" i="5"/>
  <c r="W158" i="5"/>
  <c r="W157" i="5"/>
  <c r="W156" i="5"/>
  <c r="W155" i="5"/>
  <c r="W154" i="5"/>
  <c r="W153" i="5"/>
  <c r="W152" i="5"/>
  <c r="W151" i="5"/>
  <c r="W150" i="5"/>
  <c r="W149" i="5"/>
  <c r="W148" i="5"/>
  <c r="W147" i="5"/>
  <c r="W146" i="5"/>
  <c r="W145" i="5"/>
  <c r="W144" i="5"/>
  <c r="W143" i="5"/>
  <c r="W142" i="5"/>
  <c r="W141" i="5"/>
  <c r="W140" i="5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3" i="5"/>
  <c r="W82" i="5"/>
  <c r="W81" i="5"/>
  <c r="W80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W2" i="5"/>
  <c r="V4807" i="5"/>
  <c r="V4806" i="5"/>
  <c r="V4805" i="5"/>
  <c r="V4804" i="5"/>
  <c r="V4803" i="5"/>
  <c r="V4802" i="5"/>
  <c r="V4801" i="5"/>
  <c r="V4800" i="5"/>
  <c r="V4799" i="5"/>
  <c r="V4798" i="5"/>
  <c r="V4797" i="5"/>
  <c r="V4796" i="5"/>
  <c r="V4795" i="5"/>
  <c r="V4794" i="5"/>
  <c r="V4793" i="5"/>
  <c r="V4792" i="5"/>
  <c r="V4791" i="5"/>
  <c r="V4790" i="5"/>
  <c r="V4789" i="5"/>
  <c r="V4788" i="5"/>
  <c r="V4787" i="5"/>
  <c r="V4786" i="5"/>
  <c r="V4785" i="5"/>
  <c r="V4784" i="5"/>
  <c r="V4783" i="5"/>
  <c r="V4782" i="5"/>
  <c r="V4781" i="5"/>
  <c r="V4780" i="5"/>
  <c r="V4779" i="5"/>
  <c r="V4778" i="5"/>
  <c r="V4777" i="5"/>
  <c r="V4776" i="5"/>
  <c r="V4775" i="5"/>
  <c r="V4774" i="5"/>
  <c r="V4773" i="5"/>
  <c r="V4772" i="5"/>
  <c r="V4771" i="5"/>
  <c r="V4770" i="5"/>
  <c r="V4769" i="5"/>
  <c r="V4768" i="5"/>
  <c r="V4767" i="5"/>
  <c r="V4766" i="5"/>
  <c r="V4765" i="5"/>
  <c r="V4764" i="5"/>
  <c r="V4763" i="5"/>
  <c r="V4762" i="5"/>
  <c r="V4761" i="5"/>
  <c r="V4760" i="5"/>
  <c r="V4759" i="5"/>
  <c r="V4758" i="5"/>
  <c r="V4757" i="5"/>
  <c r="V4756" i="5"/>
  <c r="V4755" i="5"/>
  <c r="V4754" i="5"/>
  <c r="V4753" i="5"/>
  <c r="V4752" i="5"/>
  <c r="V4751" i="5"/>
  <c r="V4750" i="5"/>
  <c r="V4749" i="5"/>
  <c r="V4748" i="5"/>
  <c r="V4747" i="5"/>
  <c r="V4746" i="5"/>
  <c r="V4745" i="5"/>
  <c r="V4744" i="5"/>
  <c r="V4743" i="5"/>
  <c r="V4742" i="5"/>
  <c r="V4741" i="5"/>
  <c r="V4740" i="5"/>
  <c r="V4739" i="5"/>
  <c r="V4738" i="5"/>
  <c r="V4737" i="5"/>
  <c r="V4736" i="5"/>
  <c r="V4735" i="5"/>
  <c r="V4734" i="5"/>
  <c r="V4733" i="5"/>
  <c r="V4732" i="5"/>
  <c r="V4731" i="5"/>
  <c r="V4730" i="5"/>
  <c r="V4729" i="5"/>
  <c r="V4728" i="5"/>
  <c r="V4727" i="5"/>
  <c r="V4726" i="5"/>
  <c r="V4725" i="5"/>
  <c r="V4724" i="5"/>
  <c r="V4723" i="5"/>
  <c r="V4722" i="5"/>
  <c r="V4721" i="5"/>
  <c r="V4720" i="5"/>
  <c r="V4719" i="5"/>
  <c r="V4718" i="5"/>
  <c r="V4717" i="5"/>
  <c r="V4716" i="5"/>
  <c r="V4715" i="5"/>
  <c r="V4714" i="5"/>
  <c r="V4713" i="5"/>
  <c r="V4712" i="5"/>
  <c r="V4711" i="5"/>
  <c r="V4710" i="5"/>
  <c r="V4709" i="5"/>
  <c r="V4708" i="5"/>
  <c r="V4707" i="5"/>
  <c r="V4706" i="5"/>
  <c r="V4705" i="5"/>
  <c r="V4704" i="5"/>
  <c r="V4703" i="5"/>
  <c r="V4702" i="5"/>
  <c r="V4701" i="5"/>
  <c r="V4700" i="5"/>
  <c r="V4699" i="5"/>
  <c r="V4698" i="5"/>
  <c r="V4697" i="5"/>
  <c r="V4696" i="5"/>
  <c r="V4695" i="5"/>
  <c r="V4694" i="5"/>
  <c r="V4693" i="5"/>
  <c r="V4692" i="5"/>
  <c r="V4691" i="5"/>
  <c r="V4690" i="5"/>
  <c r="V4689" i="5"/>
  <c r="V4688" i="5"/>
  <c r="V4687" i="5"/>
  <c r="V4686" i="5"/>
  <c r="V4685" i="5"/>
  <c r="V4684" i="5"/>
  <c r="V4683" i="5"/>
  <c r="V4682" i="5"/>
  <c r="V4681" i="5"/>
  <c r="V4680" i="5"/>
  <c r="V4679" i="5"/>
  <c r="V4678" i="5"/>
  <c r="V4677" i="5"/>
  <c r="V4676" i="5"/>
  <c r="V4675" i="5"/>
  <c r="V4674" i="5"/>
  <c r="V4673" i="5"/>
  <c r="V4672" i="5"/>
  <c r="V4671" i="5"/>
  <c r="V4670" i="5"/>
  <c r="V4669" i="5"/>
  <c r="V4668" i="5"/>
  <c r="V4667" i="5"/>
  <c r="V4666" i="5"/>
  <c r="V4665" i="5"/>
  <c r="V4664" i="5"/>
  <c r="V4663" i="5"/>
  <c r="V4662" i="5"/>
  <c r="V4661" i="5"/>
  <c r="V4660" i="5"/>
  <c r="V4659" i="5"/>
  <c r="V4658" i="5"/>
  <c r="V4657" i="5"/>
  <c r="V4656" i="5"/>
  <c r="V4655" i="5"/>
  <c r="V4654" i="5"/>
  <c r="V4653" i="5"/>
  <c r="V4652" i="5"/>
  <c r="V4651" i="5"/>
  <c r="V4650" i="5"/>
  <c r="V4649" i="5"/>
  <c r="V4648" i="5"/>
  <c r="V4647" i="5"/>
  <c r="V4646" i="5"/>
  <c r="V4645" i="5"/>
  <c r="V4644" i="5"/>
  <c r="V4643" i="5"/>
  <c r="V4642" i="5"/>
  <c r="V4641" i="5"/>
  <c r="V4640" i="5"/>
  <c r="V4639" i="5"/>
  <c r="V4638" i="5"/>
  <c r="V4637" i="5"/>
  <c r="V4636" i="5"/>
  <c r="V4635" i="5"/>
  <c r="V4634" i="5"/>
  <c r="V4633" i="5"/>
  <c r="V4632" i="5"/>
  <c r="V4631" i="5"/>
  <c r="V4630" i="5"/>
  <c r="V4629" i="5"/>
  <c r="V4628" i="5"/>
  <c r="V4627" i="5"/>
  <c r="V4626" i="5"/>
  <c r="V4625" i="5"/>
  <c r="V4624" i="5"/>
  <c r="V4623" i="5"/>
  <c r="V4622" i="5"/>
  <c r="V4621" i="5"/>
  <c r="V4620" i="5"/>
  <c r="V4619" i="5"/>
  <c r="V4618" i="5"/>
  <c r="V4617" i="5"/>
  <c r="V4616" i="5"/>
  <c r="V4615" i="5"/>
  <c r="V4614" i="5"/>
  <c r="V4613" i="5"/>
  <c r="V4612" i="5"/>
  <c r="V4611" i="5"/>
  <c r="V4610" i="5"/>
  <c r="V4609" i="5"/>
  <c r="V4608" i="5"/>
  <c r="V4607" i="5"/>
  <c r="V4606" i="5"/>
  <c r="V4605" i="5"/>
  <c r="V4604" i="5"/>
  <c r="V4603" i="5"/>
  <c r="V4602" i="5"/>
  <c r="V4601" i="5"/>
  <c r="V4600" i="5"/>
  <c r="V4599" i="5"/>
  <c r="V4598" i="5"/>
  <c r="V4597" i="5"/>
  <c r="V4596" i="5"/>
  <c r="V4595" i="5"/>
  <c r="V4594" i="5"/>
  <c r="V4593" i="5"/>
  <c r="V4592" i="5"/>
  <c r="V4591" i="5"/>
  <c r="V4590" i="5"/>
  <c r="V4589" i="5"/>
  <c r="V4588" i="5"/>
  <c r="V4587" i="5"/>
  <c r="V4586" i="5"/>
  <c r="V4585" i="5"/>
  <c r="V4584" i="5"/>
  <c r="V4583" i="5"/>
  <c r="V4582" i="5"/>
  <c r="V4581" i="5"/>
  <c r="V4580" i="5"/>
  <c r="V4579" i="5"/>
  <c r="V4578" i="5"/>
  <c r="V4577" i="5"/>
  <c r="V4576" i="5"/>
  <c r="V4575" i="5"/>
  <c r="V4574" i="5"/>
  <c r="V4573" i="5"/>
  <c r="V4572" i="5"/>
  <c r="V4571" i="5"/>
  <c r="V4570" i="5"/>
  <c r="V4569" i="5"/>
  <c r="V4568" i="5"/>
  <c r="V4567" i="5"/>
  <c r="V4566" i="5"/>
  <c r="V4565" i="5"/>
  <c r="V4564" i="5"/>
  <c r="V4563" i="5"/>
  <c r="V4562" i="5"/>
  <c r="V4561" i="5"/>
  <c r="V4560" i="5"/>
  <c r="V4559" i="5"/>
  <c r="V4558" i="5"/>
  <c r="V4557" i="5"/>
  <c r="V4556" i="5"/>
  <c r="V4555" i="5"/>
  <c r="V4554" i="5"/>
  <c r="V4553" i="5"/>
  <c r="V4552" i="5"/>
  <c r="V4551" i="5"/>
  <c r="V4550" i="5"/>
  <c r="V4549" i="5"/>
  <c r="V4548" i="5"/>
  <c r="V4547" i="5"/>
  <c r="V4546" i="5"/>
  <c r="V4545" i="5"/>
  <c r="V4544" i="5"/>
  <c r="V4543" i="5"/>
  <c r="V4542" i="5"/>
  <c r="V4541" i="5"/>
  <c r="V4540" i="5"/>
  <c r="V4539" i="5"/>
  <c r="V4538" i="5"/>
  <c r="V4537" i="5"/>
  <c r="V4536" i="5"/>
  <c r="V4535" i="5"/>
  <c r="V4534" i="5"/>
  <c r="V4533" i="5"/>
  <c r="V4532" i="5"/>
  <c r="V4531" i="5"/>
  <c r="V4530" i="5"/>
  <c r="V4529" i="5"/>
  <c r="V4528" i="5"/>
  <c r="V4527" i="5"/>
  <c r="V4526" i="5"/>
  <c r="V4525" i="5"/>
  <c r="V4524" i="5"/>
  <c r="V4523" i="5"/>
  <c r="V4522" i="5"/>
  <c r="V4521" i="5"/>
  <c r="V4520" i="5"/>
  <c r="V4519" i="5"/>
  <c r="V4518" i="5"/>
  <c r="V4517" i="5"/>
  <c r="V4516" i="5"/>
  <c r="V4515" i="5"/>
  <c r="V4514" i="5"/>
  <c r="V4513" i="5"/>
  <c r="V4512" i="5"/>
  <c r="V4511" i="5"/>
  <c r="V4510" i="5"/>
  <c r="V4509" i="5"/>
  <c r="V4508" i="5"/>
  <c r="V4507" i="5"/>
  <c r="V4506" i="5"/>
  <c r="V4505" i="5"/>
  <c r="V4504" i="5"/>
  <c r="V4503" i="5"/>
  <c r="V4502" i="5"/>
  <c r="V4501" i="5"/>
  <c r="V4500" i="5"/>
  <c r="V4499" i="5"/>
  <c r="V4498" i="5"/>
  <c r="V4497" i="5"/>
  <c r="V4496" i="5"/>
  <c r="V4495" i="5"/>
  <c r="V4494" i="5"/>
  <c r="V4493" i="5"/>
  <c r="V4492" i="5"/>
  <c r="V4491" i="5"/>
  <c r="V4490" i="5"/>
  <c r="V4489" i="5"/>
  <c r="V4488" i="5"/>
  <c r="V4487" i="5"/>
  <c r="V4486" i="5"/>
  <c r="V4485" i="5"/>
  <c r="V4484" i="5"/>
  <c r="V4483" i="5"/>
  <c r="V4482" i="5"/>
  <c r="V4481" i="5"/>
  <c r="V4480" i="5"/>
  <c r="V4479" i="5"/>
  <c r="V4478" i="5"/>
  <c r="V4477" i="5"/>
  <c r="V4476" i="5"/>
  <c r="V4475" i="5"/>
  <c r="V4474" i="5"/>
  <c r="V4473" i="5"/>
  <c r="V4472" i="5"/>
  <c r="V4471" i="5"/>
  <c r="V4470" i="5"/>
  <c r="V4469" i="5"/>
  <c r="V4468" i="5"/>
  <c r="V4467" i="5"/>
  <c r="V4466" i="5"/>
  <c r="V4465" i="5"/>
  <c r="V4464" i="5"/>
  <c r="V4463" i="5"/>
  <c r="V4462" i="5"/>
  <c r="V4461" i="5"/>
  <c r="V4460" i="5"/>
  <c r="V4459" i="5"/>
  <c r="V4458" i="5"/>
  <c r="V4457" i="5"/>
  <c r="V4456" i="5"/>
  <c r="V4455" i="5"/>
  <c r="V4454" i="5"/>
  <c r="V4453" i="5"/>
  <c r="V4452" i="5"/>
  <c r="V4451" i="5"/>
  <c r="V4450" i="5"/>
  <c r="V4449" i="5"/>
  <c r="V4448" i="5"/>
  <c r="V4447" i="5"/>
  <c r="V4446" i="5"/>
  <c r="V4445" i="5"/>
  <c r="V4444" i="5"/>
  <c r="V4443" i="5"/>
  <c r="V4442" i="5"/>
  <c r="V4441" i="5"/>
  <c r="V4440" i="5"/>
  <c r="V4439" i="5"/>
  <c r="V4438" i="5"/>
  <c r="V4437" i="5"/>
  <c r="V4436" i="5"/>
  <c r="V4435" i="5"/>
  <c r="V4434" i="5"/>
  <c r="V4433" i="5"/>
  <c r="V4432" i="5"/>
  <c r="V4431" i="5"/>
  <c r="V4430" i="5"/>
  <c r="V4429" i="5"/>
  <c r="V4428" i="5"/>
  <c r="V4427" i="5"/>
  <c r="V4426" i="5"/>
  <c r="V4425" i="5"/>
  <c r="V4424" i="5"/>
  <c r="V4423" i="5"/>
  <c r="V4422" i="5"/>
  <c r="V4421" i="5"/>
  <c r="V4420" i="5"/>
  <c r="V4419" i="5"/>
  <c r="V4418" i="5"/>
  <c r="V4417" i="5"/>
  <c r="V4416" i="5"/>
  <c r="V4415" i="5"/>
  <c r="V4414" i="5"/>
  <c r="V4413" i="5"/>
  <c r="V4412" i="5"/>
  <c r="V4411" i="5"/>
  <c r="V4410" i="5"/>
  <c r="V4409" i="5"/>
  <c r="V4408" i="5"/>
  <c r="V4407" i="5"/>
  <c r="V4406" i="5"/>
  <c r="V4405" i="5"/>
  <c r="V4404" i="5"/>
  <c r="V4403" i="5"/>
  <c r="V4402" i="5"/>
  <c r="V4401" i="5"/>
  <c r="V4400" i="5"/>
  <c r="V4399" i="5"/>
  <c r="V4398" i="5"/>
  <c r="V4397" i="5"/>
  <c r="V4396" i="5"/>
  <c r="V4395" i="5"/>
  <c r="V4394" i="5"/>
  <c r="V4393" i="5"/>
  <c r="V4392" i="5"/>
  <c r="V4391" i="5"/>
  <c r="V4390" i="5"/>
  <c r="V4389" i="5"/>
  <c r="V4388" i="5"/>
  <c r="V4387" i="5"/>
  <c r="V4386" i="5"/>
  <c r="V4385" i="5"/>
  <c r="V4384" i="5"/>
  <c r="V4383" i="5"/>
  <c r="V4382" i="5"/>
  <c r="V4381" i="5"/>
  <c r="V4380" i="5"/>
  <c r="V4379" i="5"/>
  <c r="V4378" i="5"/>
  <c r="V4377" i="5"/>
  <c r="V4376" i="5"/>
  <c r="V4375" i="5"/>
  <c r="V4374" i="5"/>
  <c r="V4373" i="5"/>
  <c r="V4372" i="5"/>
  <c r="V4371" i="5"/>
  <c r="V4370" i="5"/>
  <c r="V4369" i="5"/>
  <c r="V4368" i="5"/>
  <c r="V4367" i="5"/>
  <c r="V4366" i="5"/>
  <c r="V4365" i="5"/>
  <c r="V4364" i="5"/>
  <c r="V4363" i="5"/>
  <c r="V4362" i="5"/>
  <c r="V4361" i="5"/>
  <c r="V4360" i="5"/>
  <c r="V4359" i="5"/>
  <c r="V4358" i="5"/>
  <c r="V4357" i="5"/>
  <c r="V4356" i="5"/>
  <c r="V4355" i="5"/>
  <c r="V4354" i="5"/>
  <c r="V4353" i="5"/>
  <c r="V4352" i="5"/>
  <c r="V4351" i="5"/>
  <c r="V4350" i="5"/>
  <c r="V4349" i="5"/>
  <c r="V4348" i="5"/>
  <c r="V4347" i="5"/>
  <c r="V4346" i="5"/>
  <c r="V4345" i="5"/>
  <c r="V4344" i="5"/>
  <c r="V4343" i="5"/>
  <c r="V4342" i="5"/>
  <c r="V4341" i="5"/>
  <c r="V4340" i="5"/>
  <c r="V4339" i="5"/>
  <c r="V4338" i="5"/>
  <c r="V4337" i="5"/>
  <c r="V4336" i="5"/>
  <c r="V4335" i="5"/>
  <c r="V4334" i="5"/>
  <c r="V4333" i="5"/>
  <c r="V4332" i="5"/>
  <c r="V4331" i="5"/>
  <c r="V4330" i="5"/>
  <c r="V4329" i="5"/>
  <c r="V4328" i="5"/>
  <c r="V4327" i="5"/>
  <c r="V4326" i="5"/>
  <c r="V4325" i="5"/>
  <c r="V4324" i="5"/>
  <c r="V4323" i="5"/>
  <c r="V4322" i="5"/>
  <c r="V4321" i="5"/>
  <c r="V4320" i="5"/>
  <c r="V4319" i="5"/>
  <c r="V4318" i="5"/>
  <c r="V4317" i="5"/>
  <c r="V4316" i="5"/>
  <c r="V4315" i="5"/>
  <c r="V4314" i="5"/>
  <c r="V4313" i="5"/>
  <c r="V4312" i="5"/>
  <c r="V4311" i="5"/>
  <c r="V4310" i="5"/>
  <c r="V4309" i="5"/>
  <c r="V4308" i="5"/>
  <c r="V4307" i="5"/>
  <c r="V4306" i="5"/>
  <c r="V4305" i="5"/>
  <c r="V4304" i="5"/>
  <c r="V4303" i="5"/>
  <c r="V4302" i="5"/>
  <c r="V4301" i="5"/>
  <c r="V4300" i="5"/>
  <c r="V4299" i="5"/>
  <c r="V4298" i="5"/>
  <c r="V4297" i="5"/>
  <c r="V4296" i="5"/>
  <c r="V4295" i="5"/>
  <c r="V4294" i="5"/>
  <c r="V4293" i="5"/>
  <c r="V4292" i="5"/>
  <c r="V4291" i="5"/>
  <c r="V4290" i="5"/>
  <c r="V4289" i="5"/>
  <c r="V4288" i="5"/>
  <c r="V4287" i="5"/>
  <c r="V4286" i="5"/>
  <c r="V4285" i="5"/>
  <c r="V4284" i="5"/>
  <c r="V4283" i="5"/>
  <c r="V4282" i="5"/>
  <c r="V4281" i="5"/>
  <c r="V4280" i="5"/>
  <c r="V4279" i="5"/>
  <c r="V4278" i="5"/>
  <c r="V4277" i="5"/>
  <c r="V4276" i="5"/>
  <c r="V4275" i="5"/>
  <c r="V4274" i="5"/>
  <c r="V4273" i="5"/>
  <c r="V4272" i="5"/>
  <c r="V4271" i="5"/>
  <c r="V4270" i="5"/>
  <c r="V4269" i="5"/>
  <c r="V4268" i="5"/>
  <c r="V4267" i="5"/>
  <c r="V4266" i="5"/>
  <c r="V4265" i="5"/>
  <c r="V4264" i="5"/>
  <c r="V4263" i="5"/>
  <c r="V4262" i="5"/>
  <c r="V4261" i="5"/>
  <c r="V4260" i="5"/>
  <c r="V4259" i="5"/>
  <c r="V4258" i="5"/>
  <c r="V4257" i="5"/>
  <c r="V4256" i="5"/>
  <c r="V4255" i="5"/>
  <c r="V4254" i="5"/>
  <c r="V4253" i="5"/>
  <c r="V4252" i="5"/>
  <c r="V4251" i="5"/>
  <c r="V4250" i="5"/>
  <c r="V4249" i="5"/>
  <c r="V4248" i="5"/>
  <c r="V4247" i="5"/>
  <c r="V4246" i="5"/>
  <c r="V4245" i="5"/>
  <c r="V4244" i="5"/>
  <c r="V4243" i="5"/>
  <c r="V4242" i="5"/>
  <c r="V4241" i="5"/>
  <c r="V4240" i="5"/>
  <c r="V4239" i="5"/>
  <c r="V4238" i="5"/>
  <c r="V4237" i="5"/>
  <c r="V4236" i="5"/>
  <c r="V4235" i="5"/>
  <c r="V4234" i="5"/>
  <c r="V4233" i="5"/>
  <c r="V4232" i="5"/>
  <c r="V4231" i="5"/>
  <c r="V4230" i="5"/>
  <c r="V4229" i="5"/>
  <c r="V4228" i="5"/>
  <c r="V4227" i="5"/>
  <c r="V4226" i="5"/>
  <c r="V4225" i="5"/>
  <c r="V4224" i="5"/>
  <c r="V4223" i="5"/>
  <c r="V4222" i="5"/>
  <c r="V4221" i="5"/>
  <c r="V4220" i="5"/>
  <c r="V4219" i="5"/>
  <c r="V4218" i="5"/>
  <c r="V4217" i="5"/>
  <c r="V4216" i="5"/>
  <c r="V4215" i="5"/>
  <c r="V4214" i="5"/>
  <c r="V4213" i="5"/>
  <c r="V4212" i="5"/>
  <c r="V4211" i="5"/>
  <c r="V4210" i="5"/>
  <c r="V4209" i="5"/>
  <c r="V4208" i="5"/>
  <c r="V4207" i="5"/>
  <c r="V4206" i="5"/>
  <c r="V4205" i="5"/>
  <c r="V4204" i="5"/>
  <c r="V4203" i="5"/>
  <c r="V4202" i="5"/>
  <c r="V4201" i="5"/>
  <c r="V4200" i="5"/>
  <c r="V4199" i="5"/>
  <c r="V4198" i="5"/>
  <c r="V4197" i="5"/>
  <c r="V4196" i="5"/>
  <c r="V4195" i="5"/>
  <c r="V4194" i="5"/>
  <c r="V4193" i="5"/>
  <c r="V4192" i="5"/>
  <c r="V4191" i="5"/>
  <c r="V4190" i="5"/>
  <c r="V4189" i="5"/>
  <c r="V4188" i="5"/>
  <c r="V4187" i="5"/>
  <c r="V4186" i="5"/>
  <c r="V4185" i="5"/>
  <c r="V4184" i="5"/>
  <c r="V4183" i="5"/>
  <c r="V4182" i="5"/>
  <c r="V4181" i="5"/>
  <c r="V4180" i="5"/>
  <c r="V4179" i="5"/>
  <c r="V4178" i="5"/>
  <c r="V4177" i="5"/>
  <c r="V4176" i="5"/>
  <c r="V4175" i="5"/>
  <c r="V4174" i="5"/>
  <c r="V4173" i="5"/>
  <c r="V4172" i="5"/>
  <c r="V4171" i="5"/>
  <c r="V4170" i="5"/>
  <c r="V4169" i="5"/>
  <c r="V4168" i="5"/>
  <c r="V4167" i="5"/>
  <c r="V4166" i="5"/>
  <c r="V4165" i="5"/>
  <c r="V4164" i="5"/>
  <c r="V4163" i="5"/>
  <c r="V4162" i="5"/>
  <c r="V4161" i="5"/>
  <c r="V4160" i="5"/>
  <c r="V4159" i="5"/>
  <c r="V4158" i="5"/>
  <c r="V4157" i="5"/>
  <c r="V4156" i="5"/>
  <c r="V4155" i="5"/>
  <c r="V4154" i="5"/>
  <c r="V4153" i="5"/>
  <c r="V4152" i="5"/>
  <c r="V4151" i="5"/>
  <c r="V4150" i="5"/>
  <c r="V4149" i="5"/>
  <c r="V4148" i="5"/>
  <c r="V4147" i="5"/>
  <c r="V4146" i="5"/>
  <c r="V4145" i="5"/>
  <c r="V4144" i="5"/>
  <c r="V4143" i="5"/>
  <c r="V4142" i="5"/>
  <c r="V4141" i="5"/>
  <c r="V4140" i="5"/>
  <c r="V4139" i="5"/>
  <c r="V4138" i="5"/>
  <c r="V4137" i="5"/>
  <c r="V4136" i="5"/>
  <c r="V4135" i="5"/>
  <c r="V4134" i="5"/>
  <c r="V4133" i="5"/>
  <c r="V4132" i="5"/>
  <c r="V4131" i="5"/>
  <c r="V4130" i="5"/>
  <c r="V4129" i="5"/>
  <c r="V4128" i="5"/>
  <c r="V4127" i="5"/>
  <c r="V4126" i="5"/>
  <c r="V4125" i="5"/>
  <c r="V4124" i="5"/>
  <c r="V4123" i="5"/>
  <c r="V4122" i="5"/>
  <c r="V4121" i="5"/>
  <c r="V4120" i="5"/>
  <c r="V4119" i="5"/>
  <c r="V4118" i="5"/>
  <c r="V4117" i="5"/>
  <c r="V4116" i="5"/>
  <c r="V4115" i="5"/>
  <c r="V4114" i="5"/>
  <c r="V4113" i="5"/>
  <c r="V4112" i="5"/>
  <c r="V4111" i="5"/>
  <c r="V4110" i="5"/>
  <c r="V4109" i="5"/>
  <c r="V4108" i="5"/>
  <c r="V4107" i="5"/>
  <c r="V4106" i="5"/>
  <c r="V4105" i="5"/>
  <c r="V4104" i="5"/>
  <c r="V4103" i="5"/>
  <c r="V4102" i="5"/>
  <c r="V4101" i="5"/>
  <c r="V4100" i="5"/>
  <c r="V4099" i="5"/>
  <c r="V4098" i="5"/>
  <c r="V4097" i="5"/>
  <c r="V4096" i="5"/>
  <c r="V4095" i="5"/>
  <c r="V4094" i="5"/>
  <c r="V4093" i="5"/>
  <c r="V4092" i="5"/>
  <c r="V4091" i="5"/>
  <c r="V4090" i="5"/>
  <c r="V4089" i="5"/>
  <c r="V4088" i="5"/>
  <c r="V4087" i="5"/>
  <c r="V4086" i="5"/>
  <c r="V4085" i="5"/>
  <c r="V4084" i="5"/>
  <c r="V4083" i="5"/>
  <c r="V4082" i="5"/>
  <c r="V4081" i="5"/>
  <c r="V4080" i="5"/>
  <c r="V4079" i="5"/>
  <c r="V4078" i="5"/>
  <c r="V4077" i="5"/>
  <c r="V4076" i="5"/>
  <c r="V4075" i="5"/>
  <c r="V4074" i="5"/>
  <c r="V4073" i="5"/>
  <c r="V4072" i="5"/>
  <c r="V4071" i="5"/>
  <c r="V4070" i="5"/>
  <c r="V4069" i="5"/>
  <c r="V4068" i="5"/>
  <c r="V4067" i="5"/>
  <c r="V4066" i="5"/>
  <c r="V4065" i="5"/>
  <c r="V4064" i="5"/>
  <c r="V4063" i="5"/>
  <c r="V4062" i="5"/>
  <c r="V4061" i="5"/>
  <c r="V4060" i="5"/>
  <c r="V4059" i="5"/>
  <c r="V4058" i="5"/>
  <c r="V4057" i="5"/>
  <c r="V4056" i="5"/>
  <c r="V4055" i="5"/>
  <c r="V4054" i="5"/>
  <c r="V4053" i="5"/>
  <c r="V4052" i="5"/>
  <c r="V4051" i="5"/>
  <c r="V4050" i="5"/>
  <c r="V4049" i="5"/>
  <c r="V4048" i="5"/>
  <c r="V4047" i="5"/>
  <c r="V4046" i="5"/>
  <c r="V4045" i="5"/>
  <c r="V4044" i="5"/>
  <c r="V4043" i="5"/>
  <c r="V4042" i="5"/>
  <c r="V4041" i="5"/>
  <c r="V4040" i="5"/>
  <c r="V4039" i="5"/>
  <c r="V4038" i="5"/>
  <c r="V4037" i="5"/>
  <c r="V4036" i="5"/>
  <c r="V4035" i="5"/>
  <c r="V4034" i="5"/>
  <c r="V4033" i="5"/>
  <c r="V4032" i="5"/>
  <c r="V4031" i="5"/>
  <c r="V4030" i="5"/>
  <c r="V4029" i="5"/>
  <c r="V4028" i="5"/>
  <c r="V4027" i="5"/>
  <c r="V4026" i="5"/>
  <c r="V4025" i="5"/>
  <c r="V4024" i="5"/>
  <c r="V4023" i="5"/>
  <c r="V4022" i="5"/>
  <c r="V4021" i="5"/>
  <c r="V4020" i="5"/>
  <c r="V4019" i="5"/>
  <c r="V4018" i="5"/>
  <c r="V4017" i="5"/>
  <c r="V4016" i="5"/>
  <c r="V4015" i="5"/>
  <c r="V4014" i="5"/>
  <c r="V4013" i="5"/>
  <c r="V4012" i="5"/>
  <c r="V4011" i="5"/>
  <c r="V4010" i="5"/>
  <c r="V4009" i="5"/>
  <c r="V4008" i="5"/>
  <c r="V4007" i="5"/>
  <c r="V4006" i="5"/>
  <c r="V4005" i="5"/>
  <c r="V4004" i="5"/>
  <c r="V4003" i="5"/>
  <c r="V4002" i="5"/>
  <c r="V4001" i="5"/>
  <c r="V4000" i="5"/>
  <c r="V3999" i="5"/>
  <c r="V3998" i="5"/>
  <c r="V3997" i="5"/>
  <c r="V3996" i="5"/>
  <c r="V3995" i="5"/>
  <c r="V3994" i="5"/>
  <c r="V3993" i="5"/>
  <c r="V3992" i="5"/>
  <c r="V3991" i="5"/>
  <c r="V3990" i="5"/>
  <c r="V3989" i="5"/>
  <c r="V3988" i="5"/>
  <c r="V3987" i="5"/>
  <c r="V3986" i="5"/>
  <c r="V3985" i="5"/>
  <c r="V3984" i="5"/>
  <c r="V3983" i="5"/>
  <c r="V3982" i="5"/>
  <c r="V3981" i="5"/>
  <c r="V3980" i="5"/>
  <c r="V3979" i="5"/>
  <c r="V3978" i="5"/>
  <c r="V3977" i="5"/>
  <c r="V3976" i="5"/>
  <c r="V3975" i="5"/>
  <c r="V3974" i="5"/>
  <c r="V3973" i="5"/>
  <c r="V3972" i="5"/>
  <c r="V3971" i="5"/>
  <c r="V3970" i="5"/>
  <c r="V3969" i="5"/>
  <c r="V3968" i="5"/>
  <c r="V3967" i="5"/>
  <c r="V3966" i="5"/>
  <c r="V3965" i="5"/>
  <c r="V3964" i="5"/>
  <c r="V3963" i="5"/>
  <c r="V3962" i="5"/>
  <c r="V3961" i="5"/>
  <c r="V3960" i="5"/>
  <c r="V3959" i="5"/>
  <c r="V3958" i="5"/>
  <c r="V3957" i="5"/>
  <c r="V3956" i="5"/>
  <c r="V3955" i="5"/>
  <c r="V3954" i="5"/>
  <c r="V3953" i="5"/>
  <c r="V3952" i="5"/>
  <c r="V3951" i="5"/>
  <c r="V3950" i="5"/>
  <c r="V3949" i="5"/>
  <c r="V3948" i="5"/>
  <c r="V3947" i="5"/>
  <c r="V3946" i="5"/>
  <c r="V3945" i="5"/>
  <c r="V3944" i="5"/>
  <c r="V3943" i="5"/>
  <c r="V3942" i="5"/>
  <c r="V3941" i="5"/>
  <c r="V3940" i="5"/>
  <c r="V3939" i="5"/>
  <c r="V3938" i="5"/>
  <c r="V3937" i="5"/>
  <c r="V3936" i="5"/>
  <c r="V3935" i="5"/>
  <c r="V3934" i="5"/>
  <c r="V3933" i="5"/>
  <c r="V3932" i="5"/>
  <c r="V3931" i="5"/>
  <c r="V3930" i="5"/>
  <c r="V3929" i="5"/>
  <c r="V3928" i="5"/>
  <c r="V3927" i="5"/>
  <c r="V3926" i="5"/>
  <c r="V3925" i="5"/>
  <c r="V3924" i="5"/>
  <c r="V3923" i="5"/>
  <c r="V3922" i="5"/>
  <c r="V3921" i="5"/>
  <c r="V3920" i="5"/>
  <c r="V3919" i="5"/>
  <c r="V3918" i="5"/>
  <c r="V3917" i="5"/>
  <c r="V3916" i="5"/>
  <c r="V3915" i="5"/>
  <c r="V3914" i="5"/>
  <c r="V3913" i="5"/>
  <c r="V3912" i="5"/>
  <c r="V3911" i="5"/>
  <c r="V3910" i="5"/>
  <c r="V3909" i="5"/>
  <c r="V3908" i="5"/>
  <c r="V3907" i="5"/>
  <c r="V3906" i="5"/>
  <c r="V3905" i="5"/>
  <c r="V3904" i="5"/>
  <c r="V3903" i="5"/>
  <c r="V3902" i="5"/>
  <c r="V3901" i="5"/>
  <c r="V3900" i="5"/>
  <c r="V3899" i="5"/>
  <c r="V3898" i="5"/>
  <c r="V3897" i="5"/>
  <c r="V3896" i="5"/>
  <c r="V3895" i="5"/>
  <c r="V3894" i="5"/>
  <c r="V3893" i="5"/>
  <c r="V3892" i="5"/>
  <c r="V3891" i="5"/>
  <c r="V3890" i="5"/>
  <c r="V3889" i="5"/>
  <c r="V3888" i="5"/>
  <c r="V3887" i="5"/>
  <c r="V3886" i="5"/>
  <c r="V3885" i="5"/>
  <c r="V3884" i="5"/>
  <c r="V3883" i="5"/>
  <c r="V3882" i="5"/>
  <c r="V3881" i="5"/>
  <c r="V3880" i="5"/>
  <c r="V3879" i="5"/>
  <c r="V3878" i="5"/>
  <c r="V3877" i="5"/>
  <c r="V3876" i="5"/>
  <c r="V3875" i="5"/>
  <c r="V3874" i="5"/>
  <c r="V3873" i="5"/>
  <c r="V3872" i="5"/>
  <c r="V3871" i="5"/>
  <c r="V3870" i="5"/>
  <c r="V3869" i="5"/>
  <c r="V3868" i="5"/>
  <c r="V3867" i="5"/>
  <c r="V3866" i="5"/>
  <c r="V3865" i="5"/>
  <c r="V3864" i="5"/>
  <c r="V3863" i="5"/>
  <c r="V3862" i="5"/>
  <c r="V3861" i="5"/>
  <c r="V3860" i="5"/>
  <c r="V3859" i="5"/>
  <c r="V3858" i="5"/>
  <c r="V3857" i="5"/>
  <c r="V3856" i="5"/>
  <c r="V3855" i="5"/>
  <c r="V3854" i="5"/>
  <c r="V3853" i="5"/>
  <c r="V3852" i="5"/>
  <c r="V3851" i="5"/>
  <c r="V3850" i="5"/>
  <c r="V3849" i="5"/>
  <c r="V3848" i="5"/>
  <c r="V3847" i="5"/>
  <c r="V3846" i="5"/>
  <c r="V3845" i="5"/>
  <c r="V3844" i="5"/>
  <c r="V3843" i="5"/>
  <c r="V3842" i="5"/>
  <c r="V3841" i="5"/>
  <c r="V3840" i="5"/>
  <c r="V3839" i="5"/>
  <c r="V3838" i="5"/>
  <c r="V3837" i="5"/>
  <c r="V3836" i="5"/>
  <c r="V3835" i="5"/>
  <c r="V3834" i="5"/>
  <c r="V3833" i="5"/>
  <c r="V3832" i="5"/>
  <c r="V3831" i="5"/>
  <c r="V3830" i="5"/>
  <c r="V3829" i="5"/>
  <c r="V3828" i="5"/>
  <c r="V3827" i="5"/>
  <c r="V3826" i="5"/>
  <c r="V3825" i="5"/>
  <c r="V3824" i="5"/>
  <c r="V3823" i="5"/>
  <c r="V3822" i="5"/>
  <c r="V3821" i="5"/>
  <c r="V3820" i="5"/>
  <c r="V3819" i="5"/>
  <c r="V3818" i="5"/>
  <c r="V3817" i="5"/>
  <c r="V3816" i="5"/>
  <c r="V3815" i="5"/>
  <c r="V3814" i="5"/>
  <c r="V3813" i="5"/>
  <c r="V3812" i="5"/>
  <c r="V3811" i="5"/>
  <c r="V3810" i="5"/>
  <c r="V3809" i="5"/>
  <c r="V3808" i="5"/>
  <c r="V3807" i="5"/>
  <c r="V3806" i="5"/>
  <c r="V3805" i="5"/>
  <c r="V3804" i="5"/>
  <c r="V3803" i="5"/>
  <c r="V3802" i="5"/>
  <c r="V3801" i="5"/>
  <c r="V3800" i="5"/>
  <c r="V3799" i="5"/>
  <c r="V3798" i="5"/>
  <c r="V3797" i="5"/>
  <c r="V3796" i="5"/>
  <c r="V3795" i="5"/>
  <c r="V3794" i="5"/>
  <c r="V3793" i="5"/>
  <c r="V3792" i="5"/>
  <c r="V3791" i="5"/>
  <c r="V3790" i="5"/>
  <c r="V3789" i="5"/>
  <c r="V3788" i="5"/>
  <c r="V3787" i="5"/>
  <c r="V3786" i="5"/>
  <c r="V3785" i="5"/>
  <c r="V3784" i="5"/>
  <c r="V3783" i="5"/>
  <c r="V3782" i="5"/>
  <c r="V3781" i="5"/>
  <c r="V3780" i="5"/>
  <c r="V3779" i="5"/>
  <c r="V3778" i="5"/>
  <c r="V3777" i="5"/>
  <c r="V3776" i="5"/>
  <c r="V3775" i="5"/>
  <c r="V3774" i="5"/>
  <c r="V3773" i="5"/>
  <c r="V3772" i="5"/>
  <c r="V3771" i="5"/>
  <c r="V3770" i="5"/>
  <c r="V3769" i="5"/>
  <c r="V3768" i="5"/>
  <c r="V3767" i="5"/>
  <c r="V3766" i="5"/>
  <c r="V3765" i="5"/>
  <c r="V3764" i="5"/>
  <c r="V3763" i="5"/>
  <c r="V3762" i="5"/>
  <c r="V3761" i="5"/>
  <c r="V3760" i="5"/>
  <c r="V3759" i="5"/>
  <c r="V3758" i="5"/>
  <c r="V3757" i="5"/>
  <c r="V3756" i="5"/>
  <c r="V3755" i="5"/>
  <c r="V3754" i="5"/>
  <c r="V3753" i="5"/>
  <c r="V3752" i="5"/>
  <c r="V3751" i="5"/>
  <c r="V3750" i="5"/>
  <c r="V3749" i="5"/>
  <c r="V3748" i="5"/>
  <c r="V3747" i="5"/>
  <c r="V3746" i="5"/>
  <c r="V3745" i="5"/>
  <c r="V3744" i="5"/>
  <c r="V3743" i="5"/>
  <c r="V3742" i="5"/>
  <c r="V3741" i="5"/>
  <c r="V3740" i="5"/>
  <c r="V3739" i="5"/>
  <c r="V3738" i="5"/>
  <c r="V3737" i="5"/>
  <c r="V3736" i="5"/>
  <c r="V3735" i="5"/>
  <c r="V3734" i="5"/>
  <c r="V3733" i="5"/>
  <c r="V3732" i="5"/>
  <c r="V3731" i="5"/>
  <c r="V3730" i="5"/>
  <c r="V3729" i="5"/>
  <c r="V3728" i="5"/>
  <c r="V3727" i="5"/>
  <c r="V3726" i="5"/>
  <c r="V3725" i="5"/>
  <c r="V3724" i="5"/>
  <c r="V3723" i="5"/>
  <c r="V3722" i="5"/>
  <c r="V3721" i="5"/>
  <c r="V3720" i="5"/>
  <c r="V3719" i="5"/>
  <c r="V3718" i="5"/>
  <c r="V3717" i="5"/>
  <c r="V3716" i="5"/>
  <c r="V3715" i="5"/>
  <c r="V3714" i="5"/>
  <c r="V3713" i="5"/>
  <c r="V3712" i="5"/>
  <c r="V3711" i="5"/>
  <c r="V3710" i="5"/>
  <c r="V3709" i="5"/>
  <c r="V3708" i="5"/>
  <c r="V3707" i="5"/>
  <c r="V3706" i="5"/>
  <c r="V3705" i="5"/>
  <c r="V3704" i="5"/>
  <c r="V3703" i="5"/>
  <c r="V3702" i="5"/>
  <c r="V3701" i="5"/>
  <c r="V3700" i="5"/>
  <c r="V3699" i="5"/>
  <c r="V3698" i="5"/>
  <c r="V3697" i="5"/>
  <c r="V3696" i="5"/>
  <c r="V3695" i="5"/>
  <c r="V3694" i="5"/>
  <c r="V3693" i="5"/>
  <c r="V3692" i="5"/>
  <c r="V3691" i="5"/>
  <c r="V3690" i="5"/>
  <c r="V3689" i="5"/>
  <c r="V3688" i="5"/>
  <c r="V3687" i="5"/>
  <c r="V3686" i="5"/>
  <c r="V3685" i="5"/>
  <c r="V3684" i="5"/>
  <c r="V3683" i="5"/>
  <c r="V3682" i="5"/>
  <c r="V3681" i="5"/>
  <c r="V3680" i="5"/>
  <c r="V3679" i="5"/>
  <c r="V3678" i="5"/>
  <c r="V3677" i="5"/>
  <c r="V3676" i="5"/>
  <c r="V3675" i="5"/>
  <c r="V3674" i="5"/>
  <c r="V3673" i="5"/>
  <c r="V3672" i="5"/>
  <c r="V3671" i="5"/>
  <c r="V3670" i="5"/>
  <c r="V3669" i="5"/>
  <c r="V3668" i="5"/>
  <c r="V3667" i="5"/>
  <c r="V3666" i="5"/>
  <c r="V3665" i="5"/>
  <c r="V3664" i="5"/>
  <c r="V3663" i="5"/>
  <c r="V3662" i="5"/>
  <c r="V3661" i="5"/>
  <c r="V3660" i="5"/>
  <c r="V3659" i="5"/>
  <c r="V3658" i="5"/>
  <c r="V3657" i="5"/>
  <c r="V3656" i="5"/>
  <c r="V3655" i="5"/>
  <c r="V3654" i="5"/>
  <c r="V3653" i="5"/>
  <c r="V3652" i="5"/>
  <c r="V3651" i="5"/>
  <c r="V3650" i="5"/>
  <c r="V3649" i="5"/>
  <c r="V3648" i="5"/>
  <c r="V3647" i="5"/>
  <c r="V3646" i="5"/>
  <c r="V3645" i="5"/>
  <c r="V3644" i="5"/>
  <c r="V3643" i="5"/>
  <c r="V3642" i="5"/>
  <c r="V3641" i="5"/>
  <c r="V3640" i="5"/>
  <c r="V3639" i="5"/>
  <c r="V3638" i="5"/>
  <c r="V3637" i="5"/>
  <c r="V3636" i="5"/>
  <c r="V3635" i="5"/>
  <c r="V3634" i="5"/>
  <c r="V3633" i="5"/>
  <c r="V3632" i="5"/>
  <c r="V3631" i="5"/>
  <c r="V3630" i="5"/>
  <c r="V3629" i="5"/>
  <c r="V3628" i="5"/>
  <c r="V3627" i="5"/>
  <c r="V3626" i="5"/>
  <c r="V3625" i="5"/>
  <c r="V3624" i="5"/>
  <c r="V3623" i="5"/>
  <c r="V3622" i="5"/>
  <c r="V3621" i="5"/>
  <c r="V3620" i="5"/>
  <c r="V3619" i="5"/>
  <c r="V3618" i="5"/>
  <c r="V3617" i="5"/>
  <c r="V3616" i="5"/>
  <c r="V3615" i="5"/>
  <c r="V3614" i="5"/>
  <c r="V3613" i="5"/>
  <c r="V3612" i="5"/>
  <c r="V3611" i="5"/>
  <c r="V3610" i="5"/>
  <c r="V3609" i="5"/>
  <c r="V3608" i="5"/>
  <c r="V3607" i="5"/>
  <c r="V3606" i="5"/>
  <c r="V3605" i="5"/>
  <c r="V3604" i="5"/>
  <c r="V3603" i="5"/>
  <c r="V3602" i="5"/>
  <c r="V3601" i="5"/>
  <c r="V3600" i="5"/>
  <c r="V3599" i="5"/>
  <c r="V3598" i="5"/>
  <c r="V3597" i="5"/>
  <c r="V3596" i="5"/>
  <c r="V3595" i="5"/>
  <c r="V3594" i="5"/>
  <c r="V3593" i="5"/>
  <c r="V3592" i="5"/>
  <c r="V3591" i="5"/>
  <c r="V3590" i="5"/>
  <c r="V3589" i="5"/>
  <c r="V3588" i="5"/>
  <c r="V3587" i="5"/>
  <c r="V3586" i="5"/>
  <c r="V3585" i="5"/>
  <c r="V3584" i="5"/>
  <c r="V3583" i="5"/>
  <c r="V3582" i="5"/>
  <c r="V3581" i="5"/>
  <c r="V3580" i="5"/>
  <c r="V3579" i="5"/>
  <c r="V3578" i="5"/>
  <c r="V3577" i="5"/>
  <c r="V3576" i="5"/>
  <c r="V3575" i="5"/>
  <c r="V3574" i="5"/>
  <c r="V3573" i="5"/>
  <c r="V3572" i="5"/>
  <c r="V3571" i="5"/>
  <c r="V3570" i="5"/>
  <c r="V3569" i="5"/>
  <c r="V3568" i="5"/>
  <c r="V3567" i="5"/>
  <c r="V3566" i="5"/>
  <c r="V3565" i="5"/>
  <c r="V3564" i="5"/>
  <c r="V3563" i="5"/>
  <c r="V3562" i="5"/>
  <c r="V3561" i="5"/>
  <c r="V3560" i="5"/>
  <c r="V3559" i="5"/>
  <c r="V3558" i="5"/>
  <c r="V3557" i="5"/>
  <c r="V3556" i="5"/>
  <c r="V3555" i="5"/>
  <c r="V3554" i="5"/>
  <c r="V3553" i="5"/>
  <c r="V3552" i="5"/>
  <c r="V3551" i="5"/>
  <c r="V3550" i="5"/>
  <c r="V3549" i="5"/>
  <c r="V3548" i="5"/>
  <c r="V3547" i="5"/>
  <c r="V3546" i="5"/>
  <c r="V3545" i="5"/>
  <c r="V3544" i="5"/>
  <c r="V3543" i="5"/>
  <c r="V3542" i="5"/>
  <c r="V3541" i="5"/>
  <c r="V3540" i="5"/>
  <c r="V3539" i="5"/>
  <c r="V3538" i="5"/>
  <c r="V3537" i="5"/>
  <c r="V3536" i="5"/>
  <c r="V3535" i="5"/>
  <c r="V3534" i="5"/>
  <c r="V3533" i="5"/>
  <c r="V3532" i="5"/>
  <c r="V3531" i="5"/>
  <c r="V3530" i="5"/>
  <c r="V3529" i="5"/>
  <c r="V3528" i="5"/>
  <c r="V3527" i="5"/>
  <c r="V3526" i="5"/>
  <c r="V3525" i="5"/>
  <c r="V3524" i="5"/>
  <c r="V3523" i="5"/>
  <c r="V3522" i="5"/>
  <c r="V3521" i="5"/>
  <c r="V3520" i="5"/>
  <c r="V3519" i="5"/>
  <c r="V3518" i="5"/>
  <c r="V3517" i="5"/>
  <c r="V3516" i="5"/>
  <c r="V3515" i="5"/>
  <c r="V3514" i="5"/>
  <c r="V3513" i="5"/>
  <c r="V3512" i="5"/>
  <c r="V3511" i="5"/>
  <c r="V3510" i="5"/>
  <c r="V3509" i="5"/>
  <c r="V3508" i="5"/>
  <c r="V3507" i="5"/>
  <c r="V3506" i="5"/>
  <c r="V3505" i="5"/>
  <c r="V3504" i="5"/>
  <c r="V3503" i="5"/>
  <c r="V3502" i="5"/>
  <c r="V3501" i="5"/>
  <c r="V3500" i="5"/>
  <c r="V3499" i="5"/>
  <c r="V3498" i="5"/>
  <c r="V3497" i="5"/>
  <c r="V3496" i="5"/>
  <c r="V3495" i="5"/>
  <c r="V3494" i="5"/>
  <c r="V3493" i="5"/>
  <c r="V3492" i="5"/>
  <c r="V3491" i="5"/>
  <c r="V3490" i="5"/>
  <c r="V3489" i="5"/>
  <c r="V3488" i="5"/>
  <c r="V3487" i="5"/>
  <c r="V3486" i="5"/>
  <c r="V3485" i="5"/>
  <c r="V3484" i="5"/>
  <c r="V3483" i="5"/>
  <c r="V3482" i="5"/>
  <c r="V3481" i="5"/>
  <c r="V3480" i="5"/>
  <c r="V3479" i="5"/>
  <c r="V3478" i="5"/>
  <c r="V3477" i="5"/>
  <c r="V3476" i="5"/>
  <c r="V3475" i="5"/>
  <c r="V3474" i="5"/>
  <c r="V3473" i="5"/>
  <c r="V3472" i="5"/>
  <c r="V3471" i="5"/>
  <c r="V3470" i="5"/>
  <c r="V3469" i="5"/>
  <c r="V3468" i="5"/>
  <c r="V3467" i="5"/>
  <c r="V3466" i="5"/>
  <c r="V3465" i="5"/>
  <c r="V3464" i="5"/>
  <c r="V3463" i="5"/>
  <c r="V3462" i="5"/>
  <c r="V3461" i="5"/>
  <c r="V3460" i="5"/>
  <c r="V3459" i="5"/>
  <c r="V3458" i="5"/>
  <c r="V3457" i="5"/>
  <c r="V3456" i="5"/>
  <c r="V3455" i="5"/>
  <c r="V3454" i="5"/>
  <c r="V3453" i="5"/>
  <c r="V3452" i="5"/>
  <c r="V3451" i="5"/>
  <c r="V3450" i="5"/>
  <c r="V3449" i="5"/>
  <c r="V3448" i="5"/>
  <c r="V3447" i="5"/>
  <c r="V3446" i="5"/>
  <c r="V3445" i="5"/>
  <c r="V3444" i="5"/>
  <c r="V3443" i="5"/>
  <c r="V3442" i="5"/>
  <c r="V3441" i="5"/>
  <c r="V3440" i="5"/>
  <c r="V3439" i="5"/>
  <c r="V3438" i="5"/>
  <c r="V3437" i="5"/>
  <c r="V3436" i="5"/>
  <c r="V3435" i="5"/>
  <c r="V3434" i="5"/>
  <c r="V3433" i="5"/>
  <c r="V3432" i="5"/>
  <c r="V3431" i="5"/>
  <c r="V3430" i="5"/>
  <c r="V3429" i="5"/>
  <c r="V3428" i="5"/>
  <c r="V3427" i="5"/>
  <c r="V3426" i="5"/>
  <c r="V3425" i="5"/>
  <c r="V3424" i="5"/>
  <c r="V3423" i="5"/>
  <c r="V3422" i="5"/>
  <c r="V3421" i="5"/>
  <c r="V3420" i="5"/>
  <c r="V3419" i="5"/>
  <c r="V3418" i="5"/>
  <c r="V3417" i="5"/>
  <c r="V3416" i="5"/>
  <c r="V3415" i="5"/>
  <c r="V3414" i="5"/>
  <c r="V3413" i="5"/>
  <c r="V3412" i="5"/>
  <c r="V3411" i="5"/>
  <c r="V3410" i="5"/>
  <c r="V3409" i="5"/>
  <c r="V3408" i="5"/>
  <c r="V3407" i="5"/>
  <c r="V3406" i="5"/>
  <c r="V3405" i="5"/>
  <c r="V3404" i="5"/>
  <c r="V3403" i="5"/>
  <c r="V3402" i="5"/>
  <c r="V3401" i="5"/>
  <c r="V3400" i="5"/>
  <c r="V3399" i="5"/>
  <c r="V3398" i="5"/>
  <c r="V3397" i="5"/>
  <c r="V3396" i="5"/>
  <c r="V3395" i="5"/>
  <c r="V3394" i="5"/>
  <c r="V3393" i="5"/>
  <c r="V3392" i="5"/>
  <c r="V3391" i="5"/>
  <c r="V3390" i="5"/>
  <c r="V3389" i="5"/>
  <c r="V3388" i="5"/>
  <c r="V3387" i="5"/>
  <c r="V3386" i="5"/>
  <c r="V3385" i="5"/>
  <c r="V3384" i="5"/>
  <c r="V3383" i="5"/>
  <c r="V3382" i="5"/>
  <c r="V3381" i="5"/>
  <c r="V3380" i="5"/>
  <c r="V3379" i="5"/>
  <c r="V3378" i="5"/>
  <c r="V3377" i="5"/>
  <c r="V3376" i="5"/>
  <c r="V3375" i="5"/>
  <c r="V3374" i="5"/>
  <c r="V3373" i="5"/>
  <c r="V3372" i="5"/>
  <c r="V3371" i="5"/>
  <c r="V3370" i="5"/>
  <c r="V3369" i="5"/>
  <c r="V3368" i="5"/>
  <c r="V3367" i="5"/>
  <c r="V3366" i="5"/>
  <c r="V3365" i="5"/>
  <c r="V3364" i="5"/>
  <c r="V3363" i="5"/>
  <c r="V3362" i="5"/>
  <c r="V3361" i="5"/>
  <c r="V3360" i="5"/>
  <c r="V3359" i="5"/>
  <c r="V3358" i="5"/>
  <c r="V3357" i="5"/>
  <c r="V3356" i="5"/>
  <c r="V3355" i="5"/>
  <c r="V3354" i="5"/>
  <c r="V3353" i="5"/>
  <c r="V3352" i="5"/>
  <c r="V3351" i="5"/>
  <c r="V3350" i="5"/>
  <c r="V3349" i="5"/>
  <c r="V3348" i="5"/>
  <c r="V3347" i="5"/>
  <c r="V3346" i="5"/>
  <c r="V3345" i="5"/>
  <c r="V3344" i="5"/>
  <c r="V3343" i="5"/>
  <c r="V3342" i="5"/>
  <c r="V3341" i="5"/>
  <c r="V3340" i="5"/>
  <c r="V3339" i="5"/>
  <c r="V3338" i="5"/>
  <c r="V3337" i="5"/>
  <c r="V3336" i="5"/>
  <c r="V3335" i="5"/>
  <c r="V3334" i="5"/>
  <c r="V3333" i="5"/>
  <c r="V3332" i="5"/>
  <c r="V3331" i="5"/>
  <c r="V3330" i="5"/>
  <c r="V3329" i="5"/>
  <c r="V3328" i="5"/>
  <c r="V3327" i="5"/>
  <c r="V3326" i="5"/>
  <c r="V3325" i="5"/>
  <c r="V3324" i="5"/>
  <c r="V3323" i="5"/>
  <c r="V3322" i="5"/>
  <c r="V3321" i="5"/>
  <c r="V3320" i="5"/>
  <c r="V3319" i="5"/>
  <c r="V3318" i="5"/>
  <c r="V3317" i="5"/>
  <c r="V3316" i="5"/>
  <c r="V3315" i="5"/>
  <c r="V3314" i="5"/>
  <c r="V3313" i="5"/>
  <c r="V3312" i="5"/>
  <c r="V3311" i="5"/>
  <c r="V3310" i="5"/>
  <c r="V3309" i="5"/>
  <c r="V3308" i="5"/>
  <c r="V3307" i="5"/>
  <c r="V3306" i="5"/>
  <c r="V3305" i="5"/>
  <c r="V3304" i="5"/>
  <c r="V3303" i="5"/>
  <c r="V3302" i="5"/>
  <c r="V3301" i="5"/>
  <c r="V3300" i="5"/>
  <c r="V3299" i="5"/>
  <c r="V3298" i="5"/>
  <c r="V3297" i="5"/>
  <c r="V3296" i="5"/>
  <c r="V3295" i="5"/>
  <c r="V3294" i="5"/>
  <c r="V3293" i="5"/>
  <c r="V3292" i="5"/>
  <c r="V3291" i="5"/>
  <c r="V3290" i="5"/>
  <c r="V3289" i="5"/>
  <c r="V3288" i="5"/>
  <c r="V3287" i="5"/>
  <c r="V3286" i="5"/>
  <c r="V3285" i="5"/>
  <c r="V3284" i="5"/>
  <c r="V3283" i="5"/>
  <c r="V3282" i="5"/>
  <c r="V3281" i="5"/>
  <c r="V3280" i="5"/>
  <c r="V3279" i="5"/>
  <c r="V3278" i="5"/>
  <c r="V3277" i="5"/>
  <c r="V3276" i="5"/>
  <c r="V3275" i="5"/>
  <c r="V3274" i="5"/>
  <c r="V3273" i="5"/>
  <c r="V3272" i="5"/>
  <c r="V3271" i="5"/>
  <c r="V3270" i="5"/>
  <c r="V3269" i="5"/>
  <c r="V3268" i="5"/>
  <c r="V3267" i="5"/>
  <c r="V3266" i="5"/>
  <c r="V3265" i="5"/>
  <c r="V3264" i="5"/>
  <c r="V3263" i="5"/>
  <c r="V3262" i="5"/>
  <c r="V3261" i="5"/>
  <c r="V3260" i="5"/>
  <c r="V3259" i="5"/>
  <c r="V3258" i="5"/>
  <c r="V3257" i="5"/>
  <c r="V3256" i="5"/>
  <c r="V3255" i="5"/>
  <c r="V3254" i="5"/>
  <c r="V3253" i="5"/>
  <c r="V3252" i="5"/>
  <c r="V3251" i="5"/>
  <c r="V3250" i="5"/>
  <c r="V3249" i="5"/>
  <c r="V3248" i="5"/>
  <c r="V3247" i="5"/>
  <c r="V3246" i="5"/>
  <c r="V3245" i="5"/>
  <c r="V3244" i="5"/>
  <c r="V3243" i="5"/>
  <c r="V3242" i="5"/>
  <c r="V3241" i="5"/>
  <c r="V3240" i="5"/>
  <c r="V3239" i="5"/>
  <c r="V3238" i="5"/>
  <c r="V3237" i="5"/>
  <c r="V3236" i="5"/>
  <c r="V3235" i="5"/>
  <c r="V3234" i="5"/>
  <c r="V3233" i="5"/>
  <c r="V3232" i="5"/>
  <c r="V3231" i="5"/>
  <c r="V3230" i="5"/>
  <c r="V3229" i="5"/>
  <c r="V3228" i="5"/>
  <c r="V3227" i="5"/>
  <c r="V3226" i="5"/>
  <c r="V3225" i="5"/>
  <c r="V3224" i="5"/>
  <c r="V3223" i="5"/>
  <c r="V3222" i="5"/>
  <c r="V3221" i="5"/>
  <c r="V3220" i="5"/>
  <c r="V3219" i="5"/>
  <c r="V3218" i="5"/>
  <c r="V3217" i="5"/>
  <c r="V3216" i="5"/>
  <c r="V3215" i="5"/>
  <c r="V3214" i="5"/>
  <c r="V3213" i="5"/>
  <c r="V3212" i="5"/>
  <c r="V3211" i="5"/>
  <c r="V3210" i="5"/>
  <c r="V3209" i="5"/>
  <c r="V3208" i="5"/>
  <c r="V3207" i="5"/>
  <c r="V3206" i="5"/>
  <c r="V3205" i="5"/>
  <c r="V3204" i="5"/>
  <c r="V3203" i="5"/>
  <c r="V3202" i="5"/>
  <c r="V3201" i="5"/>
  <c r="V3200" i="5"/>
  <c r="V3199" i="5"/>
  <c r="V3198" i="5"/>
  <c r="V3197" i="5"/>
  <c r="V3196" i="5"/>
  <c r="V3195" i="5"/>
  <c r="V3194" i="5"/>
  <c r="V3193" i="5"/>
  <c r="V3192" i="5"/>
  <c r="V3191" i="5"/>
  <c r="V3190" i="5"/>
  <c r="V3189" i="5"/>
  <c r="V3188" i="5"/>
  <c r="V3187" i="5"/>
  <c r="V3186" i="5"/>
  <c r="V3185" i="5"/>
  <c r="V3184" i="5"/>
  <c r="V3183" i="5"/>
  <c r="V3182" i="5"/>
  <c r="V3181" i="5"/>
  <c r="V3180" i="5"/>
  <c r="V3179" i="5"/>
  <c r="V3178" i="5"/>
  <c r="V3177" i="5"/>
  <c r="V3176" i="5"/>
  <c r="V3175" i="5"/>
  <c r="V3174" i="5"/>
  <c r="V3173" i="5"/>
  <c r="V3172" i="5"/>
  <c r="V3171" i="5"/>
  <c r="V3170" i="5"/>
  <c r="V3169" i="5"/>
  <c r="V3168" i="5"/>
  <c r="V3167" i="5"/>
  <c r="V3166" i="5"/>
  <c r="V3165" i="5"/>
  <c r="V3164" i="5"/>
  <c r="V3163" i="5"/>
  <c r="V3162" i="5"/>
  <c r="V3161" i="5"/>
  <c r="V3160" i="5"/>
  <c r="V3159" i="5"/>
  <c r="V3158" i="5"/>
  <c r="V3157" i="5"/>
  <c r="V3156" i="5"/>
  <c r="V3155" i="5"/>
  <c r="V3154" i="5"/>
  <c r="V3153" i="5"/>
  <c r="V3152" i="5"/>
  <c r="V3151" i="5"/>
  <c r="V3150" i="5"/>
  <c r="V3149" i="5"/>
  <c r="V3148" i="5"/>
  <c r="V3147" i="5"/>
  <c r="V3146" i="5"/>
  <c r="V3145" i="5"/>
  <c r="V3144" i="5"/>
  <c r="V3143" i="5"/>
  <c r="V3142" i="5"/>
  <c r="V3141" i="5"/>
  <c r="V3140" i="5"/>
  <c r="V3139" i="5"/>
  <c r="V3138" i="5"/>
  <c r="V3137" i="5"/>
  <c r="V3136" i="5"/>
  <c r="V3135" i="5"/>
  <c r="V3134" i="5"/>
  <c r="V3133" i="5"/>
  <c r="V3132" i="5"/>
  <c r="V3131" i="5"/>
  <c r="V3130" i="5"/>
  <c r="V3129" i="5"/>
  <c r="V3128" i="5"/>
  <c r="V3127" i="5"/>
  <c r="V3126" i="5"/>
  <c r="V3125" i="5"/>
  <c r="V3124" i="5"/>
  <c r="V3123" i="5"/>
  <c r="V3122" i="5"/>
  <c r="V3121" i="5"/>
  <c r="V3120" i="5"/>
  <c r="V3119" i="5"/>
  <c r="V3118" i="5"/>
  <c r="V3117" i="5"/>
  <c r="V3116" i="5"/>
  <c r="V3115" i="5"/>
  <c r="V3114" i="5"/>
  <c r="V3113" i="5"/>
  <c r="V3112" i="5"/>
  <c r="V3111" i="5"/>
  <c r="V3110" i="5"/>
  <c r="V3109" i="5"/>
  <c r="V3108" i="5"/>
  <c r="V3107" i="5"/>
  <c r="V3106" i="5"/>
  <c r="V3105" i="5"/>
  <c r="V3104" i="5"/>
  <c r="V3103" i="5"/>
  <c r="V3102" i="5"/>
  <c r="V3101" i="5"/>
  <c r="V3100" i="5"/>
  <c r="V3099" i="5"/>
  <c r="V3098" i="5"/>
  <c r="V3097" i="5"/>
  <c r="V3096" i="5"/>
  <c r="V3095" i="5"/>
  <c r="V3094" i="5"/>
  <c r="V3093" i="5"/>
  <c r="V3092" i="5"/>
  <c r="V3091" i="5"/>
  <c r="V3090" i="5"/>
  <c r="V3089" i="5"/>
  <c r="V3088" i="5"/>
  <c r="V3087" i="5"/>
  <c r="V3086" i="5"/>
  <c r="V3085" i="5"/>
  <c r="V3084" i="5"/>
  <c r="V3083" i="5"/>
  <c r="V3082" i="5"/>
  <c r="V3081" i="5"/>
  <c r="V3080" i="5"/>
  <c r="V3079" i="5"/>
  <c r="V3078" i="5"/>
  <c r="V3077" i="5"/>
  <c r="V3076" i="5"/>
  <c r="V3075" i="5"/>
  <c r="V3074" i="5"/>
  <c r="V3073" i="5"/>
  <c r="V3072" i="5"/>
  <c r="V3071" i="5"/>
  <c r="V3070" i="5"/>
  <c r="V3069" i="5"/>
  <c r="V3068" i="5"/>
  <c r="V3067" i="5"/>
  <c r="V3066" i="5"/>
  <c r="V3065" i="5"/>
  <c r="V3064" i="5"/>
  <c r="V3063" i="5"/>
  <c r="V3062" i="5"/>
  <c r="V3061" i="5"/>
  <c r="V3060" i="5"/>
  <c r="V3059" i="5"/>
  <c r="V3058" i="5"/>
  <c r="V3057" i="5"/>
  <c r="V3056" i="5"/>
  <c r="V3055" i="5"/>
  <c r="V3054" i="5"/>
  <c r="V3053" i="5"/>
  <c r="V3052" i="5"/>
  <c r="V3051" i="5"/>
  <c r="V3050" i="5"/>
  <c r="V3049" i="5"/>
  <c r="V3048" i="5"/>
  <c r="V3047" i="5"/>
  <c r="V3046" i="5"/>
  <c r="V3045" i="5"/>
  <c r="V3044" i="5"/>
  <c r="V3043" i="5"/>
  <c r="V3042" i="5"/>
  <c r="V3041" i="5"/>
  <c r="V3040" i="5"/>
  <c r="V3039" i="5"/>
  <c r="V3038" i="5"/>
  <c r="V3037" i="5"/>
  <c r="V3036" i="5"/>
  <c r="V3035" i="5"/>
  <c r="V3034" i="5"/>
  <c r="V3033" i="5"/>
  <c r="V3032" i="5"/>
  <c r="V3031" i="5"/>
  <c r="V3030" i="5"/>
  <c r="V3029" i="5"/>
  <c r="V3028" i="5"/>
  <c r="V3027" i="5"/>
  <c r="V3026" i="5"/>
  <c r="V3025" i="5"/>
  <c r="V3024" i="5"/>
  <c r="V3023" i="5"/>
  <c r="V3022" i="5"/>
  <c r="V3021" i="5"/>
  <c r="V3020" i="5"/>
  <c r="V3019" i="5"/>
  <c r="V3018" i="5"/>
  <c r="V3017" i="5"/>
  <c r="V3016" i="5"/>
  <c r="V3015" i="5"/>
  <c r="V3014" i="5"/>
  <c r="V3013" i="5"/>
  <c r="V3012" i="5"/>
  <c r="V3011" i="5"/>
  <c r="V3010" i="5"/>
  <c r="V3009" i="5"/>
  <c r="V3008" i="5"/>
  <c r="V3007" i="5"/>
  <c r="V3006" i="5"/>
  <c r="V3005" i="5"/>
  <c r="V3004" i="5"/>
  <c r="V3003" i="5"/>
  <c r="V3002" i="5"/>
  <c r="V3001" i="5"/>
  <c r="V3000" i="5"/>
  <c r="V2999" i="5"/>
  <c r="V2998" i="5"/>
  <c r="V2997" i="5"/>
  <c r="V2996" i="5"/>
  <c r="V2995" i="5"/>
  <c r="V2994" i="5"/>
  <c r="V2993" i="5"/>
  <c r="V2992" i="5"/>
  <c r="V2991" i="5"/>
  <c r="V2990" i="5"/>
  <c r="V2989" i="5"/>
  <c r="V2988" i="5"/>
  <c r="V2987" i="5"/>
  <c r="V2986" i="5"/>
  <c r="V2985" i="5"/>
  <c r="V2984" i="5"/>
  <c r="V2983" i="5"/>
  <c r="V2982" i="5"/>
  <c r="V2981" i="5"/>
  <c r="V2980" i="5"/>
  <c r="V2979" i="5"/>
  <c r="V2978" i="5"/>
  <c r="V2977" i="5"/>
  <c r="V2976" i="5"/>
  <c r="V2975" i="5"/>
  <c r="V2974" i="5"/>
  <c r="V2973" i="5"/>
  <c r="V2972" i="5"/>
  <c r="V2971" i="5"/>
  <c r="V2970" i="5"/>
  <c r="V2969" i="5"/>
  <c r="V2968" i="5"/>
  <c r="V2967" i="5"/>
  <c r="V2966" i="5"/>
  <c r="V2965" i="5"/>
  <c r="V2964" i="5"/>
  <c r="V2963" i="5"/>
  <c r="V2962" i="5"/>
  <c r="V2961" i="5"/>
  <c r="V2960" i="5"/>
  <c r="V2959" i="5"/>
  <c r="V2958" i="5"/>
  <c r="V2957" i="5"/>
  <c r="V2956" i="5"/>
  <c r="V2955" i="5"/>
  <c r="V2954" i="5"/>
  <c r="V2953" i="5"/>
  <c r="V2952" i="5"/>
  <c r="V2951" i="5"/>
  <c r="V2950" i="5"/>
  <c r="V2949" i="5"/>
  <c r="V2948" i="5"/>
  <c r="V2947" i="5"/>
  <c r="V2946" i="5"/>
  <c r="V2945" i="5"/>
  <c r="V2944" i="5"/>
  <c r="V2943" i="5"/>
  <c r="V2942" i="5"/>
  <c r="V2941" i="5"/>
  <c r="V2940" i="5"/>
  <c r="V2939" i="5"/>
  <c r="V2938" i="5"/>
  <c r="V2937" i="5"/>
  <c r="V2936" i="5"/>
  <c r="V2935" i="5"/>
  <c r="V2934" i="5"/>
  <c r="V2933" i="5"/>
  <c r="V2932" i="5"/>
  <c r="V2931" i="5"/>
  <c r="V2930" i="5"/>
  <c r="V2929" i="5"/>
  <c r="V2928" i="5"/>
  <c r="V2927" i="5"/>
  <c r="V2926" i="5"/>
  <c r="V2925" i="5"/>
  <c r="V2924" i="5"/>
  <c r="V2923" i="5"/>
  <c r="V2922" i="5"/>
  <c r="V2921" i="5"/>
  <c r="V2920" i="5"/>
  <c r="V2919" i="5"/>
  <c r="V2918" i="5"/>
  <c r="V2917" i="5"/>
  <c r="V2916" i="5"/>
  <c r="V2915" i="5"/>
  <c r="V2914" i="5"/>
  <c r="V2913" i="5"/>
  <c r="V2912" i="5"/>
  <c r="V2911" i="5"/>
  <c r="V2910" i="5"/>
  <c r="V2909" i="5"/>
  <c r="V2908" i="5"/>
  <c r="V2907" i="5"/>
  <c r="V2906" i="5"/>
  <c r="V2905" i="5"/>
  <c r="V2904" i="5"/>
  <c r="V2903" i="5"/>
  <c r="V2902" i="5"/>
  <c r="V2901" i="5"/>
  <c r="V2900" i="5"/>
  <c r="V2899" i="5"/>
  <c r="V2898" i="5"/>
  <c r="V2897" i="5"/>
  <c r="V2896" i="5"/>
  <c r="V2895" i="5"/>
  <c r="V2894" i="5"/>
  <c r="V2893" i="5"/>
  <c r="V2892" i="5"/>
  <c r="V2891" i="5"/>
  <c r="V2890" i="5"/>
  <c r="V2889" i="5"/>
  <c r="V2888" i="5"/>
  <c r="V2887" i="5"/>
  <c r="V2886" i="5"/>
  <c r="V2885" i="5"/>
  <c r="V2884" i="5"/>
  <c r="V2883" i="5"/>
  <c r="V2882" i="5"/>
  <c r="V2881" i="5"/>
  <c r="V2880" i="5"/>
  <c r="V2879" i="5"/>
  <c r="V2878" i="5"/>
  <c r="V2877" i="5"/>
  <c r="V2876" i="5"/>
  <c r="V2875" i="5"/>
  <c r="V2874" i="5"/>
  <c r="V2873" i="5"/>
  <c r="V2872" i="5"/>
  <c r="V2871" i="5"/>
  <c r="V2870" i="5"/>
  <c r="V2869" i="5"/>
  <c r="V2868" i="5"/>
  <c r="V2867" i="5"/>
  <c r="V2866" i="5"/>
  <c r="V2865" i="5"/>
  <c r="V2864" i="5"/>
  <c r="V2863" i="5"/>
  <c r="V2862" i="5"/>
  <c r="V2861" i="5"/>
  <c r="V2860" i="5"/>
  <c r="V2859" i="5"/>
  <c r="V2858" i="5"/>
  <c r="V2857" i="5"/>
  <c r="V2856" i="5"/>
  <c r="V2855" i="5"/>
  <c r="V2854" i="5"/>
  <c r="V2853" i="5"/>
  <c r="V2852" i="5"/>
  <c r="V2851" i="5"/>
  <c r="V2850" i="5"/>
  <c r="V2849" i="5"/>
  <c r="V2848" i="5"/>
  <c r="V2847" i="5"/>
  <c r="V2846" i="5"/>
  <c r="V2845" i="5"/>
  <c r="V2844" i="5"/>
  <c r="V2843" i="5"/>
  <c r="V2842" i="5"/>
  <c r="V2841" i="5"/>
  <c r="V2840" i="5"/>
  <c r="V2839" i="5"/>
  <c r="V2838" i="5"/>
  <c r="V2837" i="5"/>
  <c r="V2836" i="5"/>
  <c r="V2835" i="5"/>
  <c r="V2834" i="5"/>
  <c r="V2833" i="5"/>
  <c r="V2832" i="5"/>
  <c r="V2831" i="5"/>
  <c r="V2830" i="5"/>
  <c r="V2829" i="5"/>
  <c r="V2828" i="5"/>
  <c r="V2827" i="5"/>
  <c r="V2826" i="5"/>
  <c r="V2825" i="5"/>
  <c r="V2824" i="5"/>
  <c r="V2823" i="5"/>
  <c r="V2822" i="5"/>
  <c r="V2821" i="5"/>
  <c r="V2820" i="5"/>
  <c r="V2819" i="5"/>
  <c r="V2818" i="5"/>
  <c r="V2817" i="5"/>
  <c r="V2816" i="5"/>
  <c r="V2815" i="5"/>
  <c r="V2814" i="5"/>
  <c r="V2813" i="5"/>
  <c r="V2812" i="5"/>
  <c r="V2811" i="5"/>
  <c r="V2810" i="5"/>
  <c r="V2809" i="5"/>
  <c r="V2808" i="5"/>
  <c r="V2807" i="5"/>
  <c r="V2806" i="5"/>
  <c r="V2805" i="5"/>
  <c r="V2804" i="5"/>
  <c r="V2803" i="5"/>
  <c r="V2802" i="5"/>
  <c r="V2801" i="5"/>
  <c r="V2800" i="5"/>
  <c r="V2799" i="5"/>
  <c r="V2798" i="5"/>
  <c r="V2797" i="5"/>
  <c r="V2796" i="5"/>
  <c r="V2795" i="5"/>
  <c r="V2794" i="5"/>
  <c r="V2793" i="5"/>
  <c r="V2792" i="5"/>
  <c r="V2791" i="5"/>
  <c r="V2790" i="5"/>
  <c r="V2789" i="5"/>
  <c r="V2788" i="5"/>
  <c r="V2787" i="5"/>
  <c r="V2786" i="5"/>
  <c r="V2785" i="5"/>
  <c r="V2784" i="5"/>
  <c r="V2783" i="5"/>
  <c r="V2782" i="5"/>
  <c r="V2781" i="5"/>
  <c r="V2780" i="5"/>
  <c r="V2779" i="5"/>
  <c r="V2778" i="5"/>
  <c r="V2777" i="5"/>
  <c r="V2776" i="5"/>
  <c r="V2775" i="5"/>
  <c r="V2774" i="5"/>
  <c r="V2773" i="5"/>
  <c r="V2772" i="5"/>
  <c r="V2771" i="5"/>
  <c r="V2770" i="5"/>
  <c r="V2769" i="5"/>
  <c r="V2768" i="5"/>
  <c r="V2767" i="5"/>
  <c r="V2766" i="5"/>
  <c r="V2765" i="5"/>
  <c r="V2764" i="5"/>
  <c r="V2763" i="5"/>
  <c r="V2762" i="5"/>
  <c r="V2761" i="5"/>
  <c r="V2760" i="5"/>
  <c r="V2759" i="5"/>
  <c r="V2758" i="5"/>
  <c r="V2757" i="5"/>
  <c r="V2756" i="5"/>
  <c r="V2755" i="5"/>
  <c r="V2754" i="5"/>
  <c r="V2753" i="5"/>
  <c r="V2752" i="5"/>
  <c r="V2751" i="5"/>
  <c r="V2750" i="5"/>
  <c r="V2749" i="5"/>
  <c r="V2748" i="5"/>
  <c r="V2747" i="5"/>
  <c r="V2746" i="5"/>
  <c r="V2745" i="5"/>
  <c r="V2744" i="5"/>
  <c r="V2743" i="5"/>
  <c r="V2742" i="5"/>
  <c r="V2741" i="5"/>
  <c r="V2740" i="5"/>
  <c r="V2739" i="5"/>
  <c r="V2738" i="5"/>
  <c r="V2737" i="5"/>
  <c r="V2736" i="5"/>
  <c r="V2735" i="5"/>
  <c r="V2734" i="5"/>
  <c r="V2733" i="5"/>
  <c r="V2732" i="5"/>
  <c r="V2731" i="5"/>
  <c r="V2730" i="5"/>
  <c r="V2729" i="5"/>
  <c r="V2728" i="5"/>
  <c r="V2727" i="5"/>
  <c r="V2726" i="5"/>
  <c r="V2725" i="5"/>
  <c r="V2724" i="5"/>
  <c r="V2723" i="5"/>
  <c r="V2722" i="5"/>
  <c r="V2721" i="5"/>
  <c r="V2720" i="5"/>
  <c r="V2719" i="5"/>
  <c r="V2718" i="5"/>
  <c r="V2717" i="5"/>
  <c r="V2716" i="5"/>
  <c r="V2715" i="5"/>
  <c r="V2714" i="5"/>
  <c r="V2713" i="5"/>
  <c r="V2712" i="5"/>
  <c r="V2711" i="5"/>
  <c r="V2710" i="5"/>
  <c r="V2709" i="5"/>
  <c r="V2708" i="5"/>
  <c r="V2707" i="5"/>
  <c r="V2706" i="5"/>
  <c r="V2705" i="5"/>
  <c r="V2704" i="5"/>
  <c r="V2703" i="5"/>
  <c r="V2702" i="5"/>
  <c r="V2701" i="5"/>
  <c r="V2700" i="5"/>
  <c r="V2699" i="5"/>
  <c r="V2698" i="5"/>
  <c r="V2697" i="5"/>
  <c r="V2696" i="5"/>
  <c r="V2695" i="5"/>
  <c r="V2694" i="5"/>
  <c r="V2693" i="5"/>
  <c r="V2692" i="5"/>
  <c r="V2691" i="5"/>
  <c r="V2690" i="5"/>
  <c r="V2689" i="5"/>
  <c r="V2688" i="5"/>
  <c r="V2687" i="5"/>
  <c r="V2686" i="5"/>
  <c r="V2685" i="5"/>
  <c r="V2684" i="5"/>
  <c r="V2683" i="5"/>
  <c r="V2682" i="5"/>
  <c r="V2681" i="5"/>
  <c r="V2680" i="5"/>
  <c r="V2679" i="5"/>
  <c r="V2678" i="5"/>
  <c r="V2677" i="5"/>
  <c r="V2676" i="5"/>
  <c r="V2675" i="5"/>
  <c r="V2674" i="5"/>
  <c r="V2673" i="5"/>
  <c r="V2672" i="5"/>
  <c r="V2671" i="5"/>
  <c r="V2670" i="5"/>
  <c r="V2669" i="5"/>
  <c r="V2668" i="5"/>
  <c r="V2667" i="5"/>
  <c r="V2666" i="5"/>
  <c r="V2665" i="5"/>
  <c r="V2664" i="5"/>
  <c r="V2663" i="5"/>
  <c r="V2662" i="5"/>
  <c r="V2661" i="5"/>
  <c r="V2660" i="5"/>
  <c r="V2659" i="5"/>
  <c r="V2658" i="5"/>
  <c r="V2657" i="5"/>
  <c r="V2656" i="5"/>
  <c r="V2655" i="5"/>
  <c r="V2654" i="5"/>
  <c r="V2653" i="5"/>
  <c r="V2652" i="5"/>
  <c r="V2651" i="5"/>
  <c r="V2650" i="5"/>
  <c r="V2649" i="5"/>
  <c r="V2648" i="5"/>
  <c r="V2647" i="5"/>
  <c r="V2646" i="5"/>
  <c r="V2645" i="5"/>
  <c r="V2644" i="5"/>
  <c r="V2643" i="5"/>
  <c r="V2642" i="5"/>
  <c r="V2641" i="5"/>
  <c r="V2640" i="5"/>
  <c r="V2639" i="5"/>
  <c r="V2638" i="5"/>
  <c r="V2637" i="5"/>
  <c r="V2636" i="5"/>
  <c r="V2635" i="5"/>
  <c r="V2634" i="5"/>
  <c r="V2633" i="5"/>
  <c r="V2632" i="5"/>
  <c r="V2631" i="5"/>
  <c r="V2630" i="5"/>
  <c r="V2629" i="5"/>
  <c r="V2628" i="5"/>
  <c r="V2627" i="5"/>
  <c r="V2626" i="5"/>
  <c r="V2625" i="5"/>
  <c r="V2624" i="5"/>
  <c r="V2623" i="5"/>
  <c r="V2622" i="5"/>
  <c r="V2621" i="5"/>
  <c r="V2620" i="5"/>
  <c r="V2619" i="5"/>
  <c r="V2618" i="5"/>
  <c r="V2617" i="5"/>
  <c r="V2616" i="5"/>
  <c r="V2615" i="5"/>
  <c r="V2614" i="5"/>
  <c r="V2613" i="5"/>
  <c r="V2612" i="5"/>
  <c r="V2611" i="5"/>
  <c r="V2610" i="5"/>
  <c r="V2609" i="5"/>
  <c r="V2608" i="5"/>
  <c r="V2607" i="5"/>
  <c r="V2606" i="5"/>
  <c r="V2605" i="5"/>
  <c r="V2604" i="5"/>
  <c r="V2603" i="5"/>
  <c r="V2602" i="5"/>
  <c r="V2601" i="5"/>
  <c r="V2600" i="5"/>
  <c r="V2599" i="5"/>
  <c r="V2598" i="5"/>
  <c r="V2597" i="5"/>
  <c r="V2596" i="5"/>
  <c r="V2595" i="5"/>
  <c r="V2594" i="5"/>
  <c r="V2593" i="5"/>
  <c r="V2592" i="5"/>
  <c r="V2591" i="5"/>
  <c r="V2590" i="5"/>
  <c r="V2589" i="5"/>
  <c r="V2588" i="5"/>
  <c r="V2587" i="5"/>
  <c r="V2586" i="5"/>
  <c r="V2585" i="5"/>
  <c r="V2584" i="5"/>
  <c r="V2583" i="5"/>
  <c r="V2582" i="5"/>
  <c r="V2581" i="5"/>
  <c r="V2580" i="5"/>
  <c r="V2579" i="5"/>
  <c r="V2578" i="5"/>
  <c r="V2577" i="5"/>
  <c r="V2576" i="5"/>
  <c r="V2575" i="5"/>
  <c r="V2574" i="5"/>
  <c r="V2573" i="5"/>
  <c r="V2572" i="5"/>
  <c r="V2571" i="5"/>
  <c r="V2570" i="5"/>
  <c r="V2569" i="5"/>
  <c r="V2568" i="5"/>
  <c r="V2567" i="5"/>
  <c r="V2566" i="5"/>
  <c r="V2565" i="5"/>
  <c r="V2564" i="5"/>
  <c r="V2563" i="5"/>
  <c r="V2562" i="5"/>
  <c r="V2561" i="5"/>
  <c r="V2560" i="5"/>
  <c r="V2559" i="5"/>
  <c r="V2558" i="5"/>
  <c r="V2557" i="5"/>
  <c r="V2556" i="5"/>
  <c r="V2555" i="5"/>
  <c r="V2554" i="5"/>
  <c r="V2553" i="5"/>
  <c r="V2552" i="5"/>
  <c r="V2551" i="5"/>
  <c r="V2550" i="5"/>
  <c r="V2549" i="5"/>
  <c r="V2548" i="5"/>
  <c r="V2547" i="5"/>
  <c r="V2546" i="5"/>
  <c r="V2545" i="5"/>
  <c r="V2544" i="5"/>
  <c r="V2543" i="5"/>
  <c r="V2542" i="5"/>
  <c r="V2541" i="5"/>
  <c r="V2540" i="5"/>
  <c r="V2539" i="5"/>
  <c r="V2538" i="5"/>
  <c r="V2537" i="5"/>
  <c r="V2536" i="5"/>
  <c r="V2535" i="5"/>
  <c r="V2534" i="5"/>
  <c r="V2533" i="5"/>
  <c r="V2532" i="5"/>
  <c r="V2531" i="5"/>
  <c r="V2530" i="5"/>
  <c r="V2529" i="5"/>
  <c r="V2528" i="5"/>
  <c r="V2527" i="5"/>
  <c r="V2526" i="5"/>
  <c r="V2525" i="5"/>
  <c r="V2524" i="5"/>
  <c r="V2523" i="5"/>
  <c r="V2522" i="5"/>
  <c r="V2521" i="5"/>
  <c r="V2520" i="5"/>
  <c r="V2519" i="5"/>
  <c r="V2518" i="5"/>
  <c r="V2517" i="5"/>
  <c r="V2516" i="5"/>
  <c r="V2515" i="5"/>
  <c r="V2514" i="5"/>
  <c r="V2513" i="5"/>
  <c r="V2512" i="5"/>
  <c r="V2511" i="5"/>
  <c r="V2510" i="5"/>
  <c r="V2509" i="5"/>
  <c r="V2508" i="5"/>
  <c r="V2507" i="5"/>
  <c r="V2506" i="5"/>
  <c r="V2505" i="5"/>
  <c r="V2504" i="5"/>
  <c r="V2503" i="5"/>
  <c r="V2502" i="5"/>
  <c r="V2501" i="5"/>
  <c r="V2500" i="5"/>
  <c r="V2499" i="5"/>
  <c r="V2498" i="5"/>
  <c r="V2497" i="5"/>
  <c r="V2496" i="5"/>
  <c r="V2495" i="5"/>
  <c r="V2494" i="5"/>
  <c r="V2493" i="5"/>
  <c r="V2492" i="5"/>
  <c r="V2491" i="5"/>
  <c r="V2490" i="5"/>
  <c r="V2489" i="5"/>
  <c r="V2488" i="5"/>
  <c r="V2487" i="5"/>
  <c r="V2486" i="5"/>
  <c r="V2485" i="5"/>
  <c r="V2484" i="5"/>
  <c r="V2483" i="5"/>
  <c r="V2482" i="5"/>
  <c r="V2481" i="5"/>
  <c r="V2480" i="5"/>
  <c r="V2479" i="5"/>
  <c r="V2478" i="5"/>
  <c r="V2477" i="5"/>
  <c r="V2476" i="5"/>
  <c r="V2475" i="5"/>
  <c r="V2474" i="5"/>
  <c r="V2473" i="5"/>
  <c r="V2472" i="5"/>
  <c r="V2471" i="5"/>
  <c r="V2470" i="5"/>
  <c r="V2469" i="5"/>
  <c r="V2468" i="5"/>
  <c r="V2467" i="5"/>
  <c r="V2466" i="5"/>
  <c r="V2465" i="5"/>
  <c r="V2464" i="5"/>
  <c r="V2463" i="5"/>
  <c r="V2462" i="5"/>
  <c r="V2461" i="5"/>
  <c r="V2460" i="5"/>
  <c r="V2459" i="5"/>
  <c r="V2458" i="5"/>
  <c r="V2457" i="5"/>
  <c r="V2456" i="5"/>
  <c r="V2455" i="5"/>
  <c r="V2454" i="5"/>
  <c r="V2453" i="5"/>
  <c r="V2452" i="5"/>
  <c r="V2451" i="5"/>
  <c r="V2450" i="5"/>
  <c r="V2449" i="5"/>
  <c r="V2448" i="5"/>
  <c r="V2447" i="5"/>
  <c r="V2446" i="5"/>
  <c r="V2445" i="5"/>
  <c r="V2444" i="5"/>
  <c r="V2443" i="5"/>
  <c r="V2442" i="5"/>
  <c r="V2441" i="5"/>
  <c r="V2440" i="5"/>
  <c r="V2439" i="5"/>
  <c r="V2438" i="5"/>
  <c r="V2437" i="5"/>
  <c r="V2436" i="5"/>
  <c r="V2435" i="5"/>
  <c r="V2434" i="5"/>
  <c r="V2433" i="5"/>
  <c r="V2432" i="5"/>
  <c r="V2431" i="5"/>
  <c r="V2430" i="5"/>
  <c r="V2429" i="5"/>
  <c r="V2428" i="5"/>
  <c r="V2427" i="5"/>
  <c r="V2426" i="5"/>
  <c r="V2425" i="5"/>
  <c r="V2424" i="5"/>
  <c r="V2423" i="5"/>
  <c r="V2422" i="5"/>
  <c r="V2421" i="5"/>
  <c r="V2420" i="5"/>
  <c r="V2419" i="5"/>
  <c r="V2418" i="5"/>
  <c r="V2417" i="5"/>
  <c r="V2416" i="5"/>
  <c r="V2415" i="5"/>
  <c r="V2414" i="5"/>
  <c r="V2413" i="5"/>
  <c r="V2412" i="5"/>
  <c r="V2411" i="5"/>
  <c r="V2410" i="5"/>
  <c r="V2409" i="5"/>
  <c r="V2408" i="5"/>
  <c r="V2407" i="5"/>
  <c r="V2406" i="5"/>
  <c r="V2405" i="5"/>
  <c r="V2404" i="5"/>
  <c r="V2403" i="5"/>
  <c r="V2402" i="5"/>
  <c r="V2401" i="5"/>
  <c r="V2400" i="5"/>
  <c r="V2399" i="5"/>
  <c r="V2398" i="5"/>
  <c r="V2397" i="5"/>
  <c r="V2396" i="5"/>
  <c r="V2395" i="5"/>
  <c r="V2394" i="5"/>
  <c r="V2393" i="5"/>
  <c r="V2392" i="5"/>
  <c r="V2391" i="5"/>
  <c r="V2390" i="5"/>
  <c r="V2389" i="5"/>
  <c r="V2388" i="5"/>
  <c r="V2387" i="5"/>
  <c r="V2386" i="5"/>
  <c r="V2385" i="5"/>
  <c r="V2384" i="5"/>
  <c r="V2383" i="5"/>
  <c r="V2382" i="5"/>
  <c r="V2381" i="5"/>
  <c r="V2380" i="5"/>
  <c r="V2379" i="5"/>
  <c r="V2378" i="5"/>
  <c r="V2377" i="5"/>
  <c r="V2376" i="5"/>
  <c r="V2375" i="5"/>
  <c r="V2374" i="5"/>
  <c r="V2373" i="5"/>
  <c r="V2372" i="5"/>
  <c r="V2371" i="5"/>
  <c r="V2370" i="5"/>
  <c r="V2369" i="5"/>
  <c r="V2368" i="5"/>
  <c r="V2367" i="5"/>
  <c r="V2366" i="5"/>
  <c r="V2365" i="5"/>
  <c r="V2364" i="5"/>
  <c r="V2363" i="5"/>
  <c r="V2362" i="5"/>
  <c r="V2361" i="5"/>
  <c r="V2360" i="5"/>
  <c r="V2359" i="5"/>
  <c r="V2358" i="5"/>
  <c r="V2357" i="5"/>
  <c r="V2356" i="5"/>
  <c r="V2355" i="5"/>
  <c r="V2354" i="5"/>
  <c r="V2353" i="5"/>
  <c r="V2352" i="5"/>
  <c r="V2351" i="5"/>
  <c r="V2350" i="5"/>
  <c r="V2349" i="5"/>
  <c r="V2348" i="5"/>
  <c r="V2347" i="5"/>
  <c r="V2346" i="5"/>
  <c r="V2345" i="5"/>
  <c r="V2344" i="5"/>
  <c r="V2343" i="5"/>
  <c r="V2342" i="5"/>
  <c r="V2341" i="5"/>
  <c r="V2340" i="5"/>
  <c r="V2339" i="5"/>
  <c r="V2338" i="5"/>
  <c r="V2337" i="5"/>
  <c r="V2336" i="5"/>
  <c r="V2335" i="5"/>
  <c r="V2334" i="5"/>
  <c r="V2333" i="5"/>
  <c r="V2332" i="5"/>
  <c r="V2331" i="5"/>
  <c r="V2330" i="5"/>
  <c r="V2329" i="5"/>
  <c r="V2328" i="5"/>
  <c r="V2327" i="5"/>
  <c r="V2326" i="5"/>
  <c r="V2325" i="5"/>
  <c r="V2324" i="5"/>
  <c r="V2323" i="5"/>
  <c r="V2322" i="5"/>
  <c r="V2321" i="5"/>
  <c r="V2320" i="5"/>
  <c r="V2319" i="5"/>
  <c r="V2318" i="5"/>
  <c r="V2317" i="5"/>
  <c r="V2316" i="5"/>
  <c r="V2315" i="5"/>
  <c r="V2314" i="5"/>
  <c r="V2313" i="5"/>
  <c r="V2312" i="5"/>
  <c r="V2311" i="5"/>
  <c r="V2310" i="5"/>
  <c r="V2309" i="5"/>
  <c r="V2308" i="5"/>
  <c r="V2307" i="5"/>
  <c r="V2306" i="5"/>
  <c r="V2305" i="5"/>
  <c r="V2304" i="5"/>
  <c r="V2303" i="5"/>
  <c r="V2302" i="5"/>
  <c r="V2301" i="5"/>
  <c r="V2300" i="5"/>
  <c r="V2299" i="5"/>
  <c r="V2298" i="5"/>
  <c r="V2297" i="5"/>
  <c r="V2296" i="5"/>
  <c r="V2295" i="5"/>
  <c r="V2294" i="5"/>
  <c r="V2293" i="5"/>
  <c r="V2292" i="5"/>
  <c r="V2291" i="5"/>
  <c r="V2290" i="5"/>
  <c r="V2289" i="5"/>
  <c r="V2288" i="5"/>
  <c r="V2287" i="5"/>
  <c r="V2286" i="5"/>
  <c r="V2285" i="5"/>
  <c r="V2284" i="5"/>
  <c r="V2283" i="5"/>
  <c r="V2282" i="5"/>
  <c r="V2281" i="5"/>
  <c r="V2280" i="5"/>
  <c r="V2279" i="5"/>
  <c r="V2278" i="5"/>
  <c r="V2277" i="5"/>
  <c r="V2276" i="5"/>
  <c r="V2275" i="5"/>
  <c r="V2274" i="5"/>
  <c r="V2273" i="5"/>
  <c r="V2272" i="5"/>
  <c r="V2271" i="5"/>
  <c r="V2270" i="5"/>
  <c r="V2269" i="5"/>
  <c r="V2268" i="5"/>
  <c r="V2267" i="5"/>
  <c r="V2266" i="5"/>
  <c r="V2265" i="5"/>
  <c r="V2264" i="5"/>
  <c r="V2263" i="5"/>
  <c r="V2262" i="5"/>
  <c r="V2261" i="5"/>
  <c r="V2260" i="5"/>
  <c r="V2259" i="5"/>
  <c r="V2258" i="5"/>
  <c r="V2257" i="5"/>
  <c r="V2256" i="5"/>
  <c r="V2255" i="5"/>
  <c r="V2254" i="5"/>
  <c r="V2253" i="5"/>
  <c r="V2252" i="5"/>
  <c r="V2251" i="5"/>
  <c r="V2250" i="5"/>
  <c r="V2249" i="5"/>
  <c r="V2248" i="5"/>
  <c r="V2247" i="5"/>
  <c r="V2246" i="5"/>
  <c r="V2245" i="5"/>
  <c r="V2244" i="5"/>
  <c r="V2243" i="5"/>
  <c r="V2242" i="5"/>
  <c r="V2241" i="5"/>
  <c r="V2240" i="5"/>
  <c r="V2239" i="5"/>
  <c r="V2238" i="5"/>
  <c r="V2237" i="5"/>
  <c r="V2236" i="5"/>
  <c r="V2235" i="5"/>
  <c r="V2234" i="5"/>
  <c r="V2233" i="5"/>
  <c r="V2232" i="5"/>
  <c r="V2231" i="5"/>
  <c r="V2230" i="5"/>
  <c r="V2229" i="5"/>
  <c r="V2228" i="5"/>
  <c r="V2227" i="5"/>
  <c r="V2226" i="5"/>
  <c r="V2225" i="5"/>
  <c r="V2224" i="5"/>
  <c r="V2223" i="5"/>
  <c r="V2222" i="5"/>
  <c r="V2221" i="5"/>
  <c r="V2220" i="5"/>
  <c r="V2219" i="5"/>
  <c r="V2218" i="5"/>
  <c r="V2217" i="5"/>
  <c r="V2216" i="5"/>
  <c r="V2215" i="5"/>
  <c r="V2214" i="5"/>
  <c r="V2213" i="5"/>
  <c r="V2212" i="5"/>
  <c r="V2211" i="5"/>
  <c r="V2210" i="5"/>
  <c r="V2209" i="5"/>
  <c r="V2208" i="5"/>
  <c r="V2207" i="5"/>
  <c r="V2206" i="5"/>
  <c r="V2205" i="5"/>
  <c r="V2204" i="5"/>
  <c r="V2203" i="5"/>
  <c r="V2202" i="5"/>
  <c r="V2201" i="5"/>
  <c r="V2200" i="5"/>
  <c r="V2199" i="5"/>
  <c r="V2198" i="5"/>
  <c r="V2197" i="5"/>
  <c r="V2196" i="5"/>
  <c r="V2195" i="5"/>
  <c r="V2194" i="5"/>
  <c r="V2193" i="5"/>
  <c r="V2192" i="5"/>
  <c r="V2191" i="5"/>
  <c r="V2190" i="5"/>
  <c r="V2189" i="5"/>
  <c r="V2188" i="5"/>
  <c r="V2187" i="5"/>
  <c r="V2186" i="5"/>
  <c r="V2185" i="5"/>
  <c r="V2184" i="5"/>
  <c r="V2183" i="5"/>
  <c r="V2182" i="5"/>
  <c r="V2181" i="5"/>
  <c r="V2180" i="5"/>
  <c r="V2179" i="5"/>
  <c r="V2178" i="5"/>
  <c r="V2177" i="5"/>
  <c r="V2176" i="5"/>
  <c r="V2175" i="5"/>
  <c r="V2174" i="5"/>
  <c r="V2173" i="5"/>
  <c r="V2172" i="5"/>
  <c r="V2171" i="5"/>
  <c r="V2170" i="5"/>
  <c r="V2169" i="5"/>
  <c r="V2168" i="5"/>
  <c r="V2167" i="5"/>
  <c r="V2166" i="5"/>
  <c r="V2165" i="5"/>
  <c r="V2164" i="5"/>
  <c r="V2163" i="5"/>
  <c r="V2162" i="5"/>
  <c r="V2161" i="5"/>
  <c r="V2160" i="5"/>
  <c r="V2159" i="5"/>
  <c r="V2158" i="5"/>
  <c r="V2157" i="5"/>
  <c r="V2156" i="5"/>
  <c r="V2155" i="5"/>
  <c r="V2154" i="5"/>
  <c r="V2153" i="5"/>
  <c r="V2152" i="5"/>
  <c r="V2151" i="5"/>
  <c r="V2150" i="5"/>
  <c r="V2149" i="5"/>
  <c r="V2148" i="5"/>
  <c r="V2147" i="5"/>
  <c r="V2146" i="5"/>
  <c r="V2145" i="5"/>
  <c r="V2144" i="5"/>
  <c r="V2143" i="5"/>
  <c r="V2142" i="5"/>
  <c r="V2141" i="5"/>
  <c r="V2140" i="5"/>
  <c r="V2139" i="5"/>
  <c r="V2138" i="5"/>
  <c r="V2137" i="5"/>
  <c r="V2136" i="5"/>
  <c r="V2135" i="5"/>
  <c r="V2134" i="5"/>
  <c r="V2133" i="5"/>
  <c r="V2132" i="5"/>
  <c r="V2131" i="5"/>
  <c r="V2130" i="5"/>
  <c r="V2129" i="5"/>
  <c r="V2128" i="5"/>
  <c r="V2127" i="5"/>
  <c r="V2126" i="5"/>
  <c r="V2125" i="5"/>
  <c r="V2124" i="5"/>
  <c r="V2123" i="5"/>
  <c r="V2122" i="5"/>
  <c r="V2121" i="5"/>
  <c r="V2120" i="5"/>
  <c r="V2119" i="5"/>
  <c r="V2118" i="5"/>
  <c r="V2117" i="5"/>
  <c r="V2116" i="5"/>
  <c r="V2115" i="5"/>
  <c r="V2114" i="5"/>
  <c r="V2113" i="5"/>
  <c r="V2112" i="5"/>
  <c r="V2111" i="5"/>
  <c r="V2110" i="5"/>
  <c r="V2109" i="5"/>
  <c r="V2108" i="5"/>
  <c r="V2107" i="5"/>
  <c r="V2106" i="5"/>
  <c r="V2105" i="5"/>
  <c r="V2104" i="5"/>
  <c r="V2103" i="5"/>
  <c r="V2102" i="5"/>
  <c r="V2101" i="5"/>
  <c r="V2100" i="5"/>
  <c r="V2099" i="5"/>
  <c r="V2098" i="5"/>
  <c r="V2097" i="5"/>
  <c r="V2096" i="5"/>
  <c r="V2095" i="5"/>
  <c r="V2094" i="5"/>
  <c r="V2093" i="5"/>
  <c r="V2092" i="5"/>
  <c r="V2091" i="5"/>
  <c r="V2090" i="5"/>
  <c r="V2089" i="5"/>
  <c r="V2088" i="5"/>
  <c r="V2087" i="5"/>
  <c r="V2086" i="5"/>
  <c r="V2085" i="5"/>
  <c r="V2084" i="5"/>
  <c r="V2083" i="5"/>
  <c r="V2082" i="5"/>
  <c r="V2081" i="5"/>
  <c r="V2080" i="5"/>
  <c r="V2079" i="5"/>
  <c r="V2078" i="5"/>
  <c r="V2077" i="5"/>
  <c r="V2076" i="5"/>
  <c r="V2075" i="5"/>
  <c r="V2074" i="5"/>
  <c r="V2073" i="5"/>
  <c r="V2072" i="5"/>
  <c r="V2071" i="5"/>
  <c r="V2070" i="5"/>
  <c r="V2069" i="5"/>
  <c r="V2068" i="5"/>
  <c r="V2067" i="5"/>
  <c r="V2066" i="5"/>
  <c r="V2065" i="5"/>
  <c r="V2064" i="5"/>
  <c r="V2063" i="5"/>
  <c r="V2062" i="5"/>
  <c r="V2061" i="5"/>
  <c r="V2060" i="5"/>
  <c r="V2059" i="5"/>
  <c r="V2058" i="5"/>
  <c r="V2057" i="5"/>
  <c r="V2056" i="5"/>
  <c r="V2055" i="5"/>
  <c r="V2054" i="5"/>
  <c r="V2053" i="5"/>
  <c r="V2052" i="5"/>
  <c r="V2051" i="5"/>
  <c r="V2050" i="5"/>
  <c r="V2049" i="5"/>
  <c r="V2048" i="5"/>
  <c r="V2047" i="5"/>
  <c r="V2046" i="5"/>
  <c r="V2045" i="5"/>
  <c r="V2044" i="5"/>
  <c r="V2043" i="5"/>
  <c r="V2042" i="5"/>
  <c r="V2041" i="5"/>
  <c r="V2040" i="5"/>
  <c r="V2039" i="5"/>
  <c r="V2038" i="5"/>
  <c r="V2037" i="5"/>
  <c r="V2036" i="5"/>
  <c r="V2035" i="5"/>
  <c r="V2034" i="5"/>
  <c r="V2033" i="5"/>
  <c r="V2032" i="5"/>
  <c r="V2031" i="5"/>
  <c r="V2030" i="5"/>
  <c r="V2029" i="5"/>
  <c r="V2028" i="5"/>
  <c r="V2027" i="5"/>
  <c r="V2026" i="5"/>
  <c r="V2025" i="5"/>
  <c r="V2024" i="5"/>
  <c r="V2023" i="5"/>
  <c r="V2022" i="5"/>
  <c r="V2021" i="5"/>
  <c r="V2020" i="5"/>
  <c r="V2019" i="5"/>
  <c r="V2018" i="5"/>
  <c r="V2017" i="5"/>
  <c r="V2016" i="5"/>
  <c r="V2015" i="5"/>
  <c r="V2014" i="5"/>
  <c r="V2013" i="5"/>
  <c r="V2012" i="5"/>
  <c r="V2011" i="5"/>
  <c r="V2010" i="5"/>
  <c r="V2009" i="5"/>
  <c r="V2008" i="5"/>
  <c r="V2007" i="5"/>
  <c r="V2006" i="5"/>
  <c r="V2005" i="5"/>
  <c r="V2004" i="5"/>
  <c r="V2003" i="5"/>
  <c r="V2002" i="5"/>
  <c r="V2001" i="5"/>
  <c r="V2000" i="5"/>
  <c r="V1999" i="5"/>
  <c r="V1998" i="5"/>
  <c r="V1997" i="5"/>
  <c r="V1996" i="5"/>
  <c r="V1995" i="5"/>
  <c r="V1994" i="5"/>
  <c r="V1993" i="5"/>
  <c r="V1992" i="5"/>
  <c r="V1991" i="5"/>
  <c r="V1990" i="5"/>
  <c r="V1989" i="5"/>
  <c r="V1988" i="5"/>
  <c r="V1987" i="5"/>
  <c r="V1986" i="5"/>
  <c r="V1985" i="5"/>
  <c r="V1984" i="5"/>
  <c r="V1983" i="5"/>
  <c r="V1982" i="5"/>
  <c r="V1981" i="5"/>
  <c r="V1980" i="5"/>
  <c r="V1979" i="5"/>
  <c r="V1978" i="5"/>
  <c r="V1977" i="5"/>
  <c r="V1976" i="5"/>
  <c r="V1975" i="5"/>
  <c r="V1974" i="5"/>
  <c r="V1973" i="5"/>
  <c r="V1972" i="5"/>
  <c r="V1971" i="5"/>
  <c r="V1970" i="5"/>
  <c r="V1969" i="5"/>
  <c r="V1968" i="5"/>
  <c r="V1967" i="5"/>
  <c r="V1966" i="5"/>
  <c r="V1965" i="5"/>
  <c r="V1964" i="5"/>
  <c r="V1963" i="5"/>
  <c r="V1962" i="5"/>
  <c r="V1961" i="5"/>
  <c r="V1960" i="5"/>
  <c r="V1959" i="5"/>
  <c r="V1958" i="5"/>
  <c r="V1957" i="5"/>
  <c r="V1956" i="5"/>
  <c r="V1955" i="5"/>
  <c r="V1954" i="5"/>
  <c r="V1953" i="5"/>
  <c r="V1952" i="5"/>
  <c r="V1951" i="5"/>
  <c r="V1950" i="5"/>
  <c r="V1949" i="5"/>
  <c r="V1948" i="5"/>
  <c r="V1947" i="5"/>
  <c r="V1946" i="5"/>
  <c r="V1945" i="5"/>
  <c r="V1944" i="5"/>
  <c r="V1943" i="5"/>
  <c r="V1942" i="5"/>
  <c r="V1941" i="5"/>
  <c r="V1940" i="5"/>
  <c r="V1939" i="5"/>
  <c r="V1938" i="5"/>
  <c r="V1937" i="5"/>
  <c r="V1936" i="5"/>
  <c r="V1935" i="5"/>
  <c r="V1934" i="5"/>
  <c r="V1933" i="5"/>
  <c r="V1932" i="5"/>
  <c r="V1931" i="5"/>
  <c r="V1930" i="5"/>
  <c r="V1929" i="5"/>
  <c r="V1928" i="5"/>
  <c r="V1927" i="5"/>
  <c r="V1926" i="5"/>
  <c r="V1925" i="5"/>
  <c r="V1924" i="5"/>
  <c r="V1923" i="5"/>
  <c r="V1922" i="5"/>
  <c r="V1921" i="5"/>
  <c r="V1920" i="5"/>
  <c r="V1919" i="5"/>
  <c r="V1918" i="5"/>
  <c r="V1917" i="5"/>
  <c r="V1916" i="5"/>
  <c r="V1915" i="5"/>
  <c r="V1914" i="5"/>
  <c r="V1913" i="5"/>
  <c r="V1912" i="5"/>
  <c r="V1911" i="5"/>
  <c r="V1910" i="5"/>
  <c r="V1909" i="5"/>
  <c r="V1908" i="5"/>
  <c r="V1907" i="5"/>
  <c r="V1906" i="5"/>
  <c r="V1905" i="5"/>
  <c r="V1904" i="5"/>
  <c r="V1903" i="5"/>
  <c r="V1902" i="5"/>
  <c r="V1901" i="5"/>
  <c r="V1900" i="5"/>
  <c r="V1899" i="5"/>
  <c r="V1898" i="5"/>
  <c r="V1897" i="5"/>
  <c r="V1896" i="5"/>
  <c r="V1895" i="5"/>
  <c r="V1894" i="5"/>
  <c r="V1893" i="5"/>
  <c r="V1892" i="5"/>
  <c r="V1891" i="5"/>
  <c r="V1890" i="5"/>
  <c r="V1889" i="5"/>
  <c r="V1888" i="5"/>
  <c r="V1887" i="5"/>
  <c r="V1886" i="5"/>
  <c r="V1885" i="5"/>
  <c r="V1884" i="5"/>
  <c r="V1883" i="5"/>
  <c r="V1882" i="5"/>
  <c r="V1881" i="5"/>
  <c r="V1880" i="5"/>
  <c r="V1879" i="5"/>
  <c r="V1878" i="5"/>
  <c r="V1877" i="5"/>
  <c r="V1876" i="5"/>
  <c r="V1875" i="5"/>
  <c r="V1874" i="5"/>
  <c r="V1873" i="5"/>
  <c r="V1872" i="5"/>
  <c r="V1871" i="5"/>
  <c r="V1870" i="5"/>
  <c r="V1869" i="5"/>
  <c r="V1868" i="5"/>
  <c r="V1867" i="5"/>
  <c r="V1866" i="5"/>
  <c r="V1865" i="5"/>
  <c r="V1864" i="5"/>
  <c r="V1863" i="5"/>
  <c r="V1862" i="5"/>
  <c r="V1861" i="5"/>
  <c r="V1860" i="5"/>
  <c r="V1859" i="5"/>
  <c r="V1858" i="5"/>
  <c r="V1857" i="5"/>
  <c r="V1856" i="5"/>
  <c r="V1855" i="5"/>
  <c r="V1854" i="5"/>
  <c r="V1853" i="5"/>
  <c r="V1852" i="5"/>
  <c r="V1851" i="5"/>
  <c r="V1850" i="5"/>
  <c r="V1849" i="5"/>
  <c r="V1848" i="5"/>
  <c r="V1847" i="5"/>
  <c r="V1846" i="5"/>
  <c r="V1845" i="5"/>
  <c r="V1844" i="5"/>
  <c r="V1843" i="5"/>
  <c r="V1842" i="5"/>
  <c r="V1841" i="5"/>
  <c r="V1840" i="5"/>
  <c r="V1839" i="5"/>
  <c r="V1838" i="5"/>
  <c r="V1837" i="5"/>
  <c r="V1836" i="5"/>
  <c r="V1835" i="5"/>
  <c r="V1834" i="5"/>
  <c r="V1833" i="5"/>
  <c r="V1832" i="5"/>
  <c r="V1831" i="5"/>
  <c r="V1830" i="5"/>
  <c r="V1829" i="5"/>
  <c r="V1828" i="5"/>
  <c r="V1827" i="5"/>
  <c r="V1826" i="5"/>
  <c r="V1825" i="5"/>
  <c r="V1824" i="5"/>
  <c r="V1823" i="5"/>
  <c r="V1822" i="5"/>
  <c r="V1821" i="5"/>
  <c r="V1820" i="5"/>
  <c r="V1819" i="5"/>
  <c r="V1818" i="5"/>
  <c r="V1817" i="5"/>
  <c r="V1816" i="5"/>
  <c r="V1815" i="5"/>
  <c r="V1814" i="5"/>
  <c r="V1813" i="5"/>
  <c r="V1812" i="5"/>
  <c r="V1811" i="5"/>
  <c r="V1810" i="5"/>
  <c r="V1809" i="5"/>
  <c r="V1808" i="5"/>
  <c r="V1807" i="5"/>
  <c r="V1806" i="5"/>
  <c r="V1805" i="5"/>
  <c r="V1804" i="5"/>
  <c r="V1803" i="5"/>
  <c r="V1802" i="5"/>
  <c r="V1801" i="5"/>
  <c r="V1800" i="5"/>
  <c r="V1799" i="5"/>
  <c r="V1798" i="5"/>
  <c r="V1797" i="5"/>
  <c r="V1796" i="5"/>
  <c r="V1795" i="5"/>
  <c r="V1794" i="5"/>
  <c r="V1793" i="5"/>
  <c r="V1792" i="5"/>
  <c r="V1791" i="5"/>
  <c r="V1790" i="5"/>
  <c r="V1789" i="5"/>
  <c r="V1788" i="5"/>
  <c r="V1787" i="5"/>
  <c r="V1786" i="5"/>
  <c r="V1785" i="5"/>
  <c r="V1784" i="5"/>
  <c r="V1783" i="5"/>
  <c r="V1782" i="5"/>
  <c r="V1781" i="5"/>
  <c r="V1780" i="5"/>
  <c r="V1779" i="5"/>
  <c r="V1778" i="5"/>
  <c r="V1777" i="5"/>
  <c r="V1776" i="5"/>
  <c r="V1775" i="5"/>
  <c r="V1774" i="5"/>
  <c r="V1773" i="5"/>
  <c r="V1772" i="5"/>
  <c r="V1771" i="5"/>
  <c r="V1770" i="5"/>
  <c r="V1769" i="5"/>
  <c r="V1768" i="5"/>
  <c r="V1767" i="5"/>
  <c r="V1766" i="5"/>
  <c r="V1765" i="5"/>
  <c r="V1764" i="5"/>
  <c r="V1763" i="5"/>
  <c r="V1762" i="5"/>
  <c r="V1761" i="5"/>
  <c r="V1760" i="5"/>
  <c r="V1759" i="5"/>
  <c r="V1758" i="5"/>
  <c r="V1757" i="5"/>
  <c r="V1756" i="5"/>
  <c r="V1755" i="5"/>
  <c r="V1754" i="5"/>
  <c r="V1753" i="5"/>
  <c r="V1752" i="5"/>
  <c r="V1751" i="5"/>
  <c r="V1750" i="5"/>
  <c r="V1749" i="5"/>
  <c r="V1748" i="5"/>
  <c r="V1747" i="5"/>
  <c r="V1746" i="5"/>
  <c r="V1745" i="5"/>
  <c r="V1744" i="5"/>
  <c r="V1743" i="5"/>
  <c r="V1742" i="5"/>
  <c r="V1741" i="5"/>
  <c r="V1740" i="5"/>
  <c r="V1739" i="5"/>
  <c r="V1738" i="5"/>
  <c r="V1737" i="5"/>
  <c r="V1736" i="5"/>
  <c r="V1735" i="5"/>
  <c r="V1734" i="5"/>
  <c r="V1733" i="5"/>
  <c r="V1732" i="5"/>
  <c r="V1731" i="5"/>
  <c r="V1730" i="5"/>
  <c r="V1729" i="5"/>
  <c r="V1728" i="5"/>
  <c r="V1727" i="5"/>
  <c r="V1726" i="5"/>
  <c r="V1725" i="5"/>
  <c r="V1724" i="5"/>
  <c r="V1723" i="5"/>
  <c r="V1722" i="5"/>
  <c r="V1721" i="5"/>
  <c r="V1720" i="5"/>
  <c r="V1719" i="5"/>
  <c r="V1718" i="5"/>
  <c r="V1717" i="5"/>
  <c r="V1716" i="5"/>
  <c r="V1715" i="5"/>
  <c r="V1714" i="5"/>
  <c r="V1713" i="5"/>
  <c r="V1712" i="5"/>
  <c r="V1711" i="5"/>
  <c r="V1710" i="5"/>
  <c r="V1709" i="5"/>
  <c r="V1708" i="5"/>
  <c r="V1707" i="5"/>
  <c r="V1706" i="5"/>
  <c r="V1705" i="5"/>
  <c r="V1704" i="5"/>
  <c r="V1703" i="5"/>
  <c r="V1702" i="5"/>
  <c r="V1701" i="5"/>
  <c r="V1700" i="5"/>
  <c r="V1699" i="5"/>
  <c r="V1698" i="5"/>
  <c r="V1697" i="5"/>
  <c r="V1696" i="5"/>
  <c r="V1695" i="5"/>
  <c r="V1694" i="5"/>
  <c r="V1693" i="5"/>
  <c r="V1692" i="5"/>
  <c r="V1691" i="5"/>
  <c r="V1690" i="5"/>
  <c r="V1689" i="5"/>
  <c r="V1688" i="5"/>
  <c r="V1687" i="5"/>
  <c r="V1686" i="5"/>
  <c r="V1685" i="5"/>
  <c r="V1684" i="5"/>
  <c r="V1683" i="5"/>
  <c r="V1682" i="5"/>
  <c r="V1681" i="5"/>
  <c r="V1680" i="5"/>
  <c r="V1679" i="5"/>
  <c r="V1678" i="5"/>
  <c r="V1677" i="5"/>
  <c r="V1676" i="5"/>
  <c r="V1675" i="5"/>
  <c r="V1674" i="5"/>
  <c r="V1673" i="5"/>
  <c r="V1672" i="5"/>
  <c r="V1671" i="5"/>
  <c r="V1670" i="5"/>
  <c r="V1669" i="5"/>
  <c r="V1668" i="5"/>
  <c r="V1667" i="5"/>
  <c r="V1666" i="5"/>
  <c r="V1665" i="5"/>
  <c r="V1664" i="5"/>
  <c r="V1663" i="5"/>
  <c r="V1662" i="5"/>
  <c r="V1661" i="5"/>
  <c r="V1660" i="5"/>
  <c r="V1659" i="5"/>
  <c r="V1658" i="5"/>
  <c r="V1657" i="5"/>
  <c r="V1656" i="5"/>
  <c r="V1655" i="5"/>
  <c r="V1654" i="5"/>
  <c r="V1653" i="5"/>
  <c r="V1652" i="5"/>
  <c r="V1651" i="5"/>
  <c r="V1650" i="5"/>
  <c r="V1649" i="5"/>
  <c r="V1648" i="5"/>
  <c r="V1647" i="5"/>
  <c r="V1646" i="5"/>
  <c r="V1645" i="5"/>
  <c r="V1644" i="5"/>
  <c r="V1643" i="5"/>
  <c r="V1642" i="5"/>
  <c r="V1641" i="5"/>
  <c r="V1640" i="5"/>
  <c r="V1639" i="5"/>
  <c r="V1638" i="5"/>
  <c r="V1637" i="5"/>
  <c r="V1636" i="5"/>
  <c r="V1635" i="5"/>
  <c r="V1634" i="5"/>
  <c r="V1633" i="5"/>
  <c r="V1632" i="5"/>
  <c r="V1631" i="5"/>
  <c r="V1630" i="5"/>
  <c r="V1629" i="5"/>
  <c r="V1628" i="5"/>
  <c r="V1627" i="5"/>
  <c r="V1626" i="5"/>
  <c r="V1625" i="5"/>
  <c r="V1624" i="5"/>
  <c r="V1623" i="5"/>
  <c r="V1622" i="5"/>
  <c r="V1621" i="5"/>
  <c r="V1620" i="5"/>
  <c r="V1619" i="5"/>
  <c r="V1618" i="5"/>
  <c r="V1617" i="5"/>
  <c r="V1616" i="5"/>
  <c r="V1615" i="5"/>
  <c r="V1614" i="5"/>
  <c r="V1613" i="5"/>
  <c r="V1612" i="5"/>
  <c r="V1611" i="5"/>
  <c r="V1610" i="5"/>
  <c r="V1609" i="5"/>
  <c r="V1608" i="5"/>
  <c r="V1607" i="5"/>
  <c r="V1606" i="5"/>
  <c r="V1605" i="5"/>
  <c r="V1604" i="5"/>
  <c r="V1603" i="5"/>
  <c r="V1602" i="5"/>
  <c r="V1601" i="5"/>
  <c r="V1600" i="5"/>
  <c r="V1599" i="5"/>
  <c r="V1598" i="5"/>
  <c r="V1597" i="5"/>
  <c r="V1596" i="5"/>
  <c r="V1595" i="5"/>
  <c r="V1594" i="5"/>
  <c r="V1593" i="5"/>
  <c r="V1592" i="5"/>
  <c r="V1591" i="5"/>
  <c r="V1590" i="5"/>
  <c r="V1589" i="5"/>
  <c r="V1588" i="5"/>
  <c r="V1587" i="5"/>
  <c r="V1586" i="5"/>
  <c r="V1585" i="5"/>
  <c r="V1584" i="5"/>
  <c r="V1583" i="5"/>
  <c r="V1582" i="5"/>
  <c r="V1581" i="5"/>
  <c r="V1580" i="5"/>
  <c r="V1579" i="5"/>
  <c r="V1578" i="5"/>
  <c r="V1577" i="5"/>
  <c r="V1576" i="5"/>
  <c r="V1575" i="5"/>
  <c r="V1574" i="5"/>
  <c r="V1573" i="5"/>
  <c r="V1572" i="5"/>
  <c r="V1571" i="5"/>
  <c r="V1570" i="5"/>
  <c r="V1569" i="5"/>
  <c r="V1568" i="5"/>
  <c r="V1567" i="5"/>
  <c r="V1566" i="5"/>
  <c r="V1565" i="5"/>
  <c r="V1564" i="5"/>
  <c r="V1563" i="5"/>
  <c r="V1562" i="5"/>
  <c r="V1561" i="5"/>
  <c r="V1560" i="5"/>
  <c r="V1559" i="5"/>
  <c r="V1558" i="5"/>
  <c r="V1557" i="5"/>
  <c r="V1556" i="5"/>
  <c r="V1555" i="5"/>
  <c r="V1554" i="5"/>
  <c r="V1553" i="5"/>
  <c r="V1552" i="5"/>
  <c r="V1551" i="5"/>
  <c r="V1550" i="5"/>
  <c r="V1549" i="5"/>
  <c r="V1548" i="5"/>
  <c r="V1547" i="5"/>
  <c r="V1546" i="5"/>
  <c r="V1545" i="5"/>
  <c r="V1544" i="5"/>
  <c r="V1543" i="5"/>
  <c r="V1542" i="5"/>
  <c r="V1541" i="5"/>
  <c r="V1540" i="5"/>
  <c r="V1539" i="5"/>
  <c r="V1538" i="5"/>
  <c r="V1537" i="5"/>
  <c r="V1536" i="5"/>
  <c r="V1535" i="5"/>
  <c r="V1534" i="5"/>
  <c r="V1533" i="5"/>
  <c r="V1532" i="5"/>
  <c r="V1531" i="5"/>
  <c r="V1530" i="5"/>
  <c r="V1529" i="5"/>
  <c r="V1528" i="5"/>
  <c r="V1527" i="5"/>
  <c r="V1526" i="5"/>
  <c r="V1525" i="5"/>
  <c r="V1524" i="5"/>
  <c r="V1523" i="5"/>
  <c r="V1522" i="5"/>
  <c r="V1521" i="5"/>
  <c r="V1520" i="5"/>
  <c r="V1519" i="5"/>
  <c r="V1518" i="5"/>
  <c r="V1517" i="5"/>
  <c r="V1516" i="5"/>
  <c r="V1515" i="5"/>
  <c r="V1514" i="5"/>
  <c r="V1513" i="5"/>
  <c r="V1512" i="5"/>
  <c r="V1511" i="5"/>
  <c r="V1510" i="5"/>
  <c r="V1509" i="5"/>
  <c r="V1508" i="5"/>
  <c r="V1507" i="5"/>
  <c r="V1506" i="5"/>
  <c r="V1505" i="5"/>
  <c r="V1504" i="5"/>
  <c r="V1503" i="5"/>
  <c r="V1502" i="5"/>
  <c r="V1501" i="5"/>
  <c r="V1500" i="5"/>
  <c r="V1499" i="5"/>
  <c r="V1498" i="5"/>
  <c r="V1497" i="5"/>
  <c r="V1496" i="5"/>
  <c r="V1495" i="5"/>
  <c r="V1494" i="5"/>
  <c r="V1493" i="5"/>
  <c r="V1492" i="5"/>
  <c r="V1491" i="5"/>
  <c r="V1490" i="5"/>
  <c r="V1489" i="5"/>
  <c r="V1488" i="5"/>
  <c r="V1487" i="5"/>
  <c r="V1486" i="5"/>
  <c r="V1485" i="5"/>
  <c r="V1484" i="5"/>
  <c r="V1483" i="5"/>
  <c r="V1482" i="5"/>
  <c r="V1481" i="5"/>
  <c r="V1480" i="5"/>
  <c r="V1479" i="5"/>
  <c r="V1478" i="5"/>
  <c r="V1477" i="5"/>
  <c r="V1476" i="5"/>
  <c r="V1475" i="5"/>
  <c r="V1474" i="5"/>
  <c r="V1473" i="5"/>
  <c r="V1472" i="5"/>
  <c r="V1471" i="5"/>
  <c r="V1470" i="5"/>
  <c r="V1469" i="5"/>
  <c r="V1468" i="5"/>
  <c r="V1467" i="5"/>
  <c r="V1466" i="5"/>
  <c r="V1465" i="5"/>
  <c r="V1464" i="5"/>
  <c r="V1463" i="5"/>
  <c r="V1462" i="5"/>
  <c r="V1461" i="5"/>
  <c r="V1460" i="5"/>
  <c r="V1459" i="5"/>
  <c r="V1458" i="5"/>
  <c r="V1457" i="5"/>
  <c r="V1456" i="5"/>
  <c r="V1455" i="5"/>
  <c r="V1454" i="5"/>
  <c r="V1453" i="5"/>
  <c r="V1452" i="5"/>
  <c r="V1451" i="5"/>
  <c r="V1450" i="5"/>
  <c r="V1449" i="5"/>
  <c r="V1448" i="5"/>
  <c r="V1447" i="5"/>
  <c r="V1446" i="5"/>
  <c r="V1445" i="5"/>
  <c r="V1444" i="5"/>
  <c r="V1443" i="5"/>
  <c r="V1442" i="5"/>
  <c r="V1441" i="5"/>
  <c r="V1440" i="5"/>
  <c r="V1439" i="5"/>
  <c r="V1438" i="5"/>
  <c r="V1437" i="5"/>
  <c r="V1436" i="5"/>
  <c r="V1435" i="5"/>
  <c r="V1434" i="5"/>
  <c r="V1433" i="5"/>
  <c r="V1432" i="5"/>
  <c r="V1431" i="5"/>
  <c r="V1430" i="5"/>
  <c r="V1429" i="5"/>
  <c r="V1428" i="5"/>
  <c r="V1427" i="5"/>
  <c r="V1426" i="5"/>
  <c r="V1425" i="5"/>
  <c r="V1424" i="5"/>
  <c r="V1423" i="5"/>
  <c r="V1422" i="5"/>
  <c r="V1421" i="5"/>
  <c r="V1420" i="5"/>
  <c r="V1419" i="5"/>
  <c r="V1418" i="5"/>
  <c r="V1417" i="5"/>
  <c r="V1416" i="5"/>
  <c r="V1415" i="5"/>
  <c r="V1414" i="5"/>
  <c r="V1413" i="5"/>
  <c r="V1412" i="5"/>
  <c r="V1411" i="5"/>
  <c r="V1410" i="5"/>
  <c r="V1409" i="5"/>
  <c r="V1408" i="5"/>
  <c r="V1407" i="5"/>
  <c r="V1406" i="5"/>
  <c r="V1405" i="5"/>
  <c r="V1404" i="5"/>
  <c r="V1403" i="5"/>
  <c r="V1402" i="5"/>
  <c r="V1401" i="5"/>
  <c r="V1400" i="5"/>
  <c r="V1399" i="5"/>
  <c r="V1398" i="5"/>
  <c r="V1397" i="5"/>
  <c r="V1396" i="5"/>
  <c r="V1395" i="5"/>
  <c r="V1394" i="5"/>
  <c r="V1393" i="5"/>
  <c r="V1392" i="5"/>
  <c r="V1391" i="5"/>
  <c r="V1390" i="5"/>
  <c r="V1389" i="5"/>
  <c r="V1388" i="5"/>
  <c r="V1387" i="5"/>
  <c r="V1386" i="5"/>
  <c r="V1385" i="5"/>
  <c r="V1384" i="5"/>
  <c r="V1383" i="5"/>
  <c r="V1382" i="5"/>
  <c r="V1381" i="5"/>
  <c r="V1380" i="5"/>
  <c r="V1379" i="5"/>
  <c r="V1378" i="5"/>
  <c r="V1377" i="5"/>
  <c r="V1376" i="5"/>
  <c r="V1375" i="5"/>
  <c r="V1374" i="5"/>
  <c r="V1373" i="5"/>
  <c r="V1372" i="5"/>
  <c r="V1371" i="5"/>
  <c r="V1370" i="5"/>
  <c r="V1369" i="5"/>
  <c r="V1368" i="5"/>
  <c r="V1367" i="5"/>
  <c r="V1366" i="5"/>
  <c r="V1365" i="5"/>
  <c r="V1364" i="5"/>
  <c r="V1363" i="5"/>
  <c r="V1362" i="5"/>
  <c r="V1361" i="5"/>
  <c r="V1360" i="5"/>
  <c r="V1359" i="5"/>
  <c r="V1358" i="5"/>
  <c r="V1357" i="5"/>
  <c r="V1356" i="5"/>
  <c r="V1355" i="5"/>
  <c r="V1354" i="5"/>
  <c r="V1353" i="5"/>
  <c r="V1352" i="5"/>
  <c r="V1351" i="5"/>
  <c r="V1350" i="5"/>
  <c r="V1349" i="5"/>
  <c r="V1348" i="5"/>
  <c r="V1347" i="5"/>
  <c r="V1346" i="5"/>
  <c r="V1345" i="5"/>
  <c r="V1344" i="5"/>
  <c r="V1343" i="5"/>
  <c r="V1342" i="5"/>
  <c r="V1341" i="5"/>
  <c r="V1340" i="5"/>
  <c r="V1339" i="5"/>
  <c r="V1338" i="5"/>
  <c r="V1337" i="5"/>
  <c r="V1336" i="5"/>
  <c r="V1335" i="5"/>
  <c r="V1334" i="5"/>
  <c r="V1333" i="5"/>
  <c r="V1332" i="5"/>
  <c r="V1331" i="5"/>
  <c r="V1330" i="5"/>
  <c r="V1329" i="5"/>
  <c r="V1328" i="5"/>
  <c r="V1327" i="5"/>
  <c r="V1326" i="5"/>
  <c r="V1325" i="5"/>
  <c r="V1324" i="5"/>
  <c r="V1323" i="5"/>
  <c r="V1322" i="5"/>
  <c r="V1321" i="5"/>
  <c r="V1320" i="5"/>
  <c r="V1319" i="5"/>
  <c r="V1318" i="5"/>
  <c r="V1317" i="5"/>
  <c r="V1316" i="5"/>
  <c r="V1315" i="5"/>
  <c r="V1314" i="5"/>
  <c r="V1313" i="5"/>
  <c r="V1312" i="5"/>
  <c r="V1311" i="5"/>
  <c r="V1310" i="5"/>
  <c r="V1309" i="5"/>
  <c r="V1308" i="5"/>
  <c r="V1307" i="5"/>
  <c r="V1306" i="5"/>
  <c r="V1305" i="5"/>
  <c r="V1304" i="5"/>
  <c r="V1303" i="5"/>
  <c r="V1302" i="5"/>
  <c r="V1301" i="5"/>
  <c r="V1300" i="5"/>
  <c r="V1299" i="5"/>
  <c r="V1298" i="5"/>
  <c r="V1297" i="5"/>
  <c r="V1296" i="5"/>
  <c r="V1295" i="5"/>
  <c r="V1294" i="5"/>
  <c r="V1293" i="5"/>
  <c r="V1292" i="5"/>
  <c r="V1291" i="5"/>
  <c r="V1290" i="5"/>
  <c r="V1289" i="5"/>
  <c r="V1288" i="5"/>
  <c r="V1287" i="5"/>
  <c r="V1286" i="5"/>
  <c r="V1285" i="5"/>
  <c r="V1284" i="5"/>
  <c r="V1283" i="5"/>
  <c r="V1282" i="5"/>
  <c r="V1281" i="5"/>
  <c r="V1280" i="5"/>
  <c r="V1279" i="5"/>
  <c r="V1278" i="5"/>
  <c r="V1277" i="5"/>
  <c r="V1276" i="5"/>
  <c r="V1275" i="5"/>
  <c r="V1274" i="5"/>
  <c r="V1273" i="5"/>
  <c r="V1272" i="5"/>
  <c r="V1271" i="5"/>
  <c r="V1270" i="5"/>
  <c r="V1269" i="5"/>
  <c r="V1268" i="5"/>
  <c r="V1267" i="5"/>
  <c r="V1266" i="5"/>
  <c r="V1265" i="5"/>
  <c r="V1264" i="5"/>
  <c r="V1263" i="5"/>
  <c r="V1262" i="5"/>
  <c r="V1261" i="5"/>
  <c r="V1260" i="5"/>
  <c r="V1259" i="5"/>
  <c r="V1258" i="5"/>
  <c r="V1257" i="5"/>
  <c r="V1256" i="5"/>
  <c r="V1255" i="5"/>
  <c r="V1254" i="5"/>
  <c r="V1253" i="5"/>
  <c r="V1252" i="5"/>
  <c r="V1251" i="5"/>
  <c r="V1250" i="5"/>
  <c r="V1249" i="5"/>
  <c r="V1248" i="5"/>
  <c r="V1247" i="5"/>
  <c r="V1246" i="5"/>
  <c r="V1245" i="5"/>
  <c r="V1244" i="5"/>
  <c r="V1243" i="5"/>
  <c r="V1242" i="5"/>
  <c r="V1241" i="5"/>
  <c r="V1240" i="5"/>
  <c r="V1239" i="5"/>
  <c r="V1238" i="5"/>
  <c r="V1237" i="5"/>
  <c r="V1236" i="5"/>
  <c r="V1235" i="5"/>
  <c r="V1234" i="5"/>
  <c r="V1233" i="5"/>
  <c r="V1232" i="5"/>
  <c r="V1231" i="5"/>
  <c r="V1230" i="5"/>
  <c r="V1229" i="5"/>
  <c r="V1228" i="5"/>
  <c r="V1227" i="5"/>
  <c r="V1226" i="5"/>
  <c r="V1225" i="5"/>
  <c r="V1224" i="5"/>
  <c r="V1223" i="5"/>
  <c r="V1222" i="5"/>
  <c r="V1221" i="5"/>
  <c r="V1220" i="5"/>
  <c r="V1219" i="5"/>
  <c r="V1218" i="5"/>
  <c r="V1217" i="5"/>
  <c r="V1216" i="5"/>
  <c r="V1215" i="5"/>
  <c r="V1214" i="5"/>
  <c r="V1213" i="5"/>
  <c r="V1212" i="5"/>
  <c r="V1211" i="5"/>
  <c r="V1210" i="5"/>
  <c r="V1209" i="5"/>
  <c r="V1208" i="5"/>
  <c r="V1207" i="5"/>
  <c r="V1206" i="5"/>
  <c r="V1205" i="5"/>
  <c r="V1204" i="5"/>
  <c r="V1203" i="5"/>
  <c r="V1202" i="5"/>
  <c r="V1201" i="5"/>
  <c r="V1200" i="5"/>
  <c r="V1199" i="5"/>
  <c r="V1198" i="5"/>
  <c r="V1197" i="5"/>
  <c r="V1196" i="5"/>
  <c r="V1195" i="5"/>
  <c r="V1194" i="5"/>
  <c r="V1193" i="5"/>
  <c r="V1192" i="5"/>
  <c r="V1191" i="5"/>
  <c r="V1190" i="5"/>
  <c r="V1189" i="5"/>
  <c r="V1188" i="5"/>
  <c r="V1187" i="5"/>
  <c r="V1186" i="5"/>
  <c r="V1185" i="5"/>
  <c r="V1184" i="5"/>
  <c r="V1183" i="5"/>
  <c r="V1182" i="5"/>
  <c r="V1181" i="5"/>
  <c r="V1180" i="5"/>
  <c r="V1179" i="5"/>
  <c r="V1178" i="5"/>
  <c r="V1177" i="5"/>
  <c r="V1176" i="5"/>
  <c r="V1175" i="5"/>
  <c r="V1174" i="5"/>
  <c r="V1173" i="5"/>
  <c r="V1172" i="5"/>
  <c r="V1171" i="5"/>
  <c r="V1170" i="5"/>
  <c r="V1169" i="5"/>
  <c r="V1168" i="5"/>
  <c r="V1167" i="5"/>
  <c r="V1166" i="5"/>
  <c r="V1165" i="5"/>
  <c r="V1164" i="5"/>
  <c r="V1163" i="5"/>
  <c r="V1162" i="5"/>
  <c r="V1161" i="5"/>
  <c r="V1160" i="5"/>
  <c r="V1159" i="5"/>
  <c r="V1158" i="5"/>
  <c r="V1157" i="5"/>
  <c r="V1156" i="5"/>
  <c r="V1155" i="5"/>
  <c r="V1154" i="5"/>
  <c r="V1153" i="5"/>
  <c r="V1152" i="5"/>
  <c r="V1151" i="5"/>
  <c r="V1150" i="5"/>
  <c r="V1149" i="5"/>
  <c r="V1148" i="5"/>
  <c r="V1147" i="5"/>
  <c r="V1146" i="5"/>
  <c r="V1145" i="5"/>
  <c r="V1144" i="5"/>
  <c r="V1143" i="5"/>
  <c r="V1142" i="5"/>
  <c r="V1141" i="5"/>
  <c r="V1140" i="5"/>
  <c r="V1139" i="5"/>
  <c r="V1138" i="5"/>
  <c r="V1137" i="5"/>
  <c r="V1136" i="5"/>
  <c r="V1135" i="5"/>
  <c r="V1134" i="5"/>
  <c r="V1133" i="5"/>
  <c r="V1132" i="5"/>
  <c r="V1131" i="5"/>
  <c r="V1130" i="5"/>
  <c r="V1129" i="5"/>
  <c r="V1128" i="5"/>
  <c r="V1127" i="5"/>
  <c r="V1126" i="5"/>
  <c r="V1125" i="5"/>
  <c r="V1124" i="5"/>
  <c r="V1123" i="5"/>
  <c r="V1122" i="5"/>
  <c r="V1121" i="5"/>
  <c r="V1120" i="5"/>
  <c r="V1119" i="5"/>
  <c r="V1118" i="5"/>
  <c r="V1117" i="5"/>
  <c r="V1116" i="5"/>
  <c r="V1115" i="5"/>
  <c r="V1114" i="5"/>
  <c r="V1113" i="5"/>
  <c r="V1112" i="5"/>
  <c r="V1111" i="5"/>
  <c r="V1110" i="5"/>
  <c r="V1109" i="5"/>
  <c r="V1108" i="5"/>
  <c r="V1107" i="5"/>
  <c r="V1106" i="5"/>
  <c r="V1105" i="5"/>
  <c r="V1104" i="5"/>
  <c r="V1103" i="5"/>
  <c r="V1102" i="5"/>
  <c r="V1101" i="5"/>
  <c r="V1100" i="5"/>
  <c r="V1099" i="5"/>
  <c r="V1098" i="5"/>
  <c r="V1097" i="5"/>
  <c r="V1096" i="5"/>
  <c r="V1095" i="5"/>
  <c r="V1094" i="5"/>
  <c r="V1093" i="5"/>
  <c r="V1092" i="5"/>
  <c r="V1091" i="5"/>
  <c r="V1090" i="5"/>
  <c r="V1089" i="5"/>
  <c r="V1088" i="5"/>
  <c r="V1087" i="5"/>
  <c r="V1086" i="5"/>
  <c r="V1085" i="5"/>
  <c r="V1084" i="5"/>
  <c r="V1083" i="5"/>
  <c r="V1082" i="5"/>
  <c r="V1081" i="5"/>
  <c r="V1080" i="5"/>
  <c r="V1079" i="5"/>
  <c r="V1078" i="5"/>
  <c r="V1077" i="5"/>
  <c r="V1076" i="5"/>
  <c r="V1075" i="5"/>
  <c r="V1074" i="5"/>
  <c r="V1073" i="5"/>
  <c r="V1072" i="5"/>
  <c r="V1071" i="5"/>
  <c r="V1070" i="5"/>
  <c r="V1069" i="5"/>
  <c r="V1068" i="5"/>
  <c r="V1067" i="5"/>
  <c r="V1066" i="5"/>
  <c r="V1065" i="5"/>
  <c r="V1064" i="5"/>
  <c r="V1063" i="5"/>
  <c r="V1062" i="5"/>
  <c r="V1061" i="5"/>
  <c r="V1060" i="5"/>
  <c r="V1059" i="5"/>
  <c r="V1058" i="5"/>
  <c r="V1057" i="5"/>
  <c r="V1056" i="5"/>
  <c r="V1055" i="5"/>
  <c r="V1054" i="5"/>
  <c r="V1053" i="5"/>
  <c r="V1052" i="5"/>
  <c r="V1051" i="5"/>
  <c r="V1050" i="5"/>
  <c r="V1049" i="5"/>
  <c r="V1048" i="5"/>
  <c r="V1047" i="5"/>
  <c r="V1046" i="5"/>
  <c r="V1045" i="5"/>
  <c r="V1044" i="5"/>
  <c r="V1043" i="5"/>
  <c r="V1042" i="5"/>
  <c r="V1041" i="5"/>
  <c r="V1040" i="5"/>
  <c r="V1039" i="5"/>
  <c r="V1038" i="5"/>
  <c r="V1037" i="5"/>
  <c r="V1036" i="5"/>
  <c r="V1035" i="5"/>
  <c r="V1034" i="5"/>
  <c r="V1033" i="5"/>
  <c r="V1032" i="5"/>
  <c r="V1031" i="5"/>
  <c r="V1030" i="5"/>
  <c r="V1029" i="5"/>
  <c r="V1028" i="5"/>
  <c r="V1027" i="5"/>
  <c r="V1026" i="5"/>
  <c r="V1025" i="5"/>
  <c r="V1024" i="5"/>
  <c r="V1023" i="5"/>
  <c r="V1022" i="5"/>
  <c r="V1021" i="5"/>
  <c r="V1020" i="5"/>
  <c r="V1019" i="5"/>
  <c r="V1018" i="5"/>
  <c r="V1017" i="5"/>
  <c r="V1016" i="5"/>
  <c r="V1015" i="5"/>
  <c r="V1014" i="5"/>
  <c r="V1013" i="5"/>
  <c r="V1012" i="5"/>
  <c r="V1011" i="5"/>
  <c r="V1010" i="5"/>
  <c r="V1009" i="5"/>
  <c r="V1008" i="5"/>
  <c r="V1007" i="5"/>
  <c r="V1006" i="5"/>
  <c r="V1005" i="5"/>
  <c r="V1004" i="5"/>
  <c r="V1003" i="5"/>
  <c r="V1002" i="5"/>
  <c r="V1001" i="5"/>
  <c r="V1000" i="5"/>
  <c r="V999" i="5"/>
  <c r="V998" i="5"/>
  <c r="V997" i="5"/>
  <c r="V996" i="5"/>
  <c r="V995" i="5"/>
  <c r="V994" i="5"/>
  <c r="V993" i="5"/>
  <c r="V992" i="5"/>
  <c r="V991" i="5"/>
  <c r="V990" i="5"/>
  <c r="V989" i="5"/>
  <c r="V988" i="5"/>
  <c r="V987" i="5"/>
  <c r="V986" i="5"/>
  <c r="V985" i="5"/>
  <c r="V984" i="5"/>
  <c r="V983" i="5"/>
  <c r="V982" i="5"/>
  <c r="V981" i="5"/>
  <c r="V980" i="5"/>
  <c r="V979" i="5"/>
  <c r="V978" i="5"/>
  <c r="V977" i="5"/>
  <c r="V976" i="5"/>
  <c r="V975" i="5"/>
  <c r="V974" i="5"/>
  <c r="V973" i="5"/>
  <c r="V972" i="5"/>
  <c r="V971" i="5"/>
  <c r="V970" i="5"/>
  <c r="V969" i="5"/>
  <c r="V968" i="5"/>
  <c r="V967" i="5"/>
  <c r="V966" i="5"/>
  <c r="V965" i="5"/>
  <c r="V964" i="5"/>
  <c r="V963" i="5"/>
  <c r="V962" i="5"/>
  <c r="V961" i="5"/>
  <c r="V960" i="5"/>
  <c r="V959" i="5"/>
  <c r="V958" i="5"/>
  <c r="V957" i="5"/>
  <c r="V956" i="5"/>
  <c r="V955" i="5"/>
  <c r="V954" i="5"/>
  <c r="V953" i="5"/>
  <c r="V952" i="5"/>
  <c r="V951" i="5"/>
  <c r="V950" i="5"/>
  <c r="V949" i="5"/>
  <c r="V948" i="5"/>
  <c r="V947" i="5"/>
  <c r="V946" i="5"/>
  <c r="V945" i="5"/>
  <c r="V944" i="5"/>
  <c r="V943" i="5"/>
  <c r="V942" i="5"/>
  <c r="V941" i="5"/>
  <c r="V940" i="5"/>
  <c r="V939" i="5"/>
  <c r="V938" i="5"/>
  <c r="V937" i="5"/>
  <c r="V936" i="5"/>
  <c r="V935" i="5"/>
  <c r="V934" i="5"/>
  <c r="V933" i="5"/>
  <c r="V932" i="5"/>
  <c r="V931" i="5"/>
  <c r="V930" i="5"/>
  <c r="V929" i="5"/>
  <c r="V928" i="5"/>
  <c r="V927" i="5"/>
  <c r="V926" i="5"/>
  <c r="V925" i="5"/>
  <c r="V924" i="5"/>
  <c r="V923" i="5"/>
  <c r="V922" i="5"/>
  <c r="V921" i="5"/>
  <c r="V920" i="5"/>
  <c r="V919" i="5"/>
  <c r="V918" i="5"/>
  <c r="V917" i="5"/>
  <c r="V916" i="5"/>
  <c r="V915" i="5"/>
  <c r="V914" i="5"/>
  <c r="V913" i="5"/>
  <c r="V912" i="5"/>
  <c r="V911" i="5"/>
  <c r="V910" i="5"/>
  <c r="V909" i="5"/>
  <c r="V908" i="5"/>
  <c r="V907" i="5"/>
  <c r="V906" i="5"/>
  <c r="V905" i="5"/>
  <c r="V904" i="5"/>
  <c r="V903" i="5"/>
  <c r="V902" i="5"/>
  <c r="V901" i="5"/>
  <c r="V900" i="5"/>
  <c r="V899" i="5"/>
  <c r="V898" i="5"/>
  <c r="V897" i="5"/>
  <c r="V896" i="5"/>
  <c r="V895" i="5"/>
  <c r="V894" i="5"/>
  <c r="V893" i="5"/>
  <c r="V892" i="5"/>
  <c r="V891" i="5"/>
  <c r="V890" i="5"/>
  <c r="V889" i="5"/>
  <c r="V888" i="5"/>
  <c r="V887" i="5"/>
  <c r="V886" i="5"/>
  <c r="V885" i="5"/>
  <c r="V884" i="5"/>
  <c r="V883" i="5"/>
  <c r="V882" i="5"/>
  <c r="V881" i="5"/>
  <c r="V880" i="5"/>
  <c r="V879" i="5"/>
  <c r="V878" i="5"/>
  <c r="V877" i="5"/>
  <c r="V876" i="5"/>
  <c r="V875" i="5"/>
  <c r="V874" i="5"/>
  <c r="V873" i="5"/>
  <c r="V872" i="5"/>
  <c r="V871" i="5"/>
  <c r="V870" i="5"/>
  <c r="V869" i="5"/>
  <c r="V868" i="5"/>
  <c r="V867" i="5"/>
  <c r="V866" i="5"/>
  <c r="V865" i="5"/>
  <c r="V864" i="5"/>
  <c r="V863" i="5"/>
  <c r="V862" i="5"/>
  <c r="V861" i="5"/>
  <c r="V860" i="5"/>
  <c r="V859" i="5"/>
  <c r="V858" i="5"/>
  <c r="V857" i="5"/>
  <c r="V856" i="5"/>
  <c r="V855" i="5"/>
  <c r="V854" i="5"/>
  <c r="V853" i="5"/>
  <c r="V852" i="5"/>
  <c r="V851" i="5"/>
  <c r="V850" i="5"/>
  <c r="V849" i="5"/>
  <c r="V848" i="5"/>
  <c r="V847" i="5"/>
  <c r="V846" i="5"/>
  <c r="V845" i="5"/>
  <c r="V844" i="5"/>
  <c r="V843" i="5"/>
  <c r="V842" i="5"/>
  <c r="V841" i="5"/>
  <c r="V840" i="5"/>
  <c r="V839" i="5"/>
  <c r="V838" i="5"/>
  <c r="V837" i="5"/>
  <c r="V836" i="5"/>
  <c r="V835" i="5"/>
  <c r="V834" i="5"/>
  <c r="V833" i="5"/>
  <c r="V832" i="5"/>
  <c r="V831" i="5"/>
  <c r="V830" i="5"/>
  <c r="V829" i="5"/>
  <c r="V828" i="5"/>
  <c r="V827" i="5"/>
  <c r="V826" i="5"/>
  <c r="V825" i="5"/>
  <c r="V824" i="5"/>
  <c r="V823" i="5"/>
  <c r="V822" i="5"/>
  <c r="V821" i="5"/>
  <c r="V820" i="5"/>
  <c r="V819" i="5"/>
  <c r="V818" i="5"/>
  <c r="V817" i="5"/>
  <c r="V816" i="5"/>
  <c r="V815" i="5"/>
  <c r="V814" i="5"/>
  <c r="V813" i="5"/>
  <c r="V812" i="5"/>
  <c r="V811" i="5"/>
  <c r="V810" i="5"/>
  <c r="V809" i="5"/>
  <c r="V808" i="5"/>
  <c r="V807" i="5"/>
  <c r="V806" i="5"/>
  <c r="V805" i="5"/>
  <c r="V804" i="5"/>
  <c r="V803" i="5"/>
  <c r="V802" i="5"/>
  <c r="V801" i="5"/>
  <c r="V800" i="5"/>
  <c r="V799" i="5"/>
  <c r="V798" i="5"/>
  <c r="V797" i="5"/>
  <c r="V796" i="5"/>
  <c r="V795" i="5"/>
  <c r="V794" i="5"/>
  <c r="V793" i="5"/>
  <c r="V792" i="5"/>
  <c r="V791" i="5"/>
  <c r="V790" i="5"/>
  <c r="V789" i="5"/>
  <c r="V788" i="5"/>
  <c r="V787" i="5"/>
  <c r="V786" i="5"/>
  <c r="V785" i="5"/>
  <c r="V784" i="5"/>
  <c r="V783" i="5"/>
  <c r="V782" i="5"/>
  <c r="V781" i="5"/>
  <c r="V780" i="5"/>
  <c r="V779" i="5"/>
  <c r="V778" i="5"/>
  <c r="V777" i="5"/>
  <c r="V776" i="5"/>
  <c r="V775" i="5"/>
  <c r="V774" i="5"/>
  <c r="V773" i="5"/>
  <c r="V772" i="5"/>
  <c r="V771" i="5"/>
  <c r="V770" i="5"/>
  <c r="V769" i="5"/>
  <c r="V768" i="5"/>
  <c r="V767" i="5"/>
  <c r="V766" i="5"/>
  <c r="V765" i="5"/>
  <c r="V764" i="5"/>
  <c r="V763" i="5"/>
  <c r="V762" i="5"/>
  <c r="V761" i="5"/>
  <c r="V760" i="5"/>
  <c r="V759" i="5"/>
  <c r="V758" i="5"/>
  <c r="V757" i="5"/>
  <c r="V756" i="5"/>
  <c r="V755" i="5"/>
  <c r="V754" i="5"/>
  <c r="V753" i="5"/>
  <c r="V752" i="5"/>
  <c r="V751" i="5"/>
  <c r="V750" i="5"/>
  <c r="V749" i="5"/>
  <c r="V748" i="5"/>
  <c r="V747" i="5"/>
  <c r="V746" i="5"/>
  <c r="V745" i="5"/>
  <c r="V744" i="5"/>
  <c r="V743" i="5"/>
  <c r="V742" i="5"/>
  <c r="V741" i="5"/>
  <c r="V740" i="5"/>
  <c r="V739" i="5"/>
  <c r="V738" i="5"/>
  <c r="V737" i="5"/>
  <c r="V736" i="5"/>
  <c r="V735" i="5"/>
  <c r="V734" i="5"/>
  <c r="V733" i="5"/>
  <c r="V732" i="5"/>
  <c r="V731" i="5"/>
  <c r="V730" i="5"/>
  <c r="V729" i="5"/>
  <c r="V728" i="5"/>
  <c r="V727" i="5"/>
  <c r="V726" i="5"/>
  <c r="V725" i="5"/>
  <c r="V724" i="5"/>
  <c r="V723" i="5"/>
  <c r="V722" i="5"/>
  <c r="V721" i="5"/>
  <c r="V720" i="5"/>
  <c r="V719" i="5"/>
  <c r="V718" i="5"/>
  <c r="V717" i="5"/>
  <c r="V716" i="5"/>
  <c r="V715" i="5"/>
  <c r="V714" i="5"/>
  <c r="V713" i="5"/>
  <c r="V712" i="5"/>
  <c r="V711" i="5"/>
  <c r="V710" i="5"/>
  <c r="V709" i="5"/>
  <c r="V708" i="5"/>
  <c r="V707" i="5"/>
  <c r="V706" i="5"/>
  <c r="V705" i="5"/>
  <c r="V704" i="5"/>
  <c r="V703" i="5"/>
  <c r="V702" i="5"/>
  <c r="V701" i="5"/>
  <c r="V700" i="5"/>
  <c r="V699" i="5"/>
  <c r="V698" i="5"/>
  <c r="V697" i="5"/>
  <c r="V696" i="5"/>
  <c r="V695" i="5"/>
  <c r="V694" i="5"/>
  <c r="V693" i="5"/>
  <c r="V692" i="5"/>
  <c r="V691" i="5"/>
  <c r="V690" i="5"/>
  <c r="V689" i="5"/>
  <c r="V688" i="5"/>
  <c r="V687" i="5"/>
  <c r="V686" i="5"/>
  <c r="V685" i="5"/>
  <c r="V684" i="5"/>
  <c r="V683" i="5"/>
  <c r="V682" i="5"/>
  <c r="V681" i="5"/>
  <c r="V680" i="5"/>
  <c r="V679" i="5"/>
  <c r="V678" i="5"/>
  <c r="V677" i="5"/>
  <c r="V676" i="5"/>
  <c r="V675" i="5"/>
  <c r="V674" i="5"/>
  <c r="V673" i="5"/>
  <c r="V672" i="5"/>
  <c r="V671" i="5"/>
  <c r="V670" i="5"/>
  <c r="V669" i="5"/>
  <c r="V668" i="5"/>
  <c r="V667" i="5"/>
  <c r="V666" i="5"/>
  <c r="V665" i="5"/>
  <c r="V664" i="5"/>
  <c r="V663" i="5"/>
  <c r="V662" i="5"/>
  <c r="V661" i="5"/>
  <c r="V660" i="5"/>
  <c r="V659" i="5"/>
  <c r="V658" i="5"/>
  <c r="V657" i="5"/>
  <c r="V656" i="5"/>
  <c r="V655" i="5"/>
  <c r="V654" i="5"/>
  <c r="V653" i="5"/>
  <c r="V652" i="5"/>
  <c r="V651" i="5"/>
  <c r="V650" i="5"/>
  <c r="V649" i="5"/>
  <c r="V648" i="5"/>
  <c r="V647" i="5"/>
  <c r="V646" i="5"/>
  <c r="V645" i="5"/>
  <c r="V644" i="5"/>
  <c r="V643" i="5"/>
  <c r="V642" i="5"/>
  <c r="V641" i="5"/>
  <c r="V640" i="5"/>
  <c r="V639" i="5"/>
  <c r="V638" i="5"/>
  <c r="V637" i="5"/>
  <c r="V636" i="5"/>
  <c r="V635" i="5"/>
  <c r="V634" i="5"/>
  <c r="V633" i="5"/>
  <c r="V632" i="5"/>
  <c r="V631" i="5"/>
  <c r="V630" i="5"/>
  <c r="V629" i="5"/>
  <c r="V628" i="5"/>
  <c r="V627" i="5"/>
  <c r="V626" i="5"/>
  <c r="V625" i="5"/>
  <c r="V624" i="5"/>
  <c r="V623" i="5"/>
  <c r="V622" i="5"/>
  <c r="V621" i="5"/>
  <c r="V620" i="5"/>
  <c r="V619" i="5"/>
  <c r="V618" i="5"/>
  <c r="V617" i="5"/>
  <c r="V616" i="5"/>
  <c r="V615" i="5"/>
  <c r="V614" i="5"/>
  <c r="V613" i="5"/>
  <c r="V612" i="5"/>
  <c r="V611" i="5"/>
  <c r="V610" i="5"/>
  <c r="V609" i="5"/>
  <c r="V608" i="5"/>
  <c r="V607" i="5"/>
  <c r="V606" i="5"/>
  <c r="V605" i="5"/>
  <c r="V604" i="5"/>
  <c r="V603" i="5"/>
  <c r="V602" i="5"/>
  <c r="V601" i="5"/>
  <c r="V600" i="5"/>
  <c r="V599" i="5"/>
  <c r="V598" i="5"/>
  <c r="V597" i="5"/>
  <c r="V596" i="5"/>
  <c r="V595" i="5"/>
  <c r="V594" i="5"/>
  <c r="V593" i="5"/>
  <c r="V592" i="5"/>
  <c r="V591" i="5"/>
  <c r="V590" i="5"/>
  <c r="V589" i="5"/>
  <c r="V588" i="5"/>
  <c r="V587" i="5"/>
  <c r="V586" i="5"/>
  <c r="V585" i="5"/>
  <c r="V584" i="5"/>
  <c r="V583" i="5"/>
  <c r="V582" i="5"/>
  <c r="V581" i="5"/>
  <c r="V580" i="5"/>
  <c r="V579" i="5"/>
  <c r="V578" i="5"/>
  <c r="V577" i="5"/>
  <c r="V576" i="5"/>
  <c r="V575" i="5"/>
  <c r="V574" i="5"/>
  <c r="V573" i="5"/>
  <c r="V572" i="5"/>
  <c r="V571" i="5"/>
  <c r="V570" i="5"/>
  <c r="V569" i="5"/>
  <c r="V568" i="5"/>
  <c r="V567" i="5"/>
  <c r="V566" i="5"/>
  <c r="V565" i="5"/>
  <c r="V564" i="5"/>
  <c r="V563" i="5"/>
  <c r="V562" i="5"/>
  <c r="V561" i="5"/>
  <c r="V560" i="5"/>
  <c r="V559" i="5"/>
  <c r="V558" i="5"/>
  <c r="V557" i="5"/>
  <c r="V556" i="5"/>
  <c r="V555" i="5"/>
  <c r="V554" i="5"/>
  <c r="V553" i="5"/>
  <c r="V552" i="5"/>
  <c r="V551" i="5"/>
  <c r="V550" i="5"/>
  <c r="V549" i="5"/>
  <c r="V548" i="5"/>
  <c r="V547" i="5"/>
  <c r="V546" i="5"/>
  <c r="V545" i="5"/>
  <c r="V544" i="5"/>
  <c r="V543" i="5"/>
  <c r="V542" i="5"/>
  <c r="V541" i="5"/>
  <c r="V540" i="5"/>
  <c r="V539" i="5"/>
  <c r="V538" i="5"/>
  <c r="V537" i="5"/>
  <c r="V536" i="5"/>
  <c r="V535" i="5"/>
  <c r="V534" i="5"/>
  <c r="V533" i="5"/>
  <c r="V532" i="5"/>
  <c r="V531" i="5"/>
  <c r="V530" i="5"/>
  <c r="V529" i="5"/>
  <c r="V528" i="5"/>
  <c r="V527" i="5"/>
  <c r="V526" i="5"/>
  <c r="V525" i="5"/>
  <c r="V524" i="5"/>
  <c r="V523" i="5"/>
  <c r="V522" i="5"/>
  <c r="V521" i="5"/>
  <c r="V520" i="5"/>
  <c r="V519" i="5"/>
  <c r="V518" i="5"/>
  <c r="V517" i="5"/>
  <c r="V516" i="5"/>
  <c r="V515" i="5"/>
  <c r="V514" i="5"/>
  <c r="V513" i="5"/>
  <c r="V512" i="5"/>
  <c r="V511" i="5"/>
  <c r="V510" i="5"/>
  <c r="V509" i="5"/>
  <c r="V508" i="5"/>
  <c r="V507" i="5"/>
  <c r="V506" i="5"/>
  <c r="V505" i="5"/>
  <c r="V504" i="5"/>
  <c r="V503" i="5"/>
  <c r="V502" i="5"/>
  <c r="V501" i="5"/>
  <c r="V500" i="5"/>
  <c r="V499" i="5"/>
  <c r="V498" i="5"/>
  <c r="V497" i="5"/>
  <c r="V496" i="5"/>
  <c r="V495" i="5"/>
  <c r="V494" i="5"/>
  <c r="V493" i="5"/>
  <c r="V492" i="5"/>
  <c r="V491" i="5"/>
  <c r="V490" i="5"/>
  <c r="V489" i="5"/>
  <c r="V488" i="5"/>
  <c r="V487" i="5"/>
  <c r="V486" i="5"/>
  <c r="V485" i="5"/>
  <c r="V484" i="5"/>
  <c r="V483" i="5"/>
  <c r="V482" i="5"/>
  <c r="V481" i="5"/>
  <c r="V480" i="5"/>
  <c r="V479" i="5"/>
  <c r="V478" i="5"/>
  <c r="V477" i="5"/>
  <c r="V476" i="5"/>
  <c r="V475" i="5"/>
  <c r="V474" i="5"/>
  <c r="V473" i="5"/>
  <c r="V472" i="5"/>
  <c r="V471" i="5"/>
  <c r="V470" i="5"/>
  <c r="V469" i="5"/>
  <c r="V468" i="5"/>
  <c r="V467" i="5"/>
  <c r="V466" i="5"/>
  <c r="V465" i="5"/>
  <c r="V464" i="5"/>
  <c r="V463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49" i="5"/>
  <c r="V448" i="5"/>
  <c r="V447" i="5"/>
  <c r="V446" i="5"/>
  <c r="V445" i="5"/>
  <c r="V444" i="5"/>
  <c r="V443" i="5"/>
  <c r="V442" i="5"/>
  <c r="V441" i="5"/>
  <c r="V440" i="5"/>
  <c r="V439" i="5"/>
  <c r="V438" i="5"/>
  <c r="V437" i="5"/>
  <c r="V436" i="5"/>
  <c r="V435" i="5"/>
  <c r="V434" i="5"/>
  <c r="V433" i="5"/>
  <c r="V432" i="5"/>
  <c r="V431" i="5"/>
  <c r="V430" i="5"/>
  <c r="V429" i="5"/>
  <c r="V428" i="5"/>
  <c r="V427" i="5"/>
  <c r="V426" i="5"/>
  <c r="V425" i="5"/>
  <c r="V424" i="5"/>
  <c r="V423" i="5"/>
  <c r="V422" i="5"/>
  <c r="V421" i="5"/>
  <c r="V420" i="5"/>
  <c r="V419" i="5"/>
  <c r="V418" i="5"/>
  <c r="V417" i="5"/>
  <c r="V416" i="5"/>
  <c r="V415" i="5"/>
  <c r="V414" i="5"/>
  <c r="V413" i="5"/>
  <c r="V412" i="5"/>
  <c r="V411" i="5"/>
  <c r="V410" i="5"/>
  <c r="V409" i="5"/>
  <c r="V408" i="5"/>
  <c r="V407" i="5"/>
  <c r="V406" i="5"/>
  <c r="V405" i="5"/>
  <c r="V404" i="5"/>
  <c r="V403" i="5"/>
  <c r="V402" i="5"/>
  <c r="V401" i="5"/>
  <c r="V400" i="5"/>
  <c r="V399" i="5"/>
  <c r="V398" i="5"/>
  <c r="V397" i="5"/>
  <c r="V396" i="5"/>
  <c r="V395" i="5"/>
  <c r="V394" i="5"/>
  <c r="V393" i="5"/>
  <c r="V392" i="5"/>
  <c r="V391" i="5"/>
  <c r="V390" i="5"/>
  <c r="V389" i="5"/>
  <c r="V388" i="5"/>
  <c r="V387" i="5"/>
  <c r="V386" i="5"/>
  <c r="V385" i="5"/>
  <c r="V384" i="5"/>
  <c r="V383" i="5"/>
  <c r="V382" i="5"/>
  <c r="V381" i="5"/>
  <c r="V380" i="5"/>
  <c r="V379" i="5"/>
  <c r="V378" i="5"/>
  <c r="V377" i="5"/>
  <c r="V376" i="5"/>
  <c r="V375" i="5"/>
  <c r="V374" i="5"/>
  <c r="V373" i="5"/>
  <c r="V372" i="5"/>
  <c r="V371" i="5"/>
  <c r="V370" i="5"/>
  <c r="V369" i="5"/>
  <c r="V368" i="5"/>
  <c r="V367" i="5"/>
  <c r="V366" i="5"/>
  <c r="V365" i="5"/>
  <c r="V364" i="5"/>
  <c r="V363" i="5"/>
  <c r="V362" i="5"/>
  <c r="V361" i="5"/>
  <c r="V360" i="5"/>
  <c r="V359" i="5"/>
  <c r="V358" i="5"/>
  <c r="V357" i="5"/>
  <c r="V356" i="5"/>
  <c r="V355" i="5"/>
  <c r="V354" i="5"/>
  <c r="V353" i="5"/>
  <c r="V352" i="5"/>
  <c r="V351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21" i="5"/>
  <c r="V320" i="5"/>
  <c r="V319" i="5"/>
  <c r="V318" i="5"/>
  <c r="V317" i="5"/>
  <c r="V316" i="5"/>
  <c r="V315" i="5"/>
  <c r="V314" i="5"/>
  <c r="V313" i="5"/>
  <c r="V312" i="5"/>
  <c r="V311" i="5"/>
  <c r="V310" i="5"/>
  <c r="V309" i="5"/>
  <c r="V308" i="5"/>
  <c r="V307" i="5"/>
  <c r="V306" i="5"/>
  <c r="V305" i="5"/>
  <c r="V304" i="5"/>
  <c r="V303" i="5"/>
  <c r="V302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278" i="5"/>
  <c r="V277" i="5"/>
  <c r="V276" i="5"/>
  <c r="V275" i="5"/>
  <c r="V274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Q2" i="5" l="1"/>
  <c r="R18" i="4"/>
  <c r="U18" i="4"/>
  <c r="U20" i="4"/>
  <c r="U19" i="4"/>
  <c r="U16" i="4"/>
  <c r="U14" i="4"/>
  <c r="U12" i="4"/>
  <c r="U10" i="4"/>
  <c r="U8" i="4"/>
  <c r="R8" i="4"/>
  <c r="U6" i="4"/>
  <c r="R6" i="4"/>
  <c r="O4" i="3"/>
  <c r="O11" i="3"/>
  <c r="N11" i="3"/>
  <c r="M11" i="3"/>
  <c r="O10" i="3"/>
  <c r="N10" i="3"/>
  <c r="M10" i="3"/>
  <c r="O9" i="3"/>
  <c r="N9" i="3"/>
  <c r="M9" i="3"/>
  <c r="O8" i="3"/>
  <c r="N8" i="3"/>
  <c r="M8" i="3"/>
  <c r="O7" i="3"/>
  <c r="N7" i="3"/>
  <c r="M7" i="3"/>
  <c r="O6" i="3"/>
  <c r="N6" i="3"/>
  <c r="M6" i="3"/>
  <c r="O5" i="3"/>
  <c r="N5" i="3"/>
  <c r="M5" i="3"/>
  <c r="N4" i="3"/>
  <c r="M4" i="3"/>
  <c r="O3" i="3"/>
  <c r="N3" i="3"/>
  <c r="M3" i="3"/>
  <c r="M2" i="3"/>
  <c r="O2" i="3"/>
  <c r="N2" i="3"/>
  <c r="D2" i="3"/>
  <c r="L5" i="2"/>
  <c r="L11" i="2"/>
  <c r="L10" i="2"/>
  <c r="L9" i="2"/>
  <c r="L8" i="2"/>
  <c r="L7" i="2"/>
  <c r="L6" i="2"/>
  <c r="L4" i="2"/>
  <c r="L3" i="2"/>
  <c r="L2" i="2"/>
  <c r="D2" i="2"/>
  <c r="L11" i="1"/>
  <c r="L10" i="1"/>
  <c r="L9" i="1"/>
  <c r="L8" i="1"/>
  <c r="L7" i="1"/>
  <c r="L6" i="1"/>
  <c r="L5" i="1"/>
  <c r="L4" i="1"/>
  <c r="L3" i="1"/>
  <c r="L2" i="1"/>
  <c r="U4807" i="5" l="1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/>
  <c r="U4464" i="5" a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/>
  <c r="U4457" i="5" a="1"/>
  <c r="U4456" i="5"/>
  <c r="U4456" i="5" a="1"/>
  <c r="U4455" i="5" a="1"/>
  <c r="U4455" i="5" s="1"/>
  <c r="U4454" i="5" a="1"/>
  <c r="U4454" i="5" s="1"/>
  <c r="U4453" i="5"/>
  <c r="U4453" i="5" a="1"/>
  <c r="U4452" i="5"/>
  <c r="U4452" i="5" a="1"/>
  <c r="U4451" i="5" a="1"/>
  <c r="U4451" i="5" s="1"/>
  <c r="U4450" i="5" a="1"/>
  <c r="U4450" i="5" s="1"/>
  <c r="U4449" i="5"/>
  <c r="U4449" i="5" a="1"/>
  <c r="U4448" i="5"/>
  <c r="U4448" i="5" a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/>
  <c r="U4441" i="5" a="1"/>
  <c r="U4440" i="5"/>
  <c r="U4440" i="5" a="1"/>
  <c r="U4439" i="5" a="1"/>
  <c r="U4439" i="5" s="1"/>
  <c r="U4438" i="5" a="1"/>
  <c r="U4438" i="5" s="1"/>
  <c r="U4437" i="5"/>
  <c r="U4437" i="5" a="1"/>
  <c r="U4436" i="5"/>
  <c r="U4436" i="5" a="1"/>
  <c r="U4435" i="5" a="1"/>
  <c r="U4435" i="5" s="1"/>
  <c r="U4434" i="5" a="1"/>
  <c r="U4434" i="5" s="1"/>
  <c r="U4433" i="5"/>
  <c r="U4433" i="5" a="1"/>
  <c r="U4432" i="5"/>
  <c r="U4432" i="5" a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/>
  <c r="U4425" i="5" a="1"/>
  <c r="U4424" i="5"/>
  <c r="U4424" i="5" a="1"/>
  <c r="U4423" i="5" a="1"/>
  <c r="U4423" i="5" s="1"/>
  <c r="U4422" i="5" a="1"/>
  <c r="U4422" i="5" s="1"/>
  <c r="U4421" i="5"/>
  <c r="U4421" i="5" a="1"/>
  <c r="U4420" i="5"/>
  <c r="U4420" i="5" a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/>
  <c r="U4412" i="5" a="1"/>
  <c r="U4411" i="5" a="1"/>
  <c r="U4411" i="5" s="1"/>
  <c r="U4410" i="5" a="1"/>
  <c r="U4410" i="5" s="1"/>
  <c r="U4409" i="5" a="1"/>
  <c r="U4409" i="5" s="1"/>
  <c r="U4408" i="5"/>
  <c r="U4408" i="5" a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/>
  <c r="U4109" i="5" a="1"/>
  <c r="U4108" i="5"/>
  <c r="U4108" i="5" a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/>
  <c r="U4101" i="5" a="1"/>
  <c r="U4100" i="5" a="1"/>
  <c r="U4100" i="5" s="1"/>
  <c r="U4099" i="5" a="1"/>
  <c r="U4099" i="5" s="1"/>
  <c r="U4098" i="5" a="1"/>
  <c r="U4098" i="5" s="1"/>
  <c r="U4097" i="5"/>
  <c r="U4097" i="5" a="1"/>
  <c r="U4096" i="5"/>
  <c r="U4096" i="5" a="1"/>
  <c r="U4095" i="5" a="1"/>
  <c r="U4095" i="5" s="1"/>
  <c r="U4094" i="5" a="1"/>
  <c r="U4094" i="5" s="1"/>
  <c r="U4093" i="5"/>
  <c r="U4093" i="5" a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/>
  <c r="U4085" i="5" a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/>
  <c r="U4076" i="5" a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/>
  <c r="U4069" i="5" a="1"/>
  <c r="U4068" i="5" a="1"/>
  <c r="U4068" i="5" s="1"/>
  <c r="U4067" i="5" a="1"/>
  <c r="U4067" i="5" s="1"/>
  <c r="U4066" i="5" a="1"/>
  <c r="U4066" i="5" s="1"/>
  <c r="U4065" i="5" a="1"/>
  <c r="U4065" i="5" s="1"/>
  <c r="U4064" i="5"/>
  <c r="U4064" i="5" a="1"/>
  <c r="U4063" i="5" a="1"/>
  <c r="U4063" i="5" s="1"/>
  <c r="U4062" i="5" a="1"/>
  <c r="U4062" i="5" s="1"/>
  <c r="U4061" i="5"/>
  <c r="U4061" i="5" a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/>
  <c r="U4053" i="5" a="1"/>
  <c r="U4052" i="5" a="1"/>
  <c r="U4052" i="5" s="1"/>
  <c r="U4051" i="5" a="1"/>
  <c r="U4051" i="5" s="1"/>
  <c r="U4050" i="5" a="1"/>
  <c r="U4050" i="5" s="1"/>
  <c r="U4049" i="5"/>
  <c r="U4049" i="5" a="1"/>
  <c r="U4048" i="5"/>
  <c r="U4048" i="5" a="1"/>
  <c r="U4047" i="5" a="1"/>
  <c r="U4047" i="5" s="1"/>
  <c r="U4046" i="5" a="1"/>
  <c r="U4046" i="5" s="1"/>
  <c r="U4045" i="5"/>
  <c r="U4045" i="5" a="1"/>
  <c r="U4044" i="5"/>
  <c r="U4044" i="5" a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/>
  <c r="U4037" i="5" a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/>
  <c r="U4029" i="5" a="1"/>
  <c r="U4028" i="5"/>
  <c r="U4028" i="5" a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/>
  <c r="U4021" i="5" a="1"/>
  <c r="U4020" i="5" a="1"/>
  <c r="U4020" i="5" s="1"/>
  <c r="U4019" i="5" a="1"/>
  <c r="U4019" i="5" s="1"/>
  <c r="U4018" i="5" a="1"/>
  <c r="U4018" i="5" s="1"/>
  <c r="U4017" i="5"/>
  <c r="U4017" i="5" a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/>
  <c r="U4000" i="5" a="1"/>
  <c r="U3999" i="5" a="1"/>
  <c r="U3999" i="5" s="1"/>
  <c r="U3998" i="5" a="1"/>
  <c r="U3998" i="5" s="1"/>
  <c r="U3997" i="5"/>
  <c r="U3997" i="5" a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/>
  <c r="U3984" i="5" a="1"/>
  <c r="U3983" i="5" a="1"/>
  <c r="U3983" i="5" s="1"/>
  <c r="U3982" i="5" a="1"/>
  <c r="U3982" i="5" s="1"/>
  <c r="U3981" i="5"/>
  <c r="U3981" i="5" a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/>
  <c r="U3969" i="5" a="1"/>
  <c r="U3968" i="5"/>
  <c r="U3968" i="5" a="1"/>
  <c r="U3967" i="5" a="1"/>
  <c r="U3967" i="5" s="1"/>
  <c r="U3966" i="5" a="1"/>
  <c r="U3966" i="5" s="1"/>
  <c r="U3965" i="5"/>
  <c r="U3965" i="5" a="1"/>
  <c r="U3964" i="5"/>
  <c r="U3964" i="5" a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/>
  <c r="U3957" i="5" a="1"/>
  <c r="U3956" i="5" a="1"/>
  <c r="U3956" i="5" s="1"/>
  <c r="U3955" i="5" a="1"/>
  <c r="U3955" i="5" s="1"/>
  <c r="U3954" i="5" a="1"/>
  <c r="U3954" i="5" s="1"/>
  <c r="U3953" i="5"/>
  <c r="U3953" i="5" a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/>
  <c r="U3944" i="5" a="1"/>
  <c r="U3943" i="5" a="1"/>
  <c r="U3943" i="5" s="1"/>
  <c r="U3942" i="5" a="1"/>
  <c r="U3942" i="5" s="1"/>
  <c r="U3941" i="5"/>
  <c r="U3941" i="5" a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/>
  <c r="U3925" i="5" a="1"/>
  <c r="U3924" i="5" a="1"/>
  <c r="U3924" i="5" s="1"/>
  <c r="U3923" i="5" a="1"/>
  <c r="U3923" i="5" s="1"/>
  <c r="U3922" i="5" a="1"/>
  <c r="U3922" i="5" s="1"/>
  <c r="U3921" i="5"/>
  <c r="U3921" i="5" a="1"/>
  <c r="U3920" i="5"/>
  <c r="U3920" i="5" a="1"/>
  <c r="U3919" i="5" a="1"/>
  <c r="U3919" i="5" s="1"/>
  <c r="U3918" i="5" a="1"/>
  <c r="U3918" i="5" s="1"/>
  <c r="U3917" i="5"/>
  <c r="U3917" i="5" a="1"/>
  <c r="U3916" i="5"/>
  <c r="U3916" i="5" a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/>
  <c r="U3909" i="5" a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/>
  <c r="U3901" i="5" a="1"/>
  <c r="U3900" i="5"/>
  <c r="U3900" i="5" a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/>
  <c r="U3888" i="5" a="1"/>
  <c r="U3887" i="5" a="1"/>
  <c r="U3887" i="5" s="1"/>
  <c r="U3886" i="5" a="1"/>
  <c r="U3886" i="5" s="1"/>
  <c r="U3885" i="5" a="1"/>
  <c r="U3885" i="5" s="1"/>
  <c r="U3884" i="5"/>
  <c r="U3884" i="5" a="1"/>
  <c r="U3883" i="5" a="1"/>
  <c r="U3883" i="5" s="1"/>
  <c r="U3882" i="5" a="1"/>
  <c r="U3882" i="5" s="1"/>
  <c r="U3881" i="5" a="1"/>
  <c r="U3881" i="5" s="1"/>
  <c r="U3880" i="5"/>
  <c r="U3880" i="5" a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/>
  <c r="U3872" i="5" a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/>
  <c r="U3845" i="5" a="1"/>
  <c r="U3844" i="5" a="1"/>
  <c r="U3844" i="5" s="1"/>
  <c r="U3843" i="5" a="1"/>
  <c r="U3843" i="5" s="1"/>
  <c r="U3842" i="5" a="1"/>
  <c r="U3842" i="5" s="1"/>
  <c r="U3841" i="5"/>
  <c r="U3841" i="5" a="1"/>
  <c r="U3840" i="5"/>
  <c r="U3840" i="5" a="1"/>
  <c r="U3839" i="5" a="1"/>
  <c r="U3839" i="5" s="1"/>
  <c r="U3838" i="5" a="1"/>
  <c r="U3838" i="5" s="1"/>
  <c r="U3837" i="5"/>
  <c r="U3837" i="5" a="1"/>
  <c r="U3836" i="5"/>
  <c r="U3836" i="5" a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/>
  <c r="U3820" i="5" a="1"/>
  <c r="U3819" i="5" a="1"/>
  <c r="U3819" i="5" s="1"/>
  <c r="U3818" i="5" a="1"/>
  <c r="U3818" i="5" s="1"/>
  <c r="U3817" i="5" a="1"/>
  <c r="U3817" i="5" s="1"/>
  <c r="U3816" i="5"/>
  <c r="U3816" i="5" a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/>
  <c r="U3789" i="5" a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/>
  <c r="U3780" i="5" a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/>
  <c r="U3771" i="5" a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/>
  <c r="U3761" i="5" a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/>
  <c r="U3752" i="5" a="1"/>
  <c r="U3751" i="5"/>
  <c r="U3751" i="5" a="1"/>
  <c r="U3750" i="5" a="1"/>
  <c r="U3750" i="5" s="1"/>
  <c r="U3749" i="5"/>
  <c r="U3749" i="5" a="1"/>
  <c r="U3748" i="5"/>
  <c r="U3748" i="5" a="1"/>
  <c r="U3747" i="5" a="1"/>
  <c r="U3747" i="5" s="1"/>
  <c r="U3746" i="5" a="1"/>
  <c r="U3746" i="5" s="1"/>
  <c r="U3745" i="5"/>
  <c r="U3745" i="5" a="1"/>
  <c r="U3744" i="5" a="1"/>
  <c r="U3744" i="5" s="1"/>
  <c r="U3743" i="5"/>
  <c r="U3743" i="5" a="1"/>
  <c r="U3742" i="5" a="1"/>
  <c r="U3742" i="5" s="1"/>
  <c r="U3741" i="5" a="1"/>
  <c r="U3741" i="5" s="1"/>
  <c r="U3740" i="5"/>
  <c r="U3740" i="5" a="1"/>
  <c r="U3739" i="5"/>
  <c r="U3739" i="5" a="1"/>
  <c r="U3738" i="5" a="1"/>
  <c r="U3738" i="5" s="1"/>
  <c r="U3737" i="5"/>
  <c r="U3737" i="5" a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/>
  <c r="U3728" i="5" a="1"/>
  <c r="U3727" i="5" a="1"/>
  <c r="U3727" i="5" s="1"/>
  <c r="U3726" i="5" a="1"/>
  <c r="U3726" i="5" s="1"/>
  <c r="U3725" i="5"/>
  <c r="U3725" i="5" a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/>
  <c r="U3719" i="5" a="1"/>
  <c r="U3718" i="5" a="1"/>
  <c r="U3718" i="5" s="1"/>
  <c r="U3717" i="5"/>
  <c r="U3717" i="5" a="1"/>
  <c r="U3716" i="5"/>
  <c r="U3716" i="5" a="1"/>
  <c r="U3715" i="5"/>
  <c r="U3715" i="5" a="1"/>
  <c r="U3714" i="5" a="1"/>
  <c r="U3714" i="5" s="1"/>
  <c r="U3713" i="5"/>
  <c r="U3713" i="5" a="1"/>
  <c r="U3712" i="5" a="1"/>
  <c r="U3712" i="5" s="1"/>
  <c r="U3711" i="5"/>
  <c r="U3711" i="5" a="1"/>
  <c r="U3710" i="5" a="1"/>
  <c r="U3710" i="5" s="1"/>
  <c r="U3709" i="5" a="1"/>
  <c r="U3709" i="5" s="1"/>
  <c r="U3708" i="5"/>
  <c r="U3708" i="5" a="1"/>
  <c r="U3707" i="5"/>
  <c r="U3707" i="5" a="1"/>
  <c r="U3706" i="5" a="1"/>
  <c r="U3706" i="5" s="1"/>
  <c r="U3705" i="5"/>
  <c r="U3705" i="5" a="1"/>
  <c r="U3704" i="5" a="1"/>
  <c r="U3704" i="5" s="1"/>
  <c r="U3703" i="5" a="1"/>
  <c r="U3703" i="5" s="1"/>
  <c r="U3702" i="5" a="1"/>
  <c r="U3702" i="5" s="1"/>
  <c r="U3701" i="5"/>
  <c r="U3701" i="5" a="1"/>
  <c r="U3700" i="5" a="1"/>
  <c r="U3700" i="5" s="1"/>
  <c r="U3699" i="5"/>
  <c r="U3699" i="5" a="1"/>
  <c r="U3698" i="5" a="1"/>
  <c r="U3698" i="5" s="1"/>
  <c r="U3697" i="5"/>
  <c r="U3697" i="5" a="1"/>
  <c r="U3696" i="5"/>
  <c r="U3696" i="5" a="1"/>
  <c r="U3695" i="5" a="1"/>
  <c r="U3695" i="5" s="1"/>
  <c r="U3694" i="5" a="1"/>
  <c r="U3694" i="5" s="1"/>
  <c r="U3693" i="5"/>
  <c r="U3693" i="5" a="1"/>
  <c r="U3692" i="5"/>
  <c r="U3692" i="5" a="1"/>
  <c r="U3691" i="5" a="1"/>
  <c r="U3691" i="5" s="1"/>
  <c r="U3690" i="5" a="1"/>
  <c r="U3690" i="5" s="1"/>
  <c r="U3689" i="5" a="1"/>
  <c r="U3689" i="5" s="1"/>
  <c r="U3688" i="5"/>
  <c r="U3688" i="5" a="1"/>
  <c r="U3687" i="5"/>
  <c r="U3687" i="5" a="1"/>
  <c r="U3686" i="5" a="1"/>
  <c r="U3686" i="5" s="1"/>
  <c r="U3685" i="5"/>
  <c r="U3685" i="5" a="1"/>
  <c r="U3684" i="5"/>
  <c r="U3684" i="5" a="1"/>
  <c r="U3683" i="5"/>
  <c r="U3683" i="5" a="1"/>
  <c r="U3682" i="5" a="1"/>
  <c r="U3682" i="5" s="1"/>
  <c r="U3681" i="5" a="1"/>
  <c r="U3681" i="5" s="1"/>
  <c r="U3680" i="5" a="1"/>
  <c r="U3680" i="5" s="1"/>
  <c r="U3679" i="5"/>
  <c r="U3679" i="5" a="1"/>
  <c r="U3678" i="5" a="1"/>
  <c r="U3678" i="5" s="1"/>
  <c r="U3677" i="5" a="1"/>
  <c r="U3677" i="5" s="1"/>
  <c r="U3676" i="5"/>
  <c r="U3676" i="5" a="1"/>
  <c r="U3675" i="5"/>
  <c r="U3675" i="5" a="1"/>
  <c r="U3674" i="5" a="1"/>
  <c r="U3674" i="5" s="1"/>
  <c r="U3673" i="5"/>
  <c r="U3673" i="5" a="1"/>
  <c r="U3672" i="5"/>
  <c r="U3672" i="5" a="1"/>
  <c r="U3671" i="5" a="1"/>
  <c r="U3671" i="5" s="1"/>
  <c r="U3670" i="5" a="1"/>
  <c r="U3670" i="5" s="1"/>
  <c r="U3669" i="5"/>
  <c r="U3669" i="5" a="1"/>
  <c r="U3668" i="5" a="1"/>
  <c r="U3668" i="5" s="1"/>
  <c r="U3667" i="5"/>
  <c r="U3667" i="5" a="1"/>
  <c r="U3666" i="5" a="1"/>
  <c r="U3666" i="5" s="1"/>
  <c r="U3665" i="5"/>
  <c r="U3665" i="5" a="1"/>
  <c r="U3664" i="5"/>
  <c r="U3664" i="5" a="1"/>
  <c r="U3663" i="5" a="1"/>
  <c r="U3663" i="5" s="1"/>
  <c r="U3662" i="5" a="1"/>
  <c r="U3662" i="5" s="1"/>
  <c r="U3661" i="5"/>
  <c r="U3661" i="5" a="1"/>
  <c r="U3660" i="5"/>
  <c r="U3660" i="5" a="1"/>
  <c r="U3659" i="5" a="1"/>
  <c r="U3659" i="5" s="1"/>
  <c r="U3658" i="5" a="1"/>
  <c r="U3658" i="5" s="1"/>
  <c r="U3657" i="5" a="1"/>
  <c r="U3657" i="5" s="1"/>
  <c r="U3656" i="5"/>
  <c r="U3656" i="5" a="1"/>
  <c r="U3655" i="5"/>
  <c r="U3655" i="5" a="1"/>
  <c r="U3654" i="5" a="1"/>
  <c r="U3654" i="5" s="1"/>
  <c r="U3653" i="5"/>
  <c r="U3653" i="5" a="1"/>
  <c r="U3652" i="5"/>
  <c r="U3652" i="5" a="1"/>
  <c r="U3651" i="5"/>
  <c r="U3651" i="5" a="1"/>
  <c r="U3650" i="5" a="1"/>
  <c r="U3650" i="5" s="1"/>
  <c r="U3649" i="5" a="1"/>
  <c r="U3649" i="5" s="1"/>
  <c r="U3648" i="5" a="1"/>
  <c r="U3648" i="5" s="1"/>
  <c r="U3647" i="5"/>
  <c r="U3647" i="5" a="1"/>
  <c r="U3646" i="5" a="1"/>
  <c r="U3646" i="5" s="1"/>
  <c r="U3645" i="5" a="1"/>
  <c r="U3645" i="5" s="1"/>
  <c r="U3644" i="5"/>
  <c r="U3644" i="5" a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/>
  <c r="U3637" i="5" a="1"/>
  <c r="U3636" i="5" a="1"/>
  <c r="U3636" i="5" s="1"/>
  <c r="U3635" i="5"/>
  <c r="U3635" i="5" a="1"/>
  <c r="U3634" i="5" a="1"/>
  <c r="U3634" i="5" s="1"/>
  <c r="U3633" i="5"/>
  <c r="U3633" i="5" a="1"/>
  <c r="U3632" i="5" a="1"/>
  <c r="U3632" i="5" s="1"/>
  <c r="U3631" i="5" a="1"/>
  <c r="U3631" i="5" s="1"/>
  <c r="U3630" i="5" a="1"/>
  <c r="U3630" i="5" s="1"/>
  <c r="U3629" i="5"/>
  <c r="U3629" i="5" a="1"/>
  <c r="U3628" i="5"/>
  <c r="U3628" i="5" a="1"/>
  <c r="U3627" i="5" a="1"/>
  <c r="U3627" i="5" s="1"/>
  <c r="U3626" i="5" a="1"/>
  <c r="U3626" i="5" s="1"/>
  <c r="U3625" i="5" a="1"/>
  <c r="U3625" i="5" s="1"/>
  <c r="U3624" i="5"/>
  <c r="U3624" i="5" a="1"/>
  <c r="U3623" i="5" a="1"/>
  <c r="U3623" i="5" s="1"/>
  <c r="U3622" i="5" a="1"/>
  <c r="U3622" i="5" s="1"/>
  <c r="U3621" i="5"/>
  <c r="U3621" i="5" a="1"/>
  <c r="U3620" i="5"/>
  <c r="U3620" i="5" a="1"/>
  <c r="U3619" i="5"/>
  <c r="U3619" i="5" a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/>
  <c r="U3612" i="5" a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/>
  <c r="U3576" i="5" a="1"/>
  <c r="U3575" i="5" a="1"/>
  <c r="U3575" i="5" s="1"/>
  <c r="U3574" i="5" a="1"/>
  <c r="U3574" i="5" s="1"/>
  <c r="U3573" i="5" a="1"/>
  <c r="U3573" i="5" s="1"/>
  <c r="U3572" i="5"/>
  <c r="U3572" i="5" a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/>
  <c r="U3552" i="5" a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/>
  <c r="U3544" i="5" a="1"/>
  <c r="U3543" i="5" a="1"/>
  <c r="U3543" i="5" s="1"/>
  <c r="U3542" i="5" a="1"/>
  <c r="U3542" i="5" s="1"/>
  <c r="U3541" i="5" a="1"/>
  <c r="U3541" i="5" s="1"/>
  <c r="U3540" i="5"/>
  <c r="U3540" i="5" a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/>
  <c r="U3524" i="5" a="1"/>
  <c r="U3523" i="5" a="1"/>
  <c r="U3523" i="5" s="1"/>
  <c r="U3522" i="5" a="1"/>
  <c r="U3522" i="5" s="1"/>
  <c r="U3521" i="5" a="1"/>
  <c r="U3521" i="5" s="1"/>
  <c r="U3520" i="5"/>
  <c r="U3520" i="5" a="1"/>
  <c r="U3519" i="5" a="1"/>
  <c r="U3519" i="5" s="1"/>
  <c r="U3518" i="5" a="1"/>
  <c r="U3518" i="5" s="1"/>
  <c r="U3517" i="5" a="1"/>
  <c r="U3517" i="5" s="1"/>
  <c r="U3516" i="5"/>
  <c r="U3516" i="5" a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/>
  <c r="U3508" i="5" a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/>
  <c r="U3484" i="5" a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/>
  <c r="U3476" i="5" a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/>
  <c r="U3444" i="5" a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/>
  <c r="U3424" i="5" a="1"/>
  <c r="U3423" i="5" a="1"/>
  <c r="U3423" i="5" s="1"/>
  <c r="U3422" i="5" a="1"/>
  <c r="U3422" i="5" s="1"/>
  <c r="U3421" i="5" a="1"/>
  <c r="U3421" i="5" s="1"/>
  <c r="U3420" i="5"/>
  <c r="U3420" i="5" a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/>
  <c r="U3412" i="5" a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/>
  <c r="U3392" i="5" a="1"/>
  <c r="U3391" i="5" a="1"/>
  <c r="U3391" i="5" s="1"/>
  <c r="U3390" i="5" a="1"/>
  <c r="U3390" i="5" s="1"/>
  <c r="U3389" i="5" a="1"/>
  <c r="U3389" i="5" s="1"/>
  <c r="U3388" i="5"/>
  <c r="U3388" i="5" a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/>
  <c r="U3380" i="5" a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/>
  <c r="U3360" i="5" a="1"/>
  <c r="U3359" i="5" a="1"/>
  <c r="U3359" i="5" s="1"/>
  <c r="U3358" i="5" a="1"/>
  <c r="U3358" i="5" s="1"/>
  <c r="U3357" i="5" a="1"/>
  <c r="U3357" i="5" s="1"/>
  <c r="U3356" i="5"/>
  <c r="U3356" i="5" a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/>
  <c r="U3348" i="5" a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/>
  <c r="U3340" i="5" a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/>
  <c r="U3324" i="5" a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/>
  <c r="U3308" i="5" a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/>
  <c r="U3292" i="5" a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/>
  <c r="U3276" i="5" a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/>
  <c r="U3260" i="5" a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/>
  <c r="U3252" i="5" a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/>
  <c r="U3244" i="5" a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/>
  <c r="U3220" i="5" a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/>
  <c r="U3212" i="5" a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/>
  <c r="U3196" i="5" a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/>
  <c r="U3188" i="5" a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/>
  <c r="U3180" i="5" a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/>
  <c r="U3164" i="5" a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/>
  <c r="U3156" i="5" a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/>
  <c r="U3132" i="5" a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/>
  <c r="U3124" i="5" a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/>
  <c r="U3116" i="5" a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/>
  <c r="U3100" i="5" a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/>
  <c r="U3092" i="5" a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/>
  <c r="U3068" i="5" a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/>
  <c r="U3060" i="5" a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/>
  <c r="U3052" i="5" a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/>
  <c r="U3036" i="5" a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/>
  <c r="U3028" i="5" a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/>
  <c r="U3020" i="5" a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/>
  <c r="U3004" i="5" a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/>
  <c r="U2988" i="5" a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/>
  <c r="U2972" i="5" a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/>
  <c r="U2964" i="5" a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/>
  <c r="U2956" i="5" a="1"/>
  <c r="U2955" i="5" a="1"/>
  <c r="U2955" i="5" s="1"/>
  <c r="U2954" i="5" a="1"/>
  <c r="U2954" i="5" s="1"/>
  <c r="U2953" i="5" a="1"/>
  <c r="U2953" i="5" s="1"/>
  <c r="U2952" i="5"/>
  <c r="U2952" i="5" a="1"/>
  <c r="U2951" i="5" a="1"/>
  <c r="U2951" i="5" s="1"/>
  <c r="U2950" i="5"/>
  <c r="U2950" i="5" a="1"/>
  <c r="U2949" i="5"/>
  <c r="U2949" i="5" a="1"/>
  <c r="U2948" i="5"/>
  <c r="U2948" i="5" a="1"/>
  <c r="U2947" i="5" a="1"/>
  <c r="U2947" i="5" s="1"/>
  <c r="U2946" i="5" a="1"/>
  <c r="U2946" i="5" s="1"/>
  <c r="U2945" i="5"/>
  <c r="U2945" i="5" a="1"/>
  <c r="U2944" i="5"/>
  <c r="U2944" i="5" a="1"/>
  <c r="U2943" i="5" a="1"/>
  <c r="U2943" i="5" s="1"/>
  <c r="U2942" i="5" a="1"/>
  <c r="U2942" i="5" s="1"/>
  <c r="U2941" i="5"/>
  <c r="U2941" i="5" a="1"/>
  <c r="U2940" i="5"/>
  <c r="U2940" i="5" a="1"/>
  <c r="U2939" i="5" a="1"/>
  <c r="U2939" i="5" s="1"/>
  <c r="U2938" i="5" a="1"/>
  <c r="U2938" i="5" s="1"/>
  <c r="U2937" i="5"/>
  <c r="U2937" i="5" a="1"/>
  <c r="U2936" i="5"/>
  <c r="U2936" i="5" a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/>
  <c r="U2929" i="5" a="1"/>
  <c r="U2928" i="5"/>
  <c r="U2928" i="5" a="1"/>
  <c r="U2927" i="5" a="1"/>
  <c r="U2927" i="5" s="1"/>
  <c r="U2926" i="5" a="1"/>
  <c r="U2926" i="5" s="1"/>
  <c r="U2925" i="5"/>
  <c r="U2925" i="5" a="1"/>
  <c r="U2924" i="5"/>
  <c r="U2924" i="5" a="1"/>
  <c r="U2923" i="5" a="1"/>
  <c r="U2923" i="5" s="1"/>
  <c r="U2922" i="5" a="1"/>
  <c r="U2922" i="5" s="1"/>
  <c r="U2921" i="5"/>
  <c r="U2921" i="5" a="1"/>
  <c r="U2920" i="5"/>
  <c r="U2920" i="5" a="1"/>
  <c r="U2919" i="5" a="1"/>
  <c r="U2919" i="5" s="1"/>
  <c r="U2918" i="5" a="1"/>
  <c r="U2918" i="5" s="1"/>
  <c r="U2917" i="5" a="1"/>
  <c r="U2917" i="5" s="1"/>
  <c r="U2916" i="5"/>
  <c r="U2916" i="5" a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/>
  <c r="U2908" i="5" a="1"/>
  <c r="U2907" i="5" a="1"/>
  <c r="U2907" i="5" s="1"/>
  <c r="U2906" i="5" a="1"/>
  <c r="U2906" i="5" s="1"/>
  <c r="U2905" i="5"/>
  <c r="U2905" i="5" a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/>
  <c r="U2893" i="5" a="1"/>
  <c r="U2892" i="5"/>
  <c r="U2892" i="5" a="1"/>
  <c r="U2891" i="5" a="1"/>
  <c r="U2891" i="5" s="1"/>
  <c r="U2890" i="5" a="1"/>
  <c r="U2890" i="5" s="1"/>
  <c r="U2889" i="5"/>
  <c r="U2889" i="5" a="1"/>
  <c r="U2888" i="5"/>
  <c r="U2888" i="5" a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/>
  <c r="U2881" i="5" a="1"/>
  <c r="U2880" i="5" a="1"/>
  <c r="U2880" i="5" s="1"/>
  <c r="U2879" i="5" a="1"/>
  <c r="U2879" i="5" s="1"/>
  <c r="U2878" i="5" a="1"/>
  <c r="U2878" i="5" s="1"/>
  <c r="U2877" i="5"/>
  <c r="U2877" i="5" a="1"/>
  <c r="U2876" i="5"/>
  <c r="U2876" i="5" a="1"/>
  <c r="U2875" i="5" a="1"/>
  <c r="U2875" i="5" s="1"/>
  <c r="U2874" i="5" a="1"/>
  <c r="U2874" i="5" s="1"/>
  <c r="U2873" i="5"/>
  <c r="U2873" i="5" a="1"/>
  <c r="U2872" i="5"/>
  <c r="U2872" i="5" a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/>
  <c r="U2861" i="5" a="1"/>
  <c r="U2860" i="5"/>
  <c r="U2860" i="5" a="1"/>
  <c r="U2859" i="5" a="1"/>
  <c r="U2859" i="5" s="1"/>
  <c r="U2858" i="5" a="1"/>
  <c r="U2858" i="5" s="1"/>
  <c r="U2857" i="5"/>
  <c r="U2857" i="5" a="1"/>
  <c r="U2856" i="5"/>
  <c r="U2856" i="5" a="1"/>
  <c r="U2855" i="5" a="1"/>
  <c r="U2855" i="5" s="1"/>
  <c r="U2854" i="5" a="1"/>
  <c r="U2854" i="5" s="1"/>
  <c r="U2853" i="5" a="1"/>
  <c r="U2853" i="5" s="1"/>
  <c r="U2852" i="5"/>
  <c r="U2852" i="5" a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/>
  <c r="U2844" i="5" a="1"/>
  <c r="U2843" i="5" a="1"/>
  <c r="U2843" i="5" s="1"/>
  <c r="U2842" i="5" a="1"/>
  <c r="U2842" i="5" s="1"/>
  <c r="U2841" i="5"/>
  <c r="U2841" i="5" a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/>
  <c r="U2829" i="5" a="1"/>
  <c r="U2828" i="5"/>
  <c r="U2828" i="5" a="1"/>
  <c r="U2827" i="5" a="1"/>
  <c r="U2827" i="5" s="1"/>
  <c r="U2826" i="5" a="1"/>
  <c r="U2826" i="5" s="1"/>
  <c r="U2825" i="5"/>
  <c r="U2825" i="5" a="1"/>
  <c r="U2824" i="5"/>
  <c r="U2824" i="5" a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/>
  <c r="U2817" i="5" a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/>
  <c r="U2804" i="5" a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/>
  <c r="U2796" i="5" a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/>
  <c r="U2788" i="5" a="1"/>
  <c r="U2787" i="5" a="1"/>
  <c r="U2787" i="5" s="1"/>
  <c r="U2786" i="5" a="1"/>
  <c r="U2786" i="5" s="1"/>
  <c r="U2785" i="5"/>
  <c r="U2785" i="5" a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/>
  <c r="U2777" i="5" a="1"/>
  <c r="U2776" i="5" a="1"/>
  <c r="U2776" i="5" s="1"/>
  <c r="U2775" i="5" a="1"/>
  <c r="U2775" i="5" s="1"/>
  <c r="U2774" i="5" a="1"/>
  <c r="U2774" i="5" s="1"/>
  <c r="U2773" i="5" a="1"/>
  <c r="U2773" i="5" s="1"/>
  <c r="U2772" i="5"/>
  <c r="U2772" i="5" a="1"/>
  <c r="U2771" i="5" a="1"/>
  <c r="U2771" i="5" s="1"/>
  <c r="U2770" i="5" a="1"/>
  <c r="U2770" i="5" s="1"/>
  <c r="U2769" i="5"/>
  <c r="U2769" i="5" a="1"/>
  <c r="U2768" i="5" a="1"/>
  <c r="U2768" i="5" s="1"/>
  <c r="U2767" i="5" a="1"/>
  <c r="U2767" i="5" s="1"/>
  <c r="U2766" i="5" a="1"/>
  <c r="U2766" i="5" s="1"/>
  <c r="U2765" i="5" a="1"/>
  <c r="U2765" i="5" s="1"/>
  <c r="U2764" i="5"/>
  <c r="U2764" i="5" a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/>
  <c r="U2756" i="5" a="1"/>
  <c r="U2755" i="5" a="1"/>
  <c r="U2755" i="5" s="1"/>
  <c r="U2754" i="5" a="1"/>
  <c r="U2754" i="5" s="1"/>
  <c r="U2753" i="5"/>
  <c r="U2753" i="5" a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/>
  <c r="U2745" i="5" a="1"/>
  <c r="U2744" i="5" a="1"/>
  <c r="U2744" i="5" s="1"/>
  <c r="U2743" i="5" a="1"/>
  <c r="U2743" i="5" s="1"/>
  <c r="U2742" i="5" a="1"/>
  <c r="U2742" i="5" s="1"/>
  <c r="U2741" i="5" a="1"/>
  <c r="U2741" i="5" s="1"/>
  <c r="U2740" i="5"/>
  <c r="U2740" i="5" a="1"/>
  <c r="U2739" i="5" a="1"/>
  <c r="U2739" i="5" s="1"/>
  <c r="U2738" i="5" a="1"/>
  <c r="U2738" i="5" s="1"/>
  <c r="U2737" i="5"/>
  <c r="U2737" i="5" a="1"/>
  <c r="U2736" i="5" a="1"/>
  <c r="U2736" i="5" s="1"/>
  <c r="U2735" i="5" a="1"/>
  <c r="U2735" i="5" s="1"/>
  <c r="U2734" i="5" a="1"/>
  <c r="U2734" i="5" s="1"/>
  <c r="U2733" i="5" a="1"/>
  <c r="U2733" i="5" s="1"/>
  <c r="U2732" i="5"/>
  <c r="U2732" i="5" a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/>
  <c r="U2724" i="5" a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/>
  <c r="U2713" i="5" a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/>
  <c r="U2697" i="5" a="1"/>
  <c r="U2696" i="5" a="1"/>
  <c r="U2696" i="5" s="1"/>
  <c r="U2695" i="5" a="1"/>
  <c r="U2695" i="5" s="1"/>
  <c r="U2694" i="5" a="1"/>
  <c r="U2694" i="5" s="1"/>
  <c r="U2693" i="5" a="1"/>
  <c r="U2693" i="5" s="1"/>
  <c r="U2692" i="5"/>
  <c r="U2692" i="5" a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/>
  <c r="U2684" i="5" a="1"/>
  <c r="U2683" i="5"/>
  <c r="U2683" i="5" a="1"/>
  <c r="U2682" i="5"/>
  <c r="U2682" i="5" a="1"/>
  <c r="U2681" i="5" a="1"/>
  <c r="U2681" i="5" s="1"/>
  <c r="U2680" i="5"/>
  <c r="U2680" i="5" a="1"/>
  <c r="U2679" i="5"/>
  <c r="U2679" i="5" a="1"/>
  <c r="U2678" i="5"/>
  <c r="U2678" i="5" a="1"/>
  <c r="U2677" i="5" a="1"/>
  <c r="U2677" i="5" s="1"/>
  <c r="U2676" i="5"/>
  <c r="U2676" i="5" a="1"/>
  <c r="U2675" i="5"/>
  <c r="U2675" i="5" a="1"/>
  <c r="U2674" i="5"/>
  <c r="U2674" i="5" a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/>
  <c r="U2667" i="5" a="1"/>
  <c r="U2666" i="5"/>
  <c r="U2666" i="5" a="1"/>
  <c r="U2665" i="5" a="1"/>
  <c r="U2665" i="5" s="1"/>
  <c r="U2664" i="5"/>
  <c r="U2664" i="5" a="1"/>
  <c r="U2663" i="5"/>
  <c r="U2663" i="5" a="1"/>
  <c r="U2662" i="5"/>
  <c r="U2662" i="5" a="1"/>
  <c r="U2661" i="5" a="1"/>
  <c r="U2661" i="5" s="1"/>
  <c r="U2660" i="5"/>
  <c r="U2660" i="5" a="1"/>
  <c r="U2659" i="5"/>
  <c r="U2659" i="5" a="1"/>
  <c r="U2658" i="5"/>
  <c r="U2658" i="5" a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/>
  <c r="U2650" i="5" a="1"/>
  <c r="U2649" i="5" a="1"/>
  <c r="U2649" i="5" s="1"/>
  <c r="U2648" i="5"/>
  <c r="U2648" i="5" a="1"/>
  <c r="U2647" i="5" a="1"/>
  <c r="U2647" i="5" s="1"/>
  <c r="U2646" i="5"/>
  <c r="U2646" i="5" a="1"/>
  <c r="U2645" i="5" a="1"/>
  <c r="U2645" i="5" s="1"/>
  <c r="U2644" i="5"/>
  <c r="U2644" i="5" a="1"/>
  <c r="U2643" i="5"/>
  <c r="U2643" i="5" a="1"/>
  <c r="U2642" i="5"/>
  <c r="U2642" i="5" a="1"/>
  <c r="U2641" i="5" a="1"/>
  <c r="U2641" i="5" s="1"/>
  <c r="U2640" i="5"/>
  <c r="U2640" i="5" a="1"/>
  <c r="U2639" i="5" a="1"/>
  <c r="U2639" i="5" s="1"/>
  <c r="U2638" i="5"/>
  <c r="U2638" i="5" a="1"/>
  <c r="U2637" i="5" a="1"/>
  <c r="U2637" i="5" s="1"/>
  <c r="U2636" i="5"/>
  <c r="U2636" i="5" a="1"/>
  <c r="U2635" i="5"/>
  <c r="U2635" i="5" a="1"/>
  <c r="U2634" i="5"/>
  <c r="U2634" i="5" a="1"/>
  <c r="U2633" i="5" a="1"/>
  <c r="U2633" i="5" s="1"/>
  <c r="U2632" i="5"/>
  <c r="U2632" i="5" a="1"/>
  <c r="U2631" i="5" a="1"/>
  <c r="U2631" i="5" s="1"/>
  <c r="U2630" i="5"/>
  <c r="U2630" i="5" a="1"/>
  <c r="U2629" i="5" a="1"/>
  <c r="U2629" i="5" s="1"/>
  <c r="U2628" i="5"/>
  <c r="U2628" i="5" a="1"/>
  <c r="U2627" i="5"/>
  <c r="U2627" i="5" a="1"/>
  <c r="U2626" i="5" a="1"/>
  <c r="U2626" i="5" s="1"/>
  <c r="U2625" i="5" a="1"/>
  <c r="U2625" i="5" s="1"/>
  <c r="U2624" i="5"/>
  <c r="U2624" i="5" a="1"/>
  <c r="U2623" i="5"/>
  <c r="U2623" i="5" a="1"/>
  <c r="U2622" i="5" a="1"/>
  <c r="U2622" i="5" s="1"/>
  <c r="U2621" i="5" a="1"/>
  <c r="U2621" i="5" s="1"/>
  <c r="U2620" i="5"/>
  <c r="U2620" i="5" a="1"/>
  <c r="U2619" i="5"/>
  <c r="U2619" i="5" a="1"/>
  <c r="U2618" i="5" a="1"/>
  <c r="U2618" i="5" s="1"/>
  <c r="U2617" i="5" a="1"/>
  <c r="U2617" i="5" s="1"/>
  <c r="U2616" i="5"/>
  <c r="U2616" i="5" a="1"/>
  <c r="U2615" i="5"/>
  <c r="U2615" i="5" a="1"/>
  <c r="U2614" i="5" a="1"/>
  <c r="U2614" i="5" s="1"/>
  <c r="U2613" i="5" a="1"/>
  <c r="U2613" i="5" s="1"/>
  <c r="U2612" i="5"/>
  <c r="U2612" i="5" a="1"/>
  <c r="U2611" i="5"/>
  <c r="U2611" i="5" a="1"/>
  <c r="U2610" i="5" a="1"/>
  <c r="U2610" i="5" s="1"/>
  <c r="U2609" i="5" a="1"/>
  <c r="U2609" i="5" s="1"/>
  <c r="U2608" i="5"/>
  <c r="U2608" i="5" a="1"/>
  <c r="U2607" i="5"/>
  <c r="U2607" i="5" a="1"/>
  <c r="U2606" i="5" a="1"/>
  <c r="U2606" i="5" s="1"/>
  <c r="U2605" i="5" a="1"/>
  <c r="U2605" i="5" s="1"/>
  <c r="U2604" i="5"/>
  <c r="U2604" i="5" a="1"/>
  <c r="U2603" i="5"/>
  <c r="U2603" i="5" a="1"/>
  <c r="U2602" i="5" a="1"/>
  <c r="U2602" i="5" s="1"/>
  <c r="U2601" i="5" a="1"/>
  <c r="U2601" i="5" s="1"/>
  <c r="U2600" i="5"/>
  <c r="U2600" i="5" a="1"/>
  <c r="U2599" i="5"/>
  <c r="U2599" i="5" a="1"/>
  <c r="U2598" i="5" a="1"/>
  <c r="U2598" i="5" s="1"/>
  <c r="U2597" i="5" a="1"/>
  <c r="U2597" i="5" s="1"/>
  <c r="U2596" i="5"/>
  <c r="U2596" i="5" a="1"/>
  <c r="U2595" i="5"/>
  <c r="U2595" i="5" a="1"/>
  <c r="U2594" i="5" a="1"/>
  <c r="U2594" i="5" s="1"/>
  <c r="U2593" i="5" a="1"/>
  <c r="U2593" i="5" s="1"/>
  <c r="U2592" i="5"/>
  <c r="U2592" i="5" a="1"/>
  <c r="U2591" i="5"/>
  <c r="U2591" i="5" a="1"/>
  <c r="U2590" i="5" a="1"/>
  <c r="U2590" i="5" s="1"/>
  <c r="U2589" i="5" a="1"/>
  <c r="U2589" i="5" s="1"/>
  <c r="U2588" i="5"/>
  <c r="U2588" i="5" a="1"/>
  <c r="U2587" i="5"/>
  <c r="U2587" i="5" a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/>
  <c r="U2576" i="5" a="1"/>
  <c r="U2575" i="5"/>
  <c r="U2575" i="5" a="1"/>
  <c r="U2574" i="5" a="1"/>
  <c r="U2574" i="5" s="1"/>
  <c r="U2573" i="5" a="1"/>
  <c r="U2573" i="5" s="1"/>
  <c r="U2572" i="5"/>
  <c r="U2572" i="5" a="1"/>
  <c r="U2571" i="5"/>
  <c r="U2571" i="5" a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/>
  <c r="U2560" i="5" a="1"/>
  <c r="U2559" i="5"/>
  <c r="U2559" i="5" a="1"/>
  <c r="U2558" i="5" a="1"/>
  <c r="U2558" i="5" s="1"/>
  <c r="U2557" i="5" a="1"/>
  <c r="U2557" i="5" s="1"/>
  <c r="U2556" i="5"/>
  <c r="U2556" i="5" a="1"/>
  <c r="U2555" i="5"/>
  <c r="U2555" i="5" a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/>
  <c r="U2544" i="5" a="1"/>
  <c r="U2543" i="5"/>
  <c r="U2543" i="5" a="1"/>
  <c r="U2542" i="5" a="1"/>
  <c r="U2542" i="5" s="1"/>
  <c r="U2541" i="5" a="1"/>
  <c r="U2541" i="5" s="1"/>
  <c r="U2540" i="5"/>
  <c r="U2540" i="5" a="1"/>
  <c r="U2539" i="5"/>
  <c r="U2539" i="5" a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/>
  <c r="U2528" i="5" a="1"/>
  <c r="U2527" i="5"/>
  <c r="U2527" i="5" a="1"/>
  <c r="U2526" i="5" a="1"/>
  <c r="U2526" i="5" s="1"/>
  <c r="U2525" i="5" a="1"/>
  <c r="U2525" i="5" s="1"/>
  <c r="U2524" i="5"/>
  <c r="U2524" i="5" a="1"/>
  <c r="U2523" i="5"/>
  <c r="U2523" i="5" a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/>
  <c r="U2471" i="5" a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/>
  <c r="U2428" i="5" a="1"/>
  <c r="U2427" i="5" a="1"/>
  <c r="U2427" i="5" s="1"/>
  <c r="U2426" i="5" a="1"/>
  <c r="U2426" i="5" s="1"/>
  <c r="U2425" i="5" a="1"/>
  <c r="U2425" i="5" s="1"/>
  <c r="U2424" i="5" a="1"/>
  <c r="U2424" i="5" s="1"/>
  <c r="U2423" i="5"/>
  <c r="U2423" i="5" a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/>
  <c r="U2407" i="5" a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/>
  <c r="U2380" i="5" a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/>
  <c r="U2364" i="5" a="1"/>
  <c r="U2363" i="5" a="1"/>
  <c r="U2363" i="5" s="1"/>
  <c r="U2362" i="5" a="1"/>
  <c r="U2362" i="5" s="1"/>
  <c r="U2361" i="5" a="1"/>
  <c r="U2361" i="5" s="1"/>
  <c r="U2360" i="5" a="1"/>
  <c r="U2360" i="5" s="1"/>
  <c r="U2359" i="5"/>
  <c r="U2359" i="5" a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/>
  <c r="U2348" i="5" a="1"/>
  <c r="U2347" i="5" a="1"/>
  <c r="U2347" i="5" s="1"/>
  <c r="U2346" i="5" a="1"/>
  <c r="U2346" i="5" s="1"/>
  <c r="U2345" i="5" a="1"/>
  <c r="U2345" i="5" s="1"/>
  <c r="U2344" i="5" a="1"/>
  <c r="U2344" i="5" s="1"/>
  <c r="U2343" i="5"/>
  <c r="U2343" i="5" a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/>
  <c r="U2327" i="5" a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/>
  <c r="U2316" i="5" a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/>
  <c r="U2300" i="5" a="1"/>
  <c r="U2299" i="5" a="1"/>
  <c r="U2299" i="5" s="1"/>
  <c r="U2298" i="5" a="1"/>
  <c r="U2298" i="5" s="1"/>
  <c r="U2297" i="5" a="1"/>
  <c r="U2297" i="5" s="1"/>
  <c r="U2296" i="5" a="1"/>
  <c r="U2296" i="5" s="1"/>
  <c r="U2295" i="5"/>
  <c r="U2295" i="5" a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/>
  <c r="U2284" i="5" a="1"/>
  <c r="U2283" i="5"/>
  <c r="U2283" i="5" a="1"/>
  <c r="U2282" i="5"/>
  <c r="U2282" i="5" a="1"/>
  <c r="U2281" i="5" a="1"/>
  <c r="U2281" i="5" s="1"/>
  <c r="U2280" i="5"/>
  <c r="U2280" i="5" a="1"/>
  <c r="U2279" i="5"/>
  <c r="U2279" i="5" a="1"/>
  <c r="U2278" i="5"/>
  <c r="U2278" i="5" a="1"/>
  <c r="U2277" i="5" a="1"/>
  <c r="U2277" i="5" s="1"/>
  <c r="U2276" i="5"/>
  <c r="U2276" i="5" a="1"/>
  <c r="U2275" i="5"/>
  <c r="U2275" i="5" a="1"/>
  <c r="U2274" i="5"/>
  <c r="U2274" i="5" a="1"/>
  <c r="U2273" i="5" a="1"/>
  <c r="U2273" i="5" s="1"/>
  <c r="U2272" i="5"/>
  <c r="U2272" i="5" a="1"/>
  <c r="U2271" i="5"/>
  <c r="U2271" i="5" a="1"/>
  <c r="U2270" i="5"/>
  <c r="U2270" i="5" a="1"/>
  <c r="U2269" i="5" a="1"/>
  <c r="U2269" i="5" s="1"/>
  <c r="U2268" i="5"/>
  <c r="U2268" i="5" a="1"/>
  <c r="U2267" i="5"/>
  <c r="U2267" i="5" a="1"/>
  <c r="U2266" i="5"/>
  <c r="U2266" i="5" a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/>
  <c r="U2259" i="5" a="1"/>
  <c r="U2258" i="5"/>
  <c r="U2258" i="5" a="1"/>
  <c r="U2257" i="5" a="1"/>
  <c r="U2257" i="5" s="1"/>
  <c r="U2256" i="5"/>
  <c r="U2256" i="5" a="1"/>
  <c r="U2255" i="5"/>
  <c r="U2255" i="5" a="1"/>
  <c r="U2254" i="5"/>
  <c r="U2254" i="5" a="1"/>
  <c r="U2253" i="5" a="1"/>
  <c r="U2253" i="5" s="1"/>
  <c r="U2252" i="5"/>
  <c r="U2252" i="5" a="1"/>
  <c r="U2251" i="5"/>
  <c r="U2251" i="5" a="1"/>
  <c r="U2250" i="5"/>
  <c r="U2250" i="5" a="1"/>
  <c r="U2249" i="5" a="1"/>
  <c r="U2249" i="5" s="1"/>
  <c r="U2248" i="5"/>
  <c r="U2248" i="5" a="1"/>
  <c r="U2247" i="5"/>
  <c r="U2247" i="5" a="1"/>
  <c r="U2246" i="5"/>
  <c r="U2246" i="5" a="1"/>
  <c r="U2245" i="5" a="1"/>
  <c r="U2245" i="5" s="1"/>
  <c r="U2244" i="5"/>
  <c r="U2244" i="5" a="1"/>
  <c r="U2243" i="5"/>
  <c r="U2243" i="5" a="1"/>
  <c r="U2242" i="5"/>
  <c r="U2242" i="5" a="1"/>
  <c r="U2241" i="5" a="1"/>
  <c r="U2241" i="5" s="1"/>
  <c r="U2240" i="5"/>
  <c r="U2240" i="5" a="1"/>
  <c r="U2239" i="5"/>
  <c r="U2239" i="5" a="1"/>
  <c r="U2238" i="5"/>
  <c r="U2238" i="5" a="1"/>
  <c r="U2237" i="5" a="1"/>
  <c r="U2237" i="5" s="1"/>
  <c r="U2236" i="5"/>
  <c r="U2236" i="5" a="1"/>
  <c r="U2235" i="5"/>
  <c r="U2235" i="5" a="1"/>
  <c r="U2234" i="5"/>
  <c r="U2234" i="5" a="1"/>
  <c r="U2233" i="5" a="1"/>
  <c r="U2233" i="5" s="1"/>
  <c r="U2232" i="5"/>
  <c r="U2232" i="5" a="1"/>
  <c r="U2231" i="5"/>
  <c r="U2231" i="5" a="1"/>
  <c r="U2230" i="5"/>
  <c r="U2230" i="5" a="1"/>
  <c r="U2229" i="5" a="1"/>
  <c r="U2229" i="5" s="1"/>
  <c r="U2228" i="5"/>
  <c r="U2228" i="5" a="1"/>
  <c r="U2227" i="5"/>
  <c r="U2227" i="5" a="1"/>
  <c r="U2226" i="5"/>
  <c r="U2226" i="5" a="1"/>
  <c r="U2225" i="5" a="1"/>
  <c r="U2225" i="5" s="1"/>
  <c r="U2224" i="5"/>
  <c r="U2224" i="5" a="1"/>
  <c r="U2223" i="5"/>
  <c r="U2223" i="5" a="1"/>
  <c r="U2222" i="5"/>
  <c r="U2222" i="5" a="1"/>
  <c r="U2221" i="5" a="1"/>
  <c r="U2221" i="5" s="1"/>
  <c r="U2220" i="5"/>
  <c r="U2220" i="5" a="1"/>
  <c r="U2219" i="5"/>
  <c r="U2219" i="5" a="1"/>
  <c r="U2218" i="5"/>
  <c r="U2218" i="5" a="1"/>
  <c r="U2217" i="5" a="1"/>
  <c r="U2217" i="5" s="1"/>
  <c r="U2216" i="5"/>
  <c r="U2216" i="5" a="1"/>
  <c r="U2215" i="5"/>
  <c r="U2215" i="5" a="1"/>
  <c r="U2214" i="5"/>
  <c r="U2214" i="5" a="1"/>
  <c r="U2213" i="5" a="1"/>
  <c r="U2213" i="5" s="1"/>
  <c r="U2212" i="5"/>
  <c r="U2212" i="5" a="1"/>
  <c r="U2211" i="5"/>
  <c r="U2211" i="5" a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/>
  <c r="U2204" i="5" a="1"/>
  <c r="U2203" i="5"/>
  <c r="U2203" i="5" a="1"/>
  <c r="U2202" i="5"/>
  <c r="U2202" i="5" a="1"/>
  <c r="U2201" i="5" a="1"/>
  <c r="U2201" i="5" s="1"/>
  <c r="U2200" i="5"/>
  <c r="U2200" i="5" a="1"/>
  <c r="U2199" i="5"/>
  <c r="U2199" i="5" a="1"/>
  <c r="U2198" i="5" a="1"/>
  <c r="U2198" i="5" s="1"/>
  <c r="U2197" i="5" a="1"/>
  <c r="U2197" i="5" s="1"/>
  <c r="U2196" i="5" a="1"/>
  <c r="U2196" i="5" s="1"/>
  <c r="U2195" i="5"/>
  <c r="U2195" i="5" a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/>
  <c r="U2187" i="5" a="1"/>
  <c r="U2186" i="5" a="1"/>
  <c r="U2186" i="5" s="1"/>
  <c r="U2185" i="5" a="1"/>
  <c r="U2185" i="5" s="1"/>
  <c r="U2184" i="5" a="1"/>
  <c r="U2184" i="5" s="1"/>
  <c r="U2183" i="5"/>
  <c r="U2183" i="5" a="1"/>
  <c r="U2182" i="5" a="1"/>
  <c r="U2182" i="5" s="1"/>
  <c r="U2181" i="5" a="1"/>
  <c r="U2181" i="5" s="1"/>
  <c r="U2180" i="5" a="1"/>
  <c r="U2180" i="5" s="1"/>
  <c r="U2179" i="5"/>
  <c r="U2179" i="5" a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/>
  <c r="U921" i="5" a="1"/>
  <c r="U920" i="5"/>
  <c r="U920" i="5" a="1"/>
  <c r="U919" i="5"/>
  <c r="U919" i="5" a="1"/>
  <c r="U918" i="5" a="1"/>
  <c r="U918" i="5" s="1"/>
  <c r="U917" i="5"/>
  <c r="U917" i="5" a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/>
  <c r="U909" i="5" a="1"/>
  <c r="U908" i="5"/>
  <c r="U908" i="5" a="1"/>
  <c r="U907" i="5" a="1"/>
  <c r="U907" i="5" s="1"/>
  <c r="U906" i="5" a="1"/>
  <c r="U906" i="5" s="1"/>
  <c r="U905" i="5"/>
  <c r="U905" i="5" a="1"/>
  <c r="U904" i="5"/>
  <c r="U904" i="5" a="1"/>
  <c r="U903" i="5" a="1"/>
  <c r="U903" i="5" s="1"/>
  <c r="U902" i="5" a="1"/>
  <c r="U902" i="5" s="1"/>
  <c r="U901" i="5" a="1"/>
  <c r="U901" i="5" s="1"/>
  <c r="U900" i="5"/>
  <c r="U900" i="5" a="1"/>
  <c r="U899" i="5" a="1"/>
  <c r="U899" i="5" s="1"/>
  <c r="U898" i="5" a="1"/>
  <c r="U898" i="5" s="1"/>
  <c r="U897" i="5" a="1"/>
  <c r="U897" i="5" s="1"/>
  <c r="U896" i="5"/>
  <c r="U896" i="5" a="1"/>
  <c r="U895" i="5" a="1"/>
  <c r="U895" i="5" s="1"/>
  <c r="U894" i="5" a="1"/>
  <c r="U894" i="5" s="1"/>
  <c r="U893" i="5" a="1"/>
  <c r="U893" i="5" s="1"/>
  <c r="U892" i="5"/>
  <c r="U892" i="5" a="1"/>
  <c r="U891" i="5" a="1"/>
  <c r="U891" i="5" s="1"/>
  <c r="U890" i="5" a="1"/>
  <c r="U890" i="5" s="1"/>
  <c r="U889" i="5" a="1"/>
  <c r="U889" i="5" s="1"/>
  <c r="U888" i="5"/>
  <c r="U888" i="5" a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U2" i="5" a="1"/>
  <c r="U2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N3" i="5"/>
  <c r="N4" i="5"/>
  <c r="N5" i="5"/>
  <c r="N6" i="5"/>
  <c r="N7" i="5"/>
  <c r="N8" i="5"/>
  <c r="N9" i="5"/>
  <c r="N10" i="5"/>
  <c r="S10" i="5" s="1"/>
  <c r="N11" i="5"/>
  <c r="N12" i="5"/>
  <c r="N13" i="5"/>
  <c r="N14" i="5"/>
  <c r="N15" i="5"/>
  <c r="N16" i="5"/>
  <c r="N17" i="5"/>
  <c r="N18" i="5"/>
  <c r="N19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N20" i="5" s="1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O2" i="5"/>
  <c r="N2" i="5"/>
  <c r="L2" i="5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R10" i="4"/>
  <c r="R12" i="4"/>
  <c r="R14" i="4"/>
  <c r="R16" i="4" s="1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11" i="2"/>
  <c r="D10" i="2"/>
  <c r="D9" i="2"/>
  <c r="D8" i="2"/>
  <c r="D7" i="2"/>
  <c r="D6" i="2"/>
  <c r="D5" i="2"/>
  <c r="D4" i="2"/>
  <c r="D3" i="2"/>
  <c r="E11" i="1"/>
  <c r="E10" i="1"/>
  <c r="E9" i="1"/>
  <c r="E8" i="1"/>
  <c r="E7" i="1"/>
  <c r="E6" i="1"/>
  <c r="E5" i="1"/>
  <c r="E4" i="1"/>
  <c r="E3" i="1"/>
  <c r="E2" i="1"/>
  <c r="S20" i="5" l="1"/>
  <c r="O20" i="5"/>
  <c r="R20" i="4"/>
  <c r="R19" i="4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<sst xmlns="http://schemas.openxmlformats.org/spreadsheetml/2006/main" count="48206" uniqueCount="5840">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</sst>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411480</xdr:colOff>
      <xdr:row>23</xdr:row>
      <xdr:rowOff>60960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8864560" y="297180"/>
          <a:ext cx="4511040" cy="398526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L11"/>
  <sheetViews>
    <sheetView topLeftCell="C1" workbookViewId="0">
      <selection activeCell="L11" sqref="L2:L11"/>
    </sheetView>
  </sheetViews>
  <sheetFormatPr defaultRowHeight="15" x14ac:dyDescent="0.25"/>
  <cols>
    <col min="1" max="1" width="15.28515625" bestFit="1" customWidth="1"/>
    <col min="2" max="4" width="13.7109375" customWidth="1"/>
    <col min="5" max="5" width="20" bestFit="1" customWidth="1"/>
    <col min="6" max="6" width="13.7109375" customWidth="1"/>
    <col min="8" max="12" width="20.28515625" customWidth="1"/>
  </cols>
  <sheetData>
    <row r="1" spans="1:12" ht="16.5" thickBot="1" x14ac:dyDescent="0.3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</row>
    <row r="2" spans="1:12" ht="15.75" x14ac:dyDescent="0.25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">
        <f>ROUND(J2-J2*K2,0)</f>
        <v>15094</v>
      </c>
    </row>
    <row r="3" spans="1:12" ht="15.75" x14ac:dyDescent="0.25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">
        <f t="shared" ref="L3:L11" si="1">ROUND(J3-J3*K3,0)</f>
        <v>29015</v>
      </c>
    </row>
    <row r="4" spans="1:12" ht="15.75" x14ac:dyDescent="0.25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">
        <f t="shared" si="1"/>
        <v>15246</v>
      </c>
    </row>
    <row r="5" spans="1:12" ht="15.75" x14ac:dyDescent="0.25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">
        <f t="shared" si="1"/>
        <v>7547</v>
      </c>
    </row>
    <row r="6" spans="1:12" ht="15.75" x14ac:dyDescent="0.25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">
        <f t="shared" si="1"/>
        <v>7471</v>
      </c>
    </row>
    <row r="7" spans="1:12" ht="15.75" x14ac:dyDescent="0.25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">
        <f t="shared" si="1"/>
        <v>14948</v>
      </c>
    </row>
    <row r="8" spans="1:12" ht="15.75" x14ac:dyDescent="0.25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">
        <f t="shared" si="1"/>
        <v>29308</v>
      </c>
    </row>
    <row r="9" spans="1:12" ht="15.75" x14ac:dyDescent="0.25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">
        <f t="shared" si="1"/>
        <v>22183</v>
      </c>
    </row>
    <row r="10" spans="1:12" ht="15.75" x14ac:dyDescent="0.25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">
        <f t="shared" si="1"/>
        <v>21981</v>
      </c>
    </row>
    <row r="11" spans="1:12" ht="15.75" x14ac:dyDescent="0.25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">
        <f t="shared" si="1"/>
        <v>36269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1"/>
  <sheetViews>
    <sheetView topLeftCell="B1" workbookViewId="0">
      <selection activeCell="L6" sqref="L6"/>
    </sheetView>
  </sheetViews>
  <sheetFormatPr defaultRowHeight="15" x14ac:dyDescent="0.25"/>
  <cols>
    <col min="1" max="1" width="19.42578125" customWidth="1"/>
    <col min="2" max="2" width="16.85546875" customWidth="1"/>
    <col min="3" max="3" width="16" customWidth="1"/>
    <col min="4" max="4" width="20.28515625" customWidth="1"/>
    <col min="5" max="5" width="4.5703125" customWidth="1"/>
    <col min="9" max="9" width="16.7109375" customWidth="1"/>
    <col min="10" max="10" width="15.42578125" customWidth="1"/>
    <col min="11" max="11" width="13.7109375" customWidth="1"/>
    <col min="12" max="12" width="20" bestFit="1" customWidth="1"/>
    <col min="13" max="13" width="6.28515625" customWidth="1"/>
    <col min="14" max="15" width="13.7109375" customWidth="1"/>
  </cols>
  <sheetData>
    <row r="1" spans="1:15" ht="16.5" thickBot="1" x14ac:dyDescent="0.3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75" x14ac:dyDescent="0.25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">
        <f>ROUND(K2-K2*$O$1,0)</f>
        <v>14636</v>
      </c>
    </row>
    <row r="3" spans="1:15" ht="15.75" x14ac:dyDescent="0.25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">
        <f t="shared" ref="L3:L11" si="1">ROUND(K3-K3*$O$1,0)</f>
        <v>28136</v>
      </c>
    </row>
    <row r="4" spans="1:15" ht="15.75" x14ac:dyDescent="0.25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">
        <f t="shared" si="1"/>
        <v>14636</v>
      </c>
    </row>
    <row r="5" spans="1:15" ht="15.75" x14ac:dyDescent="0.25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">
        <f>ROUND(K5-K5*$O$1,0)</f>
        <v>7318</v>
      </c>
    </row>
    <row r="6" spans="1:15" ht="15.75" x14ac:dyDescent="0.25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">
        <f t="shared" si="1"/>
        <v>7318</v>
      </c>
    </row>
    <row r="7" spans="1:15" ht="15.75" x14ac:dyDescent="0.25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">
        <f t="shared" si="1"/>
        <v>14350</v>
      </c>
    </row>
    <row r="8" spans="1:15" ht="15.75" x14ac:dyDescent="0.25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">
        <f t="shared" si="1"/>
        <v>28136</v>
      </c>
    </row>
    <row r="9" spans="1:15" ht="15.75" x14ac:dyDescent="0.25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">
        <f t="shared" si="1"/>
        <v>21954</v>
      </c>
    </row>
    <row r="10" spans="1:15" ht="15.75" x14ac:dyDescent="0.25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">
        <f t="shared" si="1"/>
        <v>21102</v>
      </c>
    </row>
    <row r="11" spans="1:15" ht="15.75" x14ac:dyDescent="0.25">
      <c r="A11" s="10" t="s">
        <v>14</v>
      </c>
      <c r="B11" s="11">
        <v>44003</v>
      </c>
      <c r="C11" s="3">
        <v>36635</v>
      </c>
      <c r="D11" s="5">
        <f t="shared" si="0"/>
        <v>35170</v>
      </c>
      <c r="I11" s="10" t="s">
        <v>14</v>
      </c>
      <c r="J11" s="11">
        <v>44003</v>
      </c>
      <c r="K11" s="3">
        <v>36635</v>
      </c>
      <c r="L11" s="5">
        <f t="shared" si="1"/>
        <v>35170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workbookViewId="0">
      <selection activeCell="O5" sqref="O5"/>
    </sheetView>
  </sheetViews>
  <sheetFormatPr defaultRowHeight="15" x14ac:dyDescent="0.25"/>
  <cols>
    <col min="1" max="1" width="15.28515625" bestFit="1" customWidth="1"/>
    <col min="2" max="2" width="11.42578125" bestFit="1" customWidth="1"/>
    <col min="3" max="3" width="11" bestFit="1" customWidth="1"/>
    <col min="10" max="10" width="18.42578125" customWidth="1"/>
    <col min="11" max="15" width="14" customWidth="1"/>
  </cols>
  <sheetData>
    <row r="1" spans="1:15" ht="15.75" x14ac:dyDescent="0.25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75" x14ac:dyDescent="0.25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17">
        <f>ROUND($C2-$C2*M$1,0)</f>
        <v>15094</v>
      </c>
      <c r="N2" s="17">
        <f t="shared" ref="N2:O11" si="1">ROUND($C2-$C2*N$1,0)</f>
        <v>14941</v>
      </c>
      <c r="O2" s="17">
        <f t="shared" si="1"/>
        <v>14789</v>
      </c>
    </row>
    <row r="3" spans="1:15" ht="15.75" x14ac:dyDescent="0.25">
      <c r="A3" s="6" t="s">
        <v>6</v>
      </c>
      <c r="B3" s="7">
        <v>44122</v>
      </c>
      <c r="C3" s="8">
        <v>29308</v>
      </c>
      <c r="D3" s="17">
        <f t="shared" ref="D3:D11" si="2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17">
        <f t="shared" ref="M3:M11" si="3">ROUND($C3-$C3*M$1,0)</f>
        <v>29015</v>
      </c>
      <c r="N3" s="17">
        <f t="shared" si="1"/>
        <v>28722</v>
      </c>
      <c r="O3" s="17">
        <f t="shared" si="1"/>
        <v>28429</v>
      </c>
    </row>
    <row r="4" spans="1:15" ht="15.75" x14ac:dyDescent="0.25">
      <c r="A4" s="10" t="s">
        <v>7</v>
      </c>
      <c r="B4" s="11">
        <v>44171</v>
      </c>
      <c r="C4" s="3">
        <v>15246</v>
      </c>
      <c r="D4" s="17">
        <f t="shared" si="2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17">
        <f t="shared" si="3"/>
        <v>15094</v>
      </c>
      <c r="N4" s="17">
        <f t="shared" si="1"/>
        <v>14941</v>
      </c>
      <c r="O4" s="17">
        <f>ROUND($C4-$C4*O$1,0)</f>
        <v>14789</v>
      </c>
    </row>
    <row r="5" spans="1:15" ht="15.75" x14ac:dyDescent="0.25">
      <c r="A5" s="6" t="s">
        <v>8</v>
      </c>
      <c r="B5" s="7">
        <v>43592</v>
      </c>
      <c r="C5" s="8">
        <v>7623</v>
      </c>
      <c r="D5" s="17">
        <f t="shared" si="2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17">
        <f t="shared" si="3"/>
        <v>7547</v>
      </c>
      <c r="N5" s="17">
        <f t="shared" si="1"/>
        <v>7471</v>
      </c>
      <c r="O5" s="17">
        <f t="shared" si="1"/>
        <v>7394</v>
      </c>
    </row>
    <row r="6" spans="1:15" ht="15.75" x14ac:dyDescent="0.25">
      <c r="A6" s="10" t="s">
        <v>9</v>
      </c>
      <c r="B6" s="11">
        <v>43922</v>
      </c>
      <c r="C6" s="3">
        <v>7623</v>
      </c>
      <c r="D6" s="17">
        <f t="shared" si="2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17">
        <f t="shared" si="3"/>
        <v>7547</v>
      </c>
      <c r="N6" s="17">
        <f t="shared" si="1"/>
        <v>7471</v>
      </c>
      <c r="O6" s="17">
        <f t="shared" si="1"/>
        <v>7394</v>
      </c>
    </row>
    <row r="7" spans="1:15" ht="15.75" x14ac:dyDescent="0.25">
      <c r="A7" s="6" t="s">
        <v>10</v>
      </c>
      <c r="B7" s="7">
        <v>43250</v>
      </c>
      <c r="C7" s="8">
        <v>14948</v>
      </c>
      <c r="D7" s="17">
        <f t="shared" si="2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17">
        <f t="shared" si="3"/>
        <v>14799</v>
      </c>
      <c r="N7" s="17">
        <f t="shared" si="1"/>
        <v>14649</v>
      </c>
      <c r="O7" s="17">
        <f t="shared" si="1"/>
        <v>14500</v>
      </c>
    </row>
    <row r="8" spans="1:15" ht="15.75" x14ac:dyDescent="0.25">
      <c r="A8" s="10" t="s">
        <v>11</v>
      </c>
      <c r="B8" s="11">
        <v>43700</v>
      </c>
      <c r="C8" s="3">
        <v>29308</v>
      </c>
      <c r="D8" s="17">
        <f t="shared" si="2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17">
        <f t="shared" si="3"/>
        <v>29015</v>
      </c>
      <c r="N8" s="17">
        <f t="shared" si="1"/>
        <v>28722</v>
      </c>
      <c r="O8" s="17">
        <f t="shared" si="1"/>
        <v>28429</v>
      </c>
    </row>
    <row r="9" spans="1:15" ht="15.75" x14ac:dyDescent="0.25">
      <c r="A9" s="6" t="s">
        <v>12</v>
      </c>
      <c r="B9" s="7">
        <v>43491</v>
      </c>
      <c r="C9" s="8">
        <v>22869</v>
      </c>
      <c r="D9" s="17">
        <f t="shared" si="2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17">
        <f t="shared" si="3"/>
        <v>22640</v>
      </c>
      <c r="N9" s="17">
        <f t="shared" si="1"/>
        <v>22412</v>
      </c>
      <c r="O9" s="17">
        <f t="shared" si="1"/>
        <v>22183</v>
      </c>
    </row>
    <row r="10" spans="1:15" ht="15.75" x14ac:dyDescent="0.25">
      <c r="A10" s="10" t="s">
        <v>13</v>
      </c>
      <c r="B10" s="11">
        <v>43138</v>
      </c>
      <c r="C10" s="3">
        <v>21981</v>
      </c>
      <c r="D10" s="17">
        <f t="shared" si="2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17">
        <f t="shared" si="3"/>
        <v>21761</v>
      </c>
      <c r="N10" s="17">
        <f t="shared" si="1"/>
        <v>21541</v>
      </c>
      <c r="O10" s="17">
        <f t="shared" si="1"/>
        <v>21322</v>
      </c>
    </row>
    <row r="11" spans="1:15" ht="15.75" x14ac:dyDescent="0.25">
      <c r="A11" s="6" t="s">
        <v>14</v>
      </c>
      <c r="B11" s="7">
        <v>44003</v>
      </c>
      <c r="C11" s="8">
        <v>36635</v>
      </c>
      <c r="D11" s="17">
        <f t="shared" si="2"/>
        <v>36269</v>
      </c>
      <c r="E11" s="17">
        <f t="shared" si="0"/>
        <v>35902</v>
      </c>
      <c r="F11" s="17">
        <f t="shared" si="0"/>
        <v>35536</v>
      </c>
      <c r="J11" s="6" t="s">
        <v>14</v>
      </c>
      <c r="K11" s="7">
        <v>44003</v>
      </c>
      <c r="L11" s="8">
        <v>36635</v>
      </c>
      <c r="M11" s="17">
        <f t="shared" si="3"/>
        <v>36269</v>
      </c>
      <c r="N11" s="17">
        <f t="shared" si="1"/>
        <v>35902</v>
      </c>
      <c r="O11" s="17">
        <f t="shared" si="1"/>
        <v>35536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J4" workbookViewId="0">
      <selection activeCell="R19" sqref="R19"/>
    </sheetView>
  </sheetViews>
  <sheetFormatPr defaultRowHeight="15.75" x14ac:dyDescent="0.25"/>
  <cols>
    <col min="1" max="1" width="15.5703125" style="45" bestFit="1" customWidth="1"/>
    <col min="2" max="2" width="14.140625" style="45" bestFit="1" customWidth="1"/>
    <col min="3" max="3" width="16.140625" style="45" bestFit="1" customWidth="1"/>
    <col min="4" max="4" width="20" style="45" bestFit="1" customWidth="1"/>
    <col min="5" max="5" width="7" style="45" bestFit="1" customWidth="1"/>
    <col min="6" max="6" width="6.7109375" style="45" bestFit="1" customWidth="1"/>
    <col min="7" max="7" width="11.28515625" style="45" bestFit="1" customWidth="1"/>
    <col min="8" max="8" width="13.42578125" style="45" bestFit="1" customWidth="1"/>
    <col min="9" max="9" width="13.5703125" style="45" bestFit="1" customWidth="1"/>
    <col min="10" max="10" width="11.28515625" style="45" bestFit="1" customWidth="1"/>
    <col min="11" max="11" width="15.28515625" style="45" bestFit="1" customWidth="1"/>
    <col min="12" max="12" width="18.5703125" style="45" bestFit="1" customWidth="1"/>
    <col min="13" max="13" width="10.140625" style="45" bestFit="1" customWidth="1"/>
    <col min="14" max="14" width="17.28515625" style="45" bestFit="1" customWidth="1"/>
    <col min="16" max="16" width="8.85546875" customWidth="1"/>
    <col min="17" max="17" width="27.5703125" bestFit="1" customWidth="1"/>
    <col min="18" max="18" width="16.28515625" bestFit="1" customWidth="1"/>
    <col min="19" max="19" width="5.42578125" customWidth="1"/>
    <col min="20" max="20" width="25.28515625" bestFit="1" customWidth="1"/>
    <col min="21" max="21" width="13.28515625" customWidth="1"/>
  </cols>
  <sheetData>
    <row r="1" spans="1:21" ht="19.5" thickBot="1" x14ac:dyDescent="0.35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99999999999999" customHeight="1" x14ac:dyDescent="0.25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99999999999999" customHeight="1" x14ac:dyDescent="0.25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99999999999999" customHeight="1" x14ac:dyDescent="0.25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99999999999999" customHeight="1" thickBot="1" x14ac:dyDescent="0.3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99999999999999" customHeight="1" thickBot="1" x14ac:dyDescent="0.4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99999999999999" customHeight="1" thickBot="1" x14ac:dyDescent="0.4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99999999999999" customHeight="1" thickBot="1" x14ac:dyDescent="0.4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99999999999999" customHeight="1" thickBot="1" x14ac:dyDescent="0.4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99999999999999" customHeight="1" thickBot="1" x14ac:dyDescent="0.4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MIN(F2:F4807)</f>
        <v>54</v>
      </c>
    </row>
    <row r="11" spans="1:21" ht="16.899999999999999" customHeight="1" thickBot="1" x14ac:dyDescent="0.4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99999999999999" customHeight="1" thickBot="1" x14ac:dyDescent="0.4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COUNT(M2:M4807)</f>
        <v>4806</v>
      </c>
    </row>
    <row r="13" spans="1:21" ht="16.899999999999999" customHeight="1" thickBot="1" x14ac:dyDescent="0.4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99999999999999" customHeight="1" thickBot="1" x14ac:dyDescent="0.4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AVERAGE(K2:K4807)</f>
        <v>52.882854764877237</v>
      </c>
    </row>
    <row r="15" spans="1:21" ht="16.899999999999999" customHeight="1" thickBot="1" x14ac:dyDescent="0.3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99999999999999" customHeight="1" thickBot="1" x14ac:dyDescent="0.4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ROUND(R14,3)</f>
        <v>52.883000000000003</v>
      </c>
    </row>
    <row r="17" spans="1:21" ht="16.899999999999999" customHeight="1" thickBot="1" x14ac:dyDescent="0.3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99999999999999" customHeight="1" thickBot="1" x14ac:dyDescent="0.4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ROUND(U14,0)</f>
        <v>53</v>
      </c>
    </row>
    <row r="19" spans="1:21" ht="16.899999999999999" customHeight="1" thickBot="1" x14ac:dyDescent="0.4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ROUNDDOWN(U16,0)</f>
        <v>52</v>
      </c>
    </row>
    <row r="20" spans="1:21" ht="16.899999999999999" customHeight="1" thickBot="1" x14ac:dyDescent="0.4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ROUNDUP(U16,0)</f>
        <v>53</v>
      </c>
    </row>
    <row r="21" spans="1:21" ht="16.899999999999999" customHeight="1" x14ac:dyDescent="0.25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99999999999999" customHeight="1" x14ac:dyDescent="0.25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25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25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25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25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25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25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25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25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25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25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25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25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25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25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25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25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25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25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25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25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25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25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25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25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25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25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25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25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25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25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25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25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25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25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25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25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25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25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25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25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25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25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25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25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25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25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25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25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25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25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25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25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25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25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25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25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25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25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25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25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25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25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25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25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25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25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25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25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25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25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25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25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25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25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25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25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25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25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25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25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25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25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25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25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25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25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25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25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25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25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25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25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25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25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25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25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25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25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25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25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25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25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25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25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25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25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25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25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25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25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25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25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25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25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25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25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25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25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25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25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25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25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25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25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25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25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25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25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25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25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25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25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25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25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25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25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25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25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25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25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25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25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25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25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25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25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25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25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25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25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25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25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25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25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25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25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25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25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25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25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25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25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25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25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25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25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25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25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25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25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25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25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25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25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25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25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25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25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25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25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25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25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25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25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25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25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25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25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25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25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25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25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25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25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25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25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25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25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25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25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25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25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25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25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25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25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25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25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25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25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25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25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25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25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25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25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25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25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25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25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25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25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25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25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25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25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25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25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25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25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25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25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25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25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25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25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25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25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25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25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25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25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25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25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25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25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25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25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25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25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25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25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25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25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25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25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25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25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25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25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25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25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25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25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25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25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25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25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25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25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25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25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25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25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25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25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25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25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25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25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25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25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25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25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25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25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25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25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25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25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25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25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25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25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25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25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25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25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25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25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25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25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25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25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25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25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25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25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25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25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25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25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25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25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25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25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25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25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25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25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25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25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25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25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25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25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25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25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25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25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25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25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25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25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25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25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25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25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25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25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25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25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25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25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25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25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25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25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25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25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25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25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25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25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25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25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25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25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25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25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25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25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25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25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25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25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25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25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25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25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25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25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25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25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25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25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25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25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25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25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25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25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25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25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25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25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25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25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25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25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25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25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25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25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25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25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25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25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25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25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25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25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25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25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25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25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25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25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25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25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25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25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25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25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25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25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25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25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25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25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25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25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25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25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25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25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25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25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25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25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25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25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25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25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25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25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25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25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25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25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25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25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25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25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25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25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25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25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25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25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25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25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25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25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25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25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25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25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25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25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25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25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25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25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25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25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25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25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25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25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25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25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25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25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25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25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25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25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25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25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25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25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25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25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25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25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25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25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25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25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25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25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25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25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25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25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25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25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25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25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25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25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25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25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25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25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25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25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25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25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25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25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25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25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25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25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25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25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25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25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25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25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25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25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25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25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25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25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25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25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25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25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25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25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25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25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25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25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25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25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25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25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25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25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25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25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25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25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25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25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25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25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25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25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25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25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25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25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25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25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25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25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25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25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25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25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25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25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25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25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25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25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25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25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25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25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25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25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25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25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25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25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25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25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25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25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25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25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25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25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25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25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25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25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25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25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25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25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25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25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25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25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25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25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25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25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25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25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25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25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25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25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25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25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25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25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25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25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25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25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25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25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25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25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25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25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25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25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25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25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25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25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25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25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25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25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25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25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25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25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25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25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25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25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25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25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25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25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25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25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25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25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25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25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25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25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25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25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25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25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25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25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25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25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25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25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25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25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25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25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25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25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25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25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25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25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25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25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25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25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25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25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25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25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25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25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25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25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25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25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25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25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25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25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25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25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25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25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25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25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25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25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25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25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25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25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25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25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25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25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25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25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25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25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25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25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25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25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25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25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25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25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25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25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25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25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25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25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25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25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25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25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25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25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25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25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25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25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25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25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25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25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25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25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25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25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25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25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25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25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25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25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25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25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25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25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25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25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25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25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25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25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25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25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25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25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25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25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25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25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25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25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25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25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25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25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25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25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25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25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25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25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25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25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25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25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25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25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25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25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25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25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25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25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25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25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25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25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25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25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25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25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25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25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25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25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25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25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25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25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25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25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25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25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25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25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25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25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25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25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25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25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25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25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25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25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25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25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25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25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25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25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25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25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25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25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25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25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25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25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25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25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25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25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25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25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25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25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25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25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25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25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25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25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25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25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25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25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25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25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25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25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25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25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25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25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25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25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25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25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25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25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25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25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25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25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25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25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25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25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25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25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25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25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25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25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25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25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25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25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25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25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25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25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25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25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25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25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25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25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25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25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25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25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25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25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25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25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25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25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25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25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25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25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25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25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25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25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25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25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25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25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25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25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25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25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25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25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25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25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25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25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25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25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25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25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25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25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25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25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25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25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25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25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25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25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25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25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25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25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25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25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25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25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25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25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25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25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25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25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25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25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25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25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25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25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25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25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25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25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25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25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25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25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25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25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25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25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25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25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25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25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25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25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25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25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25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25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25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25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25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25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25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25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25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25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25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25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25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25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25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25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25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25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25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25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25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25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25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25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25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25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25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25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25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25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25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25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25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25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25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25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25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25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25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25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25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25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25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25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25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25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25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25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25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25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25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25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25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25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25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25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25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25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25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25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25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25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25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25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25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25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25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25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25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25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25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25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25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25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25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25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25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25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25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25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25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25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25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25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25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25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25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25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25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25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25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25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25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25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25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25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25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25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25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25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25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25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25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25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25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25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25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25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25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25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25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25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25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25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25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25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25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25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25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25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25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25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25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25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25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25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25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25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25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25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25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25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25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25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25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25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25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25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25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25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25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25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25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25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25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25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25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25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25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25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25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25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25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25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25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25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25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25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25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25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25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25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25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25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25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25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25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25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25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25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25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25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25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25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25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25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25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25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25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25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25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25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25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25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25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25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25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25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25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25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25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25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25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25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25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25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25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25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25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25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25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25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25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25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25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25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25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25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25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25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25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25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25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25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25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25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25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25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25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25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25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25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25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25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25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25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25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25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25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25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25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25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25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25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25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25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25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25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25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25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25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25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25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25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25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25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25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25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25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25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25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25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25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25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25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25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25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25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25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25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25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25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25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25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25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25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25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25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25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25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25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25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25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25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25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25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25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25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25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25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25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25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25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25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25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25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25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25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25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25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25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25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25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25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25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25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25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25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25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25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25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25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25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25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25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25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25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25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25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25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25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25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25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25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25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25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25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25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25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25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25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25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25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25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25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25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25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25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25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25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25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25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25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25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25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25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25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25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25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25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25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25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25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25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25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25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25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25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25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25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25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25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25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25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25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25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25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25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25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25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25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25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25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25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25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25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25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25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25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25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25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25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25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25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25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25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25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25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25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25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25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25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25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25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25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25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25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25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25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25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25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25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25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25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25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25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25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25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25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25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25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25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25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25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25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25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25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25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25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25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25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25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25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25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25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25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25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25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25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25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25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25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25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25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25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25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25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25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25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25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25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25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25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25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25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25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25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25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25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25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25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25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25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25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25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25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25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25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25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25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25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25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25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25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25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25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25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25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25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25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25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25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25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25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25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25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25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25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25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25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25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25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25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25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25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25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25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25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25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25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25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25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25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25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25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25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25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25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25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25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25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25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25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25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25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25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25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25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25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25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25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25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25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25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25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25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25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25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25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25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25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25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25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25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25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25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25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25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25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25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25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25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25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25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25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25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25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25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25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25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25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25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25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25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25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25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25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25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25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25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25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25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25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25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25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25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25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25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25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25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25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25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25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25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25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25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25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25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25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25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25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25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25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25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25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25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25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25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25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25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25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25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25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25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25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25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25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25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25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25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25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25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25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25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25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25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25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25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25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25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25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25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25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25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25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25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25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25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25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25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25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25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25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25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25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25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25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25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25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25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25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25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25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25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25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25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25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25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25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25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25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25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25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25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25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25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25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25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25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25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25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25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25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25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25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25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25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25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25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25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25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25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25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25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25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25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25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25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25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25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25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25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25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25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25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25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25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25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25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25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25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25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25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25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25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25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25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25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25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25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25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25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25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25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25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25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25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25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25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25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25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25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25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25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25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25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25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25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25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25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25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25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25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25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25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25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25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25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25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25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25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25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25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25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25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25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25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25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25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25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25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25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25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25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25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25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25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25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25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25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25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25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25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25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25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25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25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25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25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25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25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25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25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25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25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25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25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25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25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25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25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25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25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25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25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25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25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25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25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25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25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25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25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25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25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25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25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25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25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25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25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25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25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25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25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25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25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25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25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25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25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25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25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25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25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25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25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25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25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25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25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25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25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25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25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25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25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25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25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25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25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25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25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25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25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25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25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25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25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25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25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25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25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25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25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25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25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25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25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25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25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25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25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25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25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25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25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25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25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25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25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25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25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25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25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25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25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25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25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25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25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25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25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25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25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25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25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25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25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25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25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25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25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25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25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25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25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25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25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25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25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25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25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25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25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25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25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25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25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25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25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25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25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25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25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25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25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25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25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25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25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25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25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25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25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25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25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25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25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25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25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25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25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25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25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25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25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25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25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25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25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25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25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25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25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25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25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25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25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25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25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25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25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25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25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25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25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25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25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25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25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25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25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25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25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25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25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25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25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25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25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25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25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25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25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25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25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25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25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25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25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25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25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25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25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25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25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25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25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25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25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25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25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25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25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25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25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25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25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25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25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25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25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25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25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25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25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25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25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25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25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25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25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25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25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25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25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25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25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25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25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25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25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25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25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25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25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25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25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25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25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25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25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25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25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25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25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25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25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25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25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25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25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25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25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25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25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25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25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25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25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25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25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25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25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25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25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25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25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25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25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25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25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25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25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25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25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25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25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25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25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25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25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25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25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25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25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25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25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25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25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25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25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25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25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25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25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25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25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25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25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25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25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25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25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25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25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25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25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25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25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25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25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25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25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25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25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25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25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25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25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25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25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25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25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25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25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25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25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25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25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25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25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25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25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25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25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25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25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25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25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25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25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25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25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25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25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25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25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25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25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25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25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25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25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25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25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25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25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25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25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25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25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25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25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25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25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25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25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25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25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25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25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25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25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25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25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25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25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25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25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25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25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25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25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25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25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25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25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25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25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25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25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25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25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25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25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25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25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25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25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25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25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25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25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25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25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25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25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25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25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25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25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25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25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25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25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25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25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25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25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25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25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25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25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25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25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25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25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25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25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25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25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25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25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25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25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25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25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25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25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25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25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25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25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25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25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25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25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25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25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25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25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25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25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25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25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25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25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25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25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25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25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25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25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25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25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25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25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25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25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25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25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25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25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25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25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25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25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25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25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25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25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25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25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25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25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25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25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25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25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25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25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25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25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25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25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25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25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25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25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25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25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25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25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25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25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25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25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25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25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25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25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25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25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25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25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25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25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25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25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25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25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25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25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25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25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25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25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25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25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25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25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25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25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25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25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25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25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25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25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25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25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25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25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25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25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25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25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25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25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25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25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25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25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25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25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25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25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25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25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25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25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25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25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25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25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25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25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25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25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25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25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25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25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25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25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25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25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25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25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25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25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25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25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25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25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25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25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25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25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25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25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25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25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25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25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25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25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25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25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25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25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25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25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25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25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25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25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25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25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25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25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25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25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25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25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25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25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25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25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25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25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25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25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25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25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25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25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25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25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25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25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25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25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25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25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25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25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25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25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25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25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25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25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25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25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25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25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25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25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25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25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25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25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25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25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25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25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25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25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25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25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25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25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25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25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25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25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25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25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25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25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25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25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25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25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25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25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25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25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25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25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25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25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25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25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25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25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25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25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25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25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25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25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25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25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25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25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25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25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25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25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25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25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25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25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25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25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25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25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25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25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25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25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25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25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25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25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25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25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25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25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25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25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25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25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25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25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25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25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25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25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25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25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25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25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25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25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25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25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25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25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25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25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25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25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25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25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25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25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25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25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25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25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25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25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25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25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25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25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25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25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25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25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25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25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25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25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25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25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25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25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25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25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25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25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25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25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25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25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25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25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25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25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25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25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25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25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25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25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25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25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25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25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25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25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25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25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25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25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25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25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25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25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25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25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25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25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25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25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25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25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25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25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25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25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25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25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25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25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25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25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25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25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25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25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25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25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25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25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25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25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25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25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25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25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25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25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25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25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25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25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25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25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25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25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25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25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25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25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25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25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25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25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25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25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25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25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25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25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25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25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25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25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25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25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25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25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25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25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25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25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25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25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25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25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25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25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25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25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25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25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25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25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25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25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25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25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25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25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25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25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25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25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25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25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25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25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25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25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25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25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25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25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25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25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25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25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25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25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25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25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25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25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25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25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25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25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25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25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25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25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25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25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25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25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25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25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25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25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25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25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25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25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25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25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25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25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25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25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25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25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25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25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25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25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25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25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25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25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25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25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25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25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25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25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25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25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25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25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25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25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25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25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25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25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25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25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25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25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25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25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25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25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25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25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25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25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25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25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25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25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25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25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25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25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25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25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25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25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25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25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25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25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25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25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25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25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25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25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25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25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25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25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25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25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25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25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25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25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25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25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25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25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25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25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25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25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25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25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25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25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25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25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25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25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25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25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25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25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25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25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25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25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25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25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25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25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25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25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25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25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25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25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25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25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25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25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25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25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25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25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25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25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25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25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25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25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25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25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25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25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25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25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25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25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25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25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25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25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25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25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25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25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25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25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25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25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25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25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25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25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25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25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25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25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25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25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25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25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25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25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25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25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25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25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25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25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25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25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25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25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25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25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25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25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25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25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25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25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25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25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25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25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25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25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25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25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25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25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25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25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25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25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25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25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25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25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25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25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25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25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25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25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25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25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25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25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25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25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25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25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25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25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25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25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25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25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25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25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25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25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25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25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25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25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25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25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25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25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25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25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25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25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25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25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25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25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25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25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25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25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25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25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25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25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25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25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25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25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25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25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25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25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25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25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25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25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25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25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25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25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25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25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25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25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25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25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25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25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25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25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25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25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25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25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25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25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25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25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25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25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25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25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25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25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25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25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25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25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25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25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25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25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25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25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25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25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25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25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25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25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25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25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25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25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25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25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25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25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25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25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25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25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25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25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25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25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25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25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25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25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25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25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25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25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25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25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25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25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25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25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25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25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25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25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25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25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25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25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25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25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25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25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25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25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25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25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25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25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25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25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25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25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25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25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25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25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25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25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25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25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25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25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25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25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25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25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25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25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25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25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25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25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25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25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25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25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25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25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25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25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25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25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25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25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25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25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25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25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25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25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25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25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25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25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25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25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25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25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25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25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25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25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25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25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25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25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25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25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25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25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25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25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25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25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25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25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25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25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25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25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25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25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25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25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25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25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25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25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25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25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25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25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25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25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25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25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25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25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25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25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25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25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25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25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25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25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25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25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25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25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25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25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25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25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25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25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25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25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25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25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25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25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25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25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25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25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25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25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25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25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25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25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25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25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25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25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25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25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25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25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25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25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25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25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25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25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25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25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25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25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25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25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25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25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25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25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25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25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25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25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25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25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25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25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25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25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25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25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25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25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25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25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25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25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25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25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25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25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25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25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25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25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25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25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25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25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25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25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25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25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25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25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25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25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25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25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25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25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25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25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25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25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25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25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25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25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25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25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25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25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25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25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25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25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25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25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25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25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25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25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25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25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25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25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25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25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25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25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25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25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25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25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25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25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25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25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25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25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25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25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25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25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25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25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25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25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25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25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25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25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25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25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25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25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25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25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25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25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25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25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25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25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25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25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25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25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25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25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25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25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25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25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25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25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25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25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25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25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25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25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25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25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25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25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25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25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25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25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25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25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25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25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25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25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25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25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25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25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25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25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25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25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25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25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25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25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25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25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25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25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25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25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25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25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25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25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25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25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25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25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25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25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25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25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25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25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25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25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25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25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25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25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25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25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25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25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25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25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25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25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25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25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25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25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25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25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25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25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25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25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25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25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25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25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25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25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25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25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25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25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25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25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25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25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25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25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25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25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25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25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25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25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25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25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25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25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25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25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25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25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25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25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25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25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25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25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25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25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25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25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25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25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25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25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25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25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25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25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25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25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25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25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25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25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25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25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25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25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25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25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25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25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25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25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25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25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25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25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25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25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25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25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25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25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25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25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25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25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25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25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25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25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25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25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25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25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25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25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25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25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25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25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25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25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25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25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25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25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25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25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25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25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25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25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25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25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25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25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25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25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25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25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25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25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25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25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25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25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25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25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25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25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25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25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25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25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25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25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25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25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25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25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25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25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25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25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25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25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25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25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25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25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25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25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25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25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25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25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25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25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25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25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25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25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25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25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25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25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25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25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25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25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25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25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25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25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25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25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25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25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25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25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25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25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25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25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25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25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25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25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25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25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25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25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25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25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25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25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25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25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25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25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25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25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25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25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25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25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25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25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25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25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25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25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25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25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25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25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25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25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25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25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25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25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25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25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25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25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25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25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25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25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25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25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25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25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25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25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25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25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25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25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25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25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25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25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25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25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25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25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25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25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25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25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25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25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25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25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25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25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25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25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25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25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25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25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25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25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25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25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25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25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25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25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25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25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25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25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25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25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25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25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25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25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25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25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25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25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25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25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25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25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25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25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25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25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25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25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25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25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25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25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25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25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25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25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25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25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25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25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25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25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25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25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25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25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25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25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25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25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25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25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25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25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25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25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25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25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25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25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25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25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25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25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25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25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25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25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25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25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25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25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25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25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25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25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25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25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25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25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25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25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25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25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25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25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25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25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25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25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25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25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25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25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25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25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25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25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25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25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25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25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25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25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25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25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25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25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25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25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25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25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25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25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25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25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25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25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25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25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25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25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25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25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25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25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25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25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25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25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25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25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25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25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25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25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25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25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25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25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25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25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25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25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25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25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25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25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25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25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25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25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25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25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25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25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25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25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25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25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25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25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25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25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25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25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25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25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25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25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25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25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25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25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25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25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25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25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25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25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25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25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25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25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25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25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25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25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25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25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25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25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25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25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25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25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25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25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25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25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25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25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25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25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25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25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25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25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25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25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25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25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25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25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25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25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25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25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25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25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25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25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25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25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25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25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25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25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25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25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25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25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25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25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25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25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25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25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25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25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25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25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25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25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25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25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25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25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25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25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25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25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25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25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25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25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25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25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25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25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25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25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25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25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25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25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25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25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25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25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25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25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25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25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25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25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25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25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25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25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25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25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25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25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25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25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25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25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25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25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25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25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25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25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25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25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25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25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25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25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25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25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25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25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25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25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25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25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25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25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25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25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25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25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25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25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25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25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25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25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25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25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25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25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25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25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25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25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25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25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25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25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25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25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25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25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25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25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25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25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25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25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25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25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25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25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25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25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25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25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25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25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25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25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25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25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25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25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25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25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25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25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25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25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25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25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25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25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25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25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25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25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25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25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25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25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25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25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25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25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25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25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25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25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25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25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25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25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25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25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25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25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25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25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25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25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25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25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25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25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25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25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25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25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25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25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25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25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25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25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25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25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25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25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25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25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25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25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25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25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25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25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25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25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25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25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25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25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25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25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25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25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25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25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25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25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25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25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25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25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25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25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25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25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25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25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25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25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25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25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25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25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25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25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25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25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25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25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25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25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25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25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25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25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25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25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25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25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25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25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25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25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25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25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25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25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25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25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25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25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25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25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25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25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25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25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25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25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25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25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25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25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25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25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25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25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25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25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25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25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25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25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25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25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25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25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25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25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25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25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25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25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25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25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25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25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25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25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25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25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25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25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25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25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25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25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25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25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25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25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25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25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25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25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25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25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25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25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25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25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25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25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25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25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25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25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25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25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25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25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25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25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25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25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25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25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25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25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25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25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25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25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25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25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25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25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25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25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25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25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25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25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25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25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25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25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25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25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25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25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25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25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25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25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25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25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25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25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25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25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25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25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25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25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25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25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25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25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25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25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25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25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25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25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25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25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25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25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25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25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25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25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25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25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25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25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25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25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25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25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25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25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25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25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25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25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25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25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25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25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25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25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25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25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25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25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25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25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25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25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25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25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25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25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25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25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25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25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25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25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25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25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25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25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25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25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25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25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25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25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25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25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25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25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25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25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25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25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25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25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25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25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25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25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25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25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25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25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25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25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25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25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25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25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25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25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25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25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25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25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25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25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25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25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25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25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25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25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25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25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25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25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25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25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25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25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25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25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25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25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25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25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25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25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25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25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25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25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25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25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25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25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25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25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25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25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25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25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25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25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25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25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25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25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25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25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25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25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25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25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25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25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25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25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25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25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25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25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25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25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25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25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25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25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25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25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25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25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25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25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25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25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25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25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25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25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25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25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25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25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25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25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25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25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25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25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25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25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25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25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25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25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25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25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25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25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25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25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25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25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25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25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25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25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25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25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25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25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25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25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25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25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25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25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25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25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25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25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25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25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25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25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25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25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25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25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25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25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25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25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25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25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25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25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25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25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25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25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25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25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25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25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25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25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25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25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25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25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25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25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25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25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25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25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25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25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25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25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25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25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25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25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25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25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25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25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25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25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25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25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25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25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25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25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25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25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25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25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25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25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25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25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25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25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25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25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25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25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25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25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25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25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25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25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25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25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25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25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25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25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25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25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25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25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25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25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25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25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25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25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25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25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25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25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25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25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25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25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25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25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25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25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25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25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25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25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25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25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25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25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25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25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25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25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25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25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25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25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25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25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25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25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25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25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25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25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25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25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25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25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25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25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25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25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25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25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25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25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25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25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25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25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25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25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25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25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25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25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25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25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25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25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25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25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25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25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25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25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25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25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25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25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25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25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25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25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25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25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25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25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25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25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25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25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25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25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25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25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25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25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25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25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25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25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25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25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25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25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25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25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25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25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25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25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25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25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25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25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25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25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25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25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25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25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25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25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25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25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25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25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25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25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25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25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25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25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25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25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25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25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25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25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25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25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25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25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25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25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25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25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25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25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25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25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25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25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25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25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25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25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25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25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25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25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25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25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25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25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25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25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25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25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25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25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25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25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25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25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25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25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25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25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25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25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25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25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25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25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25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25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25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25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25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25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25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25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25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25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25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25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25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25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25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25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25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25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25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25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25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25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25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25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25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25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25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25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25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25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25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25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25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25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25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25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25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25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25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25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25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25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25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25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25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25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25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25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25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25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25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25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25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25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25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25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25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25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25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25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25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25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25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25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25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25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25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25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25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25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25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25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25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25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25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25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25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25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25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25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25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25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25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25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25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25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25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25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25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25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25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25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25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25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25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25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25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25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07"/>
  <sheetViews>
    <sheetView tabSelected="1" topLeftCell="X1" workbookViewId="0">
      <selection activeCell="Z1" sqref="Z1"/>
    </sheetView>
  </sheetViews>
  <sheetFormatPr defaultRowHeight="15" x14ac:dyDescent="0.25"/>
  <cols>
    <col min="1" max="1" width="9.85546875" customWidth="1"/>
    <col min="2" max="2" width="12" customWidth="1"/>
    <col min="3" max="3" width="10.85546875" customWidth="1"/>
    <col min="4" max="4" width="17.5703125" customWidth="1"/>
    <col min="5" max="5" width="14.42578125" customWidth="1"/>
    <col min="6" max="6" width="13.7109375" customWidth="1"/>
    <col min="7" max="7" width="11.7109375" customWidth="1"/>
    <col min="10" max="10" width="10.28515625" customWidth="1"/>
    <col min="11" max="11" width="11.7109375" customWidth="1"/>
    <col min="12" max="12" width="12.28515625" customWidth="1"/>
    <col min="13" max="13" width="13.28515625" customWidth="1"/>
    <col min="14" max="14" width="15.42578125" customWidth="1"/>
    <col min="16" max="16" width="16.28515625" bestFit="1" customWidth="1"/>
    <col min="17" max="21" width="11.28515625" customWidth="1"/>
    <col min="22" max="26" width="17.140625" customWidth="1"/>
  </cols>
  <sheetData>
    <row r="1" spans="1:26" s="45" customFormat="1" ht="15.75" x14ac:dyDescent="0.25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25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IF(E2="Amazon",30%*N2,IF(E2="Flipkart",28%*N2,IF(E2="India Mart",15%*N2,"-")))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IF(E2="Amazon",30%,0%)</f>
        <v>0</v>
      </c>
      <c r="W2" s="46">
        <f>IF(E2="Amazon",N2*30%,IF(E2="flipkart",N2*28%,IF(E2="indiamart",N2*15%,"-")))</f>
        <v>1041.8800000000001</v>
      </c>
      <c r="X2" s="58">
        <f>IF(AND(E2="website",N2&gt;25000),2%,0%)</f>
        <v>0</v>
      </c>
      <c r="Y2" s="46" t="str">
        <f>IF(OR(D2="Furniture",D2="Technology"),"Yes","No")</f>
        <v>Yes</v>
      </c>
      <c r="Z2" s="46" t="str">
        <f>_xlfn.IFS(M2&lt;=20,"LOW",M2&lt;=40,"MID",M2&lt;=60,"HIGH",M2&gt;60,"Very high")</f>
        <v>HIGH</v>
      </c>
    </row>
    <row r="3" spans="1:26" x14ac:dyDescent="0.25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 t="shared" ref="T3:T66" si="7"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8">IF(E3="Amazon",30%,0%)</f>
        <v>0</v>
      </c>
      <c r="W3" s="46">
        <f t="shared" ref="W3:W66" si="9">IF(E3="Amazon",N3*30%,IF(E3="flipkart",N3*28%,IF(E3="indiamart",N3*15%,"-")))</f>
        <v>8086.1200000000008</v>
      </c>
      <c r="X3" s="58">
        <f t="shared" ref="X3:X66" si="10">IF(AND(E3="website",N3&gt;25000),2%,0%)</f>
        <v>0</v>
      </c>
      <c r="Y3" s="46" t="str">
        <f t="shared" ref="Y3:Y66" si="11">IF(OR(D3="Furniture",D3="Technology"),"Yes","No")</f>
        <v>Yes</v>
      </c>
      <c r="Z3" s="46" t="str">
        <f t="shared" ref="Z3:Z66" si="12">_xlfn.IFS(M3&lt;=20,"LOW",M3&lt;=40,"MID",M3&lt;=60,"HIGH",M3&gt;60,"Very high")</f>
        <v>Very high</v>
      </c>
    </row>
    <row r="4" spans="1:26" x14ac:dyDescent="0.25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si="7"/>
        <v>Yes</v>
      </c>
      <c r="U4" s="47" t="str" cm="1">
        <f t="array" ref="U4">_xlfn.IFS(M4&lt;=20,"Low",M4&lt;=40,"Mid",M4&lt;=60,"High",M4&gt;60,"Very High")</f>
        <v>High</v>
      </c>
      <c r="V4" s="58">
        <f t="shared" si="8"/>
        <v>0.3</v>
      </c>
      <c r="W4" s="46">
        <f t="shared" si="9"/>
        <v>2541.2999999999997</v>
      </c>
      <c r="X4" s="58">
        <f t="shared" si="10"/>
        <v>0</v>
      </c>
      <c r="Y4" s="46" t="str">
        <f t="shared" si="11"/>
        <v>Yes</v>
      </c>
      <c r="Z4" s="46" t="str">
        <f t="shared" si="12"/>
        <v>HIGH</v>
      </c>
    </row>
    <row r="5" spans="1:26" x14ac:dyDescent="0.25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7"/>
        <v>Yes</v>
      </c>
      <c r="U5" s="47" t="str" cm="1">
        <f t="array" ref="U5">_xlfn.IFS(M5&lt;=20,"Low",M5&lt;=40,"Mid",M5&lt;=60,"High",M5&gt;60,"Very High")</f>
        <v>Very High</v>
      </c>
      <c r="V5" s="58">
        <f t="shared" si="8"/>
        <v>0</v>
      </c>
      <c r="W5" s="46">
        <f t="shared" si="9"/>
        <v>1037.4000000000001</v>
      </c>
      <c r="X5" s="58">
        <f t="shared" si="10"/>
        <v>0</v>
      </c>
      <c r="Y5" s="46" t="str">
        <f t="shared" si="11"/>
        <v>Yes</v>
      </c>
      <c r="Z5" s="46" t="str">
        <f t="shared" si="12"/>
        <v>Very high</v>
      </c>
    </row>
    <row r="6" spans="1:26" x14ac:dyDescent="0.25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7"/>
        <v>Yes</v>
      </c>
      <c r="U6" s="47" t="str" cm="1">
        <f t="array" ref="U6">_xlfn.IFS(M6&lt;=20,"Low",M6&lt;=40,"Mid",M6&lt;=60,"High",M6&gt;60,"Very High")</f>
        <v>Very High</v>
      </c>
      <c r="V6" s="58">
        <f t="shared" si="8"/>
        <v>0</v>
      </c>
      <c r="W6" s="46" t="str">
        <f t="shared" si="9"/>
        <v>-</v>
      </c>
      <c r="X6" s="58">
        <f t="shared" si="10"/>
        <v>0</v>
      </c>
      <c r="Y6" s="46" t="str">
        <f t="shared" si="11"/>
        <v>Yes</v>
      </c>
      <c r="Z6" s="46" t="str">
        <f t="shared" si="12"/>
        <v>Very high</v>
      </c>
    </row>
    <row r="7" spans="1:26" x14ac:dyDescent="0.25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7"/>
        <v>No</v>
      </c>
      <c r="U7" s="47" t="str" cm="1">
        <f t="array" ref="U7">_xlfn.IFS(M7&lt;=20,"Low",M7&lt;=40,"Mid",M7&lt;=60,"High",M7&gt;60,"Very High")</f>
        <v>Low</v>
      </c>
      <c r="V7" s="58">
        <f t="shared" si="8"/>
        <v>0</v>
      </c>
      <c r="W7" s="46" t="str">
        <f t="shared" si="9"/>
        <v>-</v>
      </c>
      <c r="X7" s="58">
        <f t="shared" si="10"/>
        <v>0</v>
      </c>
      <c r="Y7" s="46" t="str">
        <f t="shared" si="11"/>
        <v>No</v>
      </c>
      <c r="Z7" s="46" t="str">
        <f t="shared" si="12"/>
        <v>LOW</v>
      </c>
    </row>
    <row r="8" spans="1:26" x14ac:dyDescent="0.25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7"/>
        <v>Yes</v>
      </c>
      <c r="U8" s="47" t="str" cm="1">
        <f t="array" ref="U8">_xlfn.IFS(M8&lt;=20,"Low",M8&lt;=40,"Mid",M8&lt;=60,"High",M8&gt;60,"Very High")</f>
        <v>Very High</v>
      </c>
      <c r="V8" s="58">
        <f t="shared" si="8"/>
        <v>0.3</v>
      </c>
      <c r="W8" s="46">
        <f t="shared" si="9"/>
        <v>1703.3999999999999</v>
      </c>
      <c r="X8" s="58">
        <f t="shared" si="10"/>
        <v>0</v>
      </c>
      <c r="Y8" s="46" t="str">
        <f t="shared" si="11"/>
        <v>Yes</v>
      </c>
      <c r="Z8" s="46" t="str">
        <f t="shared" si="12"/>
        <v>Very high</v>
      </c>
    </row>
    <row r="9" spans="1:26" x14ac:dyDescent="0.25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7"/>
        <v>No</v>
      </c>
      <c r="U9" s="47" t="str" cm="1">
        <f t="array" ref="U9">_xlfn.IFS(M9&lt;=20,"Low",M9&lt;=40,"Mid",M9&lt;=60,"High",M9&gt;60,"Very High")</f>
        <v>Mid</v>
      </c>
      <c r="V9" s="58">
        <f t="shared" si="8"/>
        <v>0.3</v>
      </c>
      <c r="W9" s="46">
        <f t="shared" si="9"/>
        <v>133.19999999999999</v>
      </c>
      <c r="X9" s="58">
        <f t="shared" si="10"/>
        <v>0</v>
      </c>
      <c r="Y9" s="46" t="str">
        <f t="shared" si="11"/>
        <v>No</v>
      </c>
      <c r="Z9" s="46" t="str">
        <f t="shared" si="12"/>
        <v>MID</v>
      </c>
    </row>
    <row r="10" spans="1:26" x14ac:dyDescent="0.25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7"/>
        <v>No</v>
      </c>
      <c r="U10" s="47" t="str" cm="1">
        <f t="array" ref="U10">_xlfn.IFS(M10&lt;=20,"Low",M10&lt;=40,"Mid",M10&lt;=60,"High",M10&gt;60,"Very High")</f>
        <v>Mid</v>
      </c>
      <c r="V10" s="58">
        <f t="shared" si="8"/>
        <v>0</v>
      </c>
      <c r="W10" s="46" t="str">
        <f t="shared" si="9"/>
        <v>-</v>
      </c>
      <c r="X10" s="58">
        <f t="shared" si="10"/>
        <v>0</v>
      </c>
      <c r="Y10" s="46" t="str">
        <f t="shared" si="11"/>
        <v>No</v>
      </c>
      <c r="Z10" s="46" t="str">
        <f t="shared" si="12"/>
        <v>MID</v>
      </c>
    </row>
    <row r="11" spans="1:26" x14ac:dyDescent="0.25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7"/>
        <v>Yes</v>
      </c>
      <c r="U11" s="47" t="str" cm="1">
        <f t="array" ref="U11">_xlfn.IFS(M11&lt;=20,"Low",M11&lt;=40,"Mid",M11&lt;=60,"High",M11&gt;60,"Very High")</f>
        <v>High</v>
      </c>
      <c r="V11" s="58">
        <f t="shared" si="8"/>
        <v>0</v>
      </c>
      <c r="W11" s="46" t="str">
        <f t="shared" si="9"/>
        <v>-</v>
      </c>
      <c r="X11" s="58">
        <f t="shared" si="10"/>
        <v>0</v>
      </c>
      <c r="Y11" s="46" t="str">
        <f t="shared" si="11"/>
        <v>Yes</v>
      </c>
      <c r="Z11" s="46" t="str">
        <f t="shared" si="12"/>
        <v>HIGH</v>
      </c>
    </row>
    <row r="12" spans="1:26" x14ac:dyDescent="0.25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7"/>
        <v>Yes</v>
      </c>
      <c r="U12" s="47" t="str" cm="1">
        <f t="array" ref="U12">_xlfn.IFS(M12&lt;=20,"Low",M12&lt;=40,"Mid",M12&lt;=60,"High",M12&gt;60,"Very High")</f>
        <v>High</v>
      </c>
      <c r="V12" s="58">
        <f t="shared" si="8"/>
        <v>0</v>
      </c>
      <c r="W12" s="46" t="str">
        <f t="shared" si="9"/>
        <v>-</v>
      </c>
      <c r="X12" s="58">
        <f t="shared" si="10"/>
        <v>0</v>
      </c>
      <c r="Y12" s="46" t="str">
        <f t="shared" si="11"/>
        <v>Yes</v>
      </c>
      <c r="Z12" s="46" t="str">
        <f t="shared" si="12"/>
        <v>HIGH</v>
      </c>
    </row>
    <row r="13" spans="1:26" x14ac:dyDescent="0.25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7"/>
        <v>No</v>
      </c>
      <c r="U13" s="47" t="str" cm="1">
        <f t="array" ref="U13">_xlfn.IFS(M13&lt;=20,"Low",M13&lt;=40,"Mid",M13&lt;=60,"High",M13&gt;60,"Very High")</f>
        <v>Mid</v>
      </c>
      <c r="V13" s="58">
        <f t="shared" si="8"/>
        <v>0</v>
      </c>
      <c r="W13" s="46" t="str">
        <f t="shared" si="9"/>
        <v>-</v>
      </c>
      <c r="X13" s="58">
        <f t="shared" si="10"/>
        <v>0</v>
      </c>
      <c r="Y13" s="46" t="str">
        <f t="shared" si="11"/>
        <v>No</v>
      </c>
      <c r="Z13" s="46" t="str">
        <f t="shared" si="12"/>
        <v>MID</v>
      </c>
    </row>
    <row r="14" spans="1:26" x14ac:dyDescent="0.25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7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8"/>
        <v>0.3</v>
      </c>
      <c r="W14" s="46">
        <f t="shared" si="9"/>
        <v>10981.8</v>
      </c>
      <c r="X14" s="58">
        <f t="shared" si="10"/>
        <v>0</v>
      </c>
      <c r="Y14" s="46" t="str">
        <f t="shared" si="11"/>
        <v>Yes</v>
      </c>
      <c r="Z14" s="46" t="str">
        <f t="shared" si="12"/>
        <v>Very high</v>
      </c>
    </row>
    <row r="15" spans="1:26" x14ac:dyDescent="0.25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7"/>
        <v>No</v>
      </c>
      <c r="U15" s="47" t="str" cm="1">
        <f t="array" ref="U15">_xlfn.IFS(M15&lt;=20,"Low",M15&lt;=40,"Mid",M15&lt;=60,"High",M15&gt;60,"Very High")</f>
        <v>Mid</v>
      </c>
      <c r="V15" s="58">
        <f t="shared" si="8"/>
        <v>0.3</v>
      </c>
      <c r="W15" s="46">
        <f t="shared" si="9"/>
        <v>1258.8</v>
      </c>
      <c r="X15" s="58">
        <f t="shared" si="10"/>
        <v>0</v>
      </c>
      <c r="Y15" s="46" t="str">
        <f t="shared" si="11"/>
        <v>No</v>
      </c>
      <c r="Z15" s="46" t="str">
        <f t="shared" si="12"/>
        <v>MID</v>
      </c>
    </row>
    <row r="16" spans="1:26" x14ac:dyDescent="0.25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7"/>
        <v>No</v>
      </c>
      <c r="U16" s="47" t="str" cm="1">
        <f t="array" ref="U16">_xlfn.IFS(M16&lt;=20,"Low",M16&lt;=40,"Mid",M16&lt;=60,"High",M16&gt;60,"Very High")</f>
        <v>Mid</v>
      </c>
      <c r="V16" s="58">
        <f t="shared" si="8"/>
        <v>0.3</v>
      </c>
      <c r="W16" s="46">
        <f t="shared" si="9"/>
        <v>179.4</v>
      </c>
      <c r="X16" s="58">
        <f t="shared" si="10"/>
        <v>0</v>
      </c>
      <c r="Y16" s="46" t="str">
        <f t="shared" si="11"/>
        <v>No</v>
      </c>
      <c r="Z16" s="46" t="str">
        <f t="shared" si="12"/>
        <v>MID</v>
      </c>
    </row>
    <row r="17" spans="1:26" x14ac:dyDescent="0.25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7"/>
        <v>Yes</v>
      </c>
      <c r="U17" s="47" t="str" cm="1">
        <f t="array" ref="U17">_xlfn.IFS(M17&lt;=20,"Low",M17&lt;=40,"Mid",M17&lt;=60,"High",M17&gt;60,"Very High")</f>
        <v>Mid</v>
      </c>
      <c r="V17" s="58">
        <f t="shared" si="8"/>
        <v>0.3</v>
      </c>
      <c r="W17" s="46">
        <f t="shared" si="9"/>
        <v>1086.5999999999999</v>
      </c>
      <c r="X17" s="58">
        <f t="shared" si="10"/>
        <v>0</v>
      </c>
      <c r="Y17" s="46" t="str">
        <f t="shared" si="11"/>
        <v>Yes</v>
      </c>
      <c r="Z17" s="46" t="str">
        <f t="shared" si="12"/>
        <v>MID</v>
      </c>
    </row>
    <row r="18" spans="1:26" x14ac:dyDescent="0.25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7"/>
        <v>Yes</v>
      </c>
      <c r="U18" s="47" t="str" cm="1">
        <f t="array" ref="U18">_xlfn.IFS(M18&lt;=20,"Low",M18&lt;=40,"Mid",M18&lt;=60,"High",M18&gt;60,"Very High")</f>
        <v>High</v>
      </c>
      <c r="V18" s="58">
        <f t="shared" si="8"/>
        <v>0</v>
      </c>
      <c r="W18" s="46" t="str">
        <f t="shared" si="9"/>
        <v>-</v>
      </c>
      <c r="X18" s="58">
        <f t="shared" si="10"/>
        <v>0</v>
      </c>
      <c r="Y18" s="46" t="str">
        <f t="shared" si="11"/>
        <v>Yes</v>
      </c>
      <c r="Z18" s="46" t="str">
        <f t="shared" si="12"/>
        <v>HIGH</v>
      </c>
    </row>
    <row r="19" spans="1:26" x14ac:dyDescent="0.25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7"/>
        <v>Yes</v>
      </c>
      <c r="U19" s="47" t="str" cm="1">
        <f t="array" ref="U19">_xlfn.IFS(M19&lt;=20,"Low",M19&lt;=40,"Mid",M19&lt;=60,"High",M19&gt;60,"Very High")</f>
        <v>Mid</v>
      </c>
      <c r="V19" s="58">
        <f t="shared" si="8"/>
        <v>0.3</v>
      </c>
      <c r="W19" s="46">
        <f t="shared" si="9"/>
        <v>15522.599999999999</v>
      </c>
      <c r="X19" s="58">
        <f t="shared" si="10"/>
        <v>0</v>
      </c>
      <c r="Y19" s="46" t="str">
        <f t="shared" si="11"/>
        <v>Yes</v>
      </c>
      <c r="Z19" s="46" t="str">
        <f t="shared" si="12"/>
        <v>MID</v>
      </c>
    </row>
    <row r="20" spans="1:26" x14ac:dyDescent="0.25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7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8"/>
        <v>0</v>
      </c>
      <c r="W20" s="46" t="str">
        <f t="shared" si="9"/>
        <v>-</v>
      </c>
      <c r="X20" s="58">
        <f t="shared" si="10"/>
        <v>0.02</v>
      </c>
      <c r="Y20" s="46" t="str">
        <f t="shared" si="11"/>
        <v>Yes</v>
      </c>
      <c r="Z20" s="46" t="str">
        <f t="shared" si="12"/>
        <v>Very high</v>
      </c>
    </row>
    <row r="21" spans="1:26" x14ac:dyDescent="0.25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7"/>
        <v>No</v>
      </c>
      <c r="U21" s="47" t="str" cm="1">
        <f t="array" ref="U21">_xlfn.IFS(M21&lt;=20,"Low",M21&lt;=40,"Mid",M21&lt;=60,"High",M21&gt;60,"Very High")</f>
        <v>Mid</v>
      </c>
      <c r="V21" s="58">
        <f t="shared" si="8"/>
        <v>0</v>
      </c>
      <c r="W21" s="46" t="str">
        <f t="shared" si="9"/>
        <v>-</v>
      </c>
      <c r="X21" s="58">
        <f t="shared" si="10"/>
        <v>0.02</v>
      </c>
      <c r="Y21" s="46" t="str">
        <f t="shared" si="11"/>
        <v>No</v>
      </c>
      <c r="Z21" s="46" t="str">
        <f t="shared" si="12"/>
        <v>MID</v>
      </c>
    </row>
    <row r="22" spans="1:26" x14ac:dyDescent="0.25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7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8"/>
        <v>0</v>
      </c>
      <c r="W22" s="46" t="str">
        <f t="shared" si="9"/>
        <v>-</v>
      </c>
      <c r="X22" s="58">
        <f t="shared" si="10"/>
        <v>0</v>
      </c>
      <c r="Y22" s="46" t="str">
        <f t="shared" si="11"/>
        <v>Yes</v>
      </c>
      <c r="Z22" s="46" t="str">
        <f t="shared" si="12"/>
        <v>Very high</v>
      </c>
    </row>
    <row r="23" spans="1:26" x14ac:dyDescent="0.25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7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8"/>
        <v>0</v>
      </c>
      <c r="W23" s="46" t="str">
        <f t="shared" si="9"/>
        <v>-</v>
      </c>
      <c r="X23" s="58">
        <f t="shared" si="10"/>
        <v>0</v>
      </c>
      <c r="Y23" s="46" t="str">
        <f t="shared" si="11"/>
        <v>Yes</v>
      </c>
      <c r="Z23" s="46" t="str">
        <f t="shared" si="12"/>
        <v>Very high</v>
      </c>
    </row>
    <row r="24" spans="1:26" x14ac:dyDescent="0.25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7"/>
        <v>No</v>
      </c>
      <c r="U24" s="47" t="str" cm="1">
        <f t="array" ref="U24">_xlfn.IFS(M24&lt;=20,"Low",M24&lt;=40,"Mid",M24&lt;=60,"High",M24&gt;60,"Very High")</f>
        <v>Mid</v>
      </c>
      <c r="V24" s="58">
        <f t="shared" si="8"/>
        <v>0</v>
      </c>
      <c r="W24" s="46">
        <f t="shared" si="9"/>
        <v>170.52</v>
      </c>
      <c r="X24" s="58">
        <f t="shared" si="10"/>
        <v>0</v>
      </c>
      <c r="Y24" s="46" t="str">
        <f t="shared" si="11"/>
        <v>No</v>
      </c>
      <c r="Z24" s="46" t="str">
        <f t="shared" si="12"/>
        <v>MID</v>
      </c>
    </row>
    <row r="25" spans="1:26" x14ac:dyDescent="0.25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7"/>
        <v>Yes</v>
      </c>
      <c r="U25" s="47" t="str" cm="1">
        <f t="array" ref="U25">_xlfn.IFS(M25&lt;=20,"Low",M25&lt;=40,"Mid",M25&lt;=60,"High",M25&gt;60,"Very High")</f>
        <v>High</v>
      </c>
      <c r="V25" s="58">
        <f t="shared" si="8"/>
        <v>0</v>
      </c>
      <c r="W25" s="46" t="str">
        <f t="shared" si="9"/>
        <v>-</v>
      </c>
      <c r="X25" s="58">
        <f t="shared" si="10"/>
        <v>0</v>
      </c>
      <c r="Y25" s="46" t="str">
        <f t="shared" si="11"/>
        <v>Yes</v>
      </c>
      <c r="Z25" s="46" t="str">
        <f t="shared" si="12"/>
        <v>HIGH</v>
      </c>
    </row>
    <row r="26" spans="1:26" x14ac:dyDescent="0.25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7"/>
        <v>No</v>
      </c>
      <c r="U26" s="47" t="str" cm="1">
        <f t="array" ref="U26">_xlfn.IFS(M26&lt;=20,"Low",M26&lt;=40,"Mid",M26&lt;=60,"High",M26&gt;60,"Very High")</f>
        <v>Mid</v>
      </c>
      <c r="V26" s="58">
        <f t="shared" si="8"/>
        <v>0</v>
      </c>
      <c r="W26" s="46" t="str">
        <f t="shared" si="9"/>
        <v>-</v>
      </c>
      <c r="X26" s="58">
        <f t="shared" si="10"/>
        <v>0</v>
      </c>
      <c r="Y26" s="46" t="str">
        <f t="shared" si="11"/>
        <v>No</v>
      </c>
      <c r="Z26" s="46" t="str">
        <f t="shared" si="12"/>
        <v>MID</v>
      </c>
    </row>
    <row r="27" spans="1:26" x14ac:dyDescent="0.25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7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8"/>
        <v>0</v>
      </c>
      <c r="W27" s="46" t="str">
        <f t="shared" si="9"/>
        <v>-</v>
      </c>
      <c r="X27" s="58">
        <f t="shared" si="10"/>
        <v>0</v>
      </c>
      <c r="Y27" s="46" t="str">
        <f t="shared" si="11"/>
        <v>Yes</v>
      </c>
      <c r="Z27" s="46" t="str">
        <f t="shared" si="12"/>
        <v>Very high</v>
      </c>
    </row>
    <row r="28" spans="1:26" x14ac:dyDescent="0.25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7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8"/>
        <v>0</v>
      </c>
      <c r="W28" s="46" t="str">
        <f t="shared" si="9"/>
        <v>-</v>
      </c>
      <c r="X28" s="58">
        <f t="shared" si="10"/>
        <v>0</v>
      </c>
      <c r="Y28" s="46" t="str">
        <f t="shared" si="11"/>
        <v>Yes</v>
      </c>
      <c r="Z28" s="46" t="str">
        <f t="shared" si="12"/>
        <v>Very high</v>
      </c>
    </row>
    <row r="29" spans="1:26" x14ac:dyDescent="0.25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7"/>
        <v>Yes</v>
      </c>
      <c r="U29" s="47" t="str" cm="1">
        <f t="array" ref="U29">_xlfn.IFS(M29&lt;=20,"Low",M29&lt;=40,"Mid",M29&lt;=60,"High",M29&gt;60,"Very High")</f>
        <v>High</v>
      </c>
      <c r="V29" s="58">
        <f t="shared" si="8"/>
        <v>0</v>
      </c>
      <c r="W29" s="46" t="str">
        <f t="shared" si="9"/>
        <v>-</v>
      </c>
      <c r="X29" s="58">
        <f t="shared" si="10"/>
        <v>0</v>
      </c>
      <c r="Y29" s="46" t="str">
        <f t="shared" si="11"/>
        <v>Yes</v>
      </c>
      <c r="Z29" s="46" t="str">
        <f t="shared" si="12"/>
        <v>HIGH</v>
      </c>
    </row>
    <row r="30" spans="1:26" x14ac:dyDescent="0.25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7"/>
        <v>No</v>
      </c>
      <c r="U30" s="47" t="str" cm="1">
        <f t="array" ref="U30">_xlfn.IFS(M30&lt;=20,"Low",M30&lt;=40,"Mid",M30&lt;=60,"High",M30&gt;60,"Very High")</f>
        <v>Mid</v>
      </c>
      <c r="V30" s="58">
        <f t="shared" si="8"/>
        <v>0</v>
      </c>
      <c r="W30" s="46" t="str">
        <f t="shared" si="9"/>
        <v>-</v>
      </c>
      <c r="X30" s="58">
        <f t="shared" si="10"/>
        <v>0</v>
      </c>
      <c r="Y30" s="46" t="str">
        <f t="shared" si="11"/>
        <v>No</v>
      </c>
      <c r="Z30" s="46" t="str">
        <f t="shared" si="12"/>
        <v>MID</v>
      </c>
    </row>
    <row r="31" spans="1:26" x14ac:dyDescent="0.25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7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8"/>
        <v>0.3</v>
      </c>
      <c r="W31" s="46">
        <f t="shared" si="9"/>
        <v>180.29999999999998</v>
      </c>
      <c r="X31" s="58">
        <f t="shared" si="10"/>
        <v>0</v>
      </c>
      <c r="Y31" s="46" t="str">
        <f t="shared" si="11"/>
        <v>No</v>
      </c>
      <c r="Z31" s="46" t="str">
        <f t="shared" si="12"/>
        <v>Very high</v>
      </c>
    </row>
    <row r="32" spans="1:26" x14ac:dyDescent="0.25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7"/>
        <v>Yes</v>
      </c>
      <c r="U32" s="47" t="str" cm="1">
        <f t="array" ref="U32">_xlfn.IFS(M32&lt;=20,"Low",M32&lt;=40,"Mid",M32&lt;=60,"High",M32&gt;60,"Very High")</f>
        <v>Mid</v>
      </c>
      <c r="V32" s="58">
        <f t="shared" si="8"/>
        <v>0</v>
      </c>
      <c r="W32" s="46" t="str">
        <f t="shared" si="9"/>
        <v>-</v>
      </c>
      <c r="X32" s="58">
        <f t="shared" si="10"/>
        <v>0</v>
      </c>
      <c r="Y32" s="46" t="str">
        <f t="shared" si="11"/>
        <v>Yes</v>
      </c>
      <c r="Z32" s="46" t="str">
        <f t="shared" si="12"/>
        <v>MID</v>
      </c>
    </row>
    <row r="33" spans="1:26" x14ac:dyDescent="0.25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7"/>
        <v>Yes</v>
      </c>
      <c r="U33" s="47" t="str" cm="1">
        <f t="array" ref="U33">_xlfn.IFS(M33&lt;=20,"Low",M33&lt;=40,"Mid",M33&lt;=60,"High",M33&gt;60,"Very High")</f>
        <v>High</v>
      </c>
      <c r="V33" s="58">
        <f t="shared" si="8"/>
        <v>0</v>
      </c>
      <c r="W33" s="46" t="str">
        <f t="shared" si="9"/>
        <v>-</v>
      </c>
      <c r="X33" s="58">
        <f t="shared" si="10"/>
        <v>0</v>
      </c>
      <c r="Y33" s="46" t="str">
        <f t="shared" si="11"/>
        <v>Yes</v>
      </c>
      <c r="Z33" s="46" t="str">
        <f t="shared" si="12"/>
        <v>HIGH</v>
      </c>
    </row>
    <row r="34" spans="1:26" x14ac:dyDescent="0.25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7"/>
        <v>No</v>
      </c>
      <c r="U34" s="47" t="str" cm="1">
        <f t="array" ref="U34">_xlfn.IFS(M34&lt;=20,"Low",M34&lt;=40,"Mid",M34&lt;=60,"High",M34&gt;60,"Very High")</f>
        <v>Low</v>
      </c>
      <c r="V34" s="58">
        <f t="shared" si="8"/>
        <v>0</v>
      </c>
      <c r="W34" s="46" t="str">
        <f t="shared" si="9"/>
        <v>-</v>
      </c>
      <c r="X34" s="58">
        <f t="shared" si="10"/>
        <v>0</v>
      </c>
      <c r="Y34" s="46" t="str">
        <f t="shared" si="11"/>
        <v>No</v>
      </c>
      <c r="Z34" s="46" t="str">
        <f t="shared" si="12"/>
        <v>LOW</v>
      </c>
    </row>
    <row r="35" spans="1:26" x14ac:dyDescent="0.25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7"/>
        <v>No</v>
      </c>
      <c r="U35" s="47" t="str" cm="1">
        <f t="array" ref="U35">_xlfn.IFS(M35&lt;=20,"Low",M35&lt;=40,"Mid",M35&lt;=60,"High",M35&gt;60,"Very High")</f>
        <v>Low</v>
      </c>
      <c r="V35" s="58">
        <f t="shared" si="8"/>
        <v>0</v>
      </c>
      <c r="W35" s="46" t="str">
        <f t="shared" si="9"/>
        <v>-</v>
      </c>
      <c r="X35" s="58">
        <f t="shared" si="10"/>
        <v>0</v>
      </c>
      <c r="Y35" s="46" t="str">
        <f t="shared" si="11"/>
        <v>No</v>
      </c>
      <c r="Z35" s="46" t="str">
        <f t="shared" si="12"/>
        <v>LOW</v>
      </c>
    </row>
    <row r="36" spans="1:26" x14ac:dyDescent="0.25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7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8"/>
        <v>0</v>
      </c>
      <c r="W36" s="46" t="str">
        <f t="shared" si="9"/>
        <v>-</v>
      </c>
      <c r="X36" s="58">
        <f t="shared" si="10"/>
        <v>0</v>
      </c>
      <c r="Y36" s="46" t="str">
        <f t="shared" si="11"/>
        <v>Yes</v>
      </c>
      <c r="Z36" s="46" t="str">
        <f t="shared" si="12"/>
        <v>Very high</v>
      </c>
    </row>
    <row r="37" spans="1:26" x14ac:dyDescent="0.25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7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8"/>
        <v>0</v>
      </c>
      <c r="W37" s="46" t="str">
        <f t="shared" si="9"/>
        <v>-</v>
      </c>
      <c r="X37" s="58">
        <f t="shared" si="10"/>
        <v>0</v>
      </c>
      <c r="Y37" s="46" t="str">
        <f t="shared" si="11"/>
        <v>Yes</v>
      </c>
      <c r="Z37" s="46" t="str">
        <f t="shared" si="12"/>
        <v>Very high</v>
      </c>
    </row>
    <row r="38" spans="1:26" x14ac:dyDescent="0.25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7"/>
        <v>No</v>
      </c>
      <c r="U38" s="47" t="str" cm="1">
        <f t="array" ref="U38">_xlfn.IFS(M38&lt;=20,"Low",M38&lt;=40,"Mid",M38&lt;=60,"High",M38&gt;60,"Very High")</f>
        <v>Mid</v>
      </c>
      <c r="V38" s="58">
        <f t="shared" si="8"/>
        <v>0.3</v>
      </c>
      <c r="W38" s="46">
        <f t="shared" si="9"/>
        <v>352.2</v>
      </c>
      <c r="X38" s="58">
        <f t="shared" si="10"/>
        <v>0</v>
      </c>
      <c r="Y38" s="46" t="str">
        <f t="shared" si="11"/>
        <v>No</v>
      </c>
      <c r="Z38" s="46" t="str">
        <f t="shared" si="12"/>
        <v>MID</v>
      </c>
    </row>
    <row r="39" spans="1:26" x14ac:dyDescent="0.25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7"/>
        <v>Yes</v>
      </c>
      <c r="U39" s="47" t="str" cm="1">
        <f t="array" ref="U39">_xlfn.IFS(M39&lt;=20,"Low",M39&lt;=40,"Mid",M39&lt;=60,"High",M39&gt;60,"Very High")</f>
        <v>High</v>
      </c>
      <c r="V39" s="58">
        <f t="shared" si="8"/>
        <v>0</v>
      </c>
      <c r="W39" s="46" t="str">
        <f t="shared" si="9"/>
        <v>-</v>
      </c>
      <c r="X39" s="58">
        <f t="shared" si="10"/>
        <v>0</v>
      </c>
      <c r="Y39" s="46" t="str">
        <f t="shared" si="11"/>
        <v>Yes</v>
      </c>
      <c r="Z39" s="46" t="str">
        <f t="shared" si="12"/>
        <v>HIGH</v>
      </c>
    </row>
    <row r="40" spans="1:26" x14ac:dyDescent="0.25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7"/>
        <v>No</v>
      </c>
      <c r="U40" s="47" t="str" cm="1">
        <f t="array" ref="U40">_xlfn.IFS(M40&lt;=20,"Low",M40&lt;=40,"Mid",M40&lt;=60,"High",M40&gt;60,"Very High")</f>
        <v>Mid</v>
      </c>
      <c r="V40" s="58">
        <f t="shared" si="8"/>
        <v>0</v>
      </c>
      <c r="W40" s="46" t="str">
        <f t="shared" si="9"/>
        <v>-</v>
      </c>
      <c r="X40" s="58">
        <f t="shared" si="10"/>
        <v>0</v>
      </c>
      <c r="Y40" s="46" t="str">
        <f t="shared" si="11"/>
        <v>No</v>
      </c>
      <c r="Z40" s="46" t="str">
        <f t="shared" si="12"/>
        <v>MID</v>
      </c>
    </row>
    <row r="41" spans="1:26" x14ac:dyDescent="0.25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7"/>
        <v>No</v>
      </c>
      <c r="U41" s="47" t="str" cm="1">
        <f t="array" ref="U41">_xlfn.IFS(M41&lt;=20,"Low",M41&lt;=40,"Mid",M41&lt;=60,"High",M41&gt;60,"Very High")</f>
        <v>Mid</v>
      </c>
      <c r="V41" s="58">
        <f t="shared" si="8"/>
        <v>0</v>
      </c>
      <c r="W41" s="46">
        <f t="shared" si="9"/>
        <v>87.92</v>
      </c>
      <c r="X41" s="58">
        <f t="shared" si="10"/>
        <v>0</v>
      </c>
      <c r="Y41" s="46" t="str">
        <f t="shared" si="11"/>
        <v>No</v>
      </c>
      <c r="Z41" s="46" t="str">
        <f t="shared" si="12"/>
        <v>MID</v>
      </c>
    </row>
    <row r="42" spans="1:26" x14ac:dyDescent="0.25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7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8"/>
        <v>0</v>
      </c>
      <c r="W42" s="46" t="str">
        <f t="shared" si="9"/>
        <v>-</v>
      </c>
      <c r="X42" s="58">
        <f t="shared" si="10"/>
        <v>0</v>
      </c>
      <c r="Y42" s="46" t="str">
        <f t="shared" si="11"/>
        <v>Yes</v>
      </c>
      <c r="Z42" s="46" t="str">
        <f t="shared" si="12"/>
        <v>Very high</v>
      </c>
    </row>
    <row r="43" spans="1:26" x14ac:dyDescent="0.25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7"/>
        <v>No</v>
      </c>
      <c r="U43" s="47" t="str" cm="1">
        <f t="array" ref="U43">_xlfn.IFS(M43&lt;=20,"Low",M43&lt;=40,"Mid",M43&lt;=60,"High",M43&gt;60,"Very High")</f>
        <v>Low</v>
      </c>
      <c r="V43" s="58">
        <f t="shared" si="8"/>
        <v>0</v>
      </c>
      <c r="W43" s="46" t="str">
        <f t="shared" si="9"/>
        <v>-</v>
      </c>
      <c r="X43" s="58">
        <f t="shared" si="10"/>
        <v>0</v>
      </c>
      <c r="Y43" s="46" t="str">
        <f t="shared" si="11"/>
        <v>No</v>
      </c>
      <c r="Z43" s="46" t="str">
        <f t="shared" si="12"/>
        <v>LOW</v>
      </c>
    </row>
    <row r="44" spans="1:26" x14ac:dyDescent="0.25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7"/>
        <v>No</v>
      </c>
      <c r="U44" s="47" t="str" cm="1">
        <f t="array" ref="U44">_xlfn.IFS(M44&lt;=20,"Low",M44&lt;=40,"Mid",M44&lt;=60,"High",M44&gt;60,"Very High")</f>
        <v>Low</v>
      </c>
      <c r="V44" s="58">
        <f t="shared" si="8"/>
        <v>0</v>
      </c>
      <c r="W44" s="46" t="str">
        <f t="shared" si="9"/>
        <v>-</v>
      </c>
      <c r="X44" s="58">
        <f t="shared" si="10"/>
        <v>0</v>
      </c>
      <c r="Y44" s="46" t="str">
        <f t="shared" si="11"/>
        <v>No</v>
      </c>
      <c r="Z44" s="46" t="str">
        <f t="shared" si="12"/>
        <v>LOW</v>
      </c>
    </row>
    <row r="45" spans="1:26" x14ac:dyDescent="0.25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7"/>
        <v>Yes</v>
      </c>
      <c r="U45" s="47" t="str" cm="1">
        <f t="array" ref="U45">_xlfn.IFS(M45&lt;=20,"Low",M45&lt;=40,"Mid",M45&lt;=60,"High",M45&gt;60,"Very High")</f>
        <v>High</v>
      </c>
      <c r="V45" s="58">
        <f t="shared" si="8"/>
        <v>0</v>
      </c>
      <c r="W45" s="46" t="str">
        <f t="shared" si="9"/>
        <v>-</v>
      </c>
      <c r="X45" s="58">
        <f t="shared" si="10"/>
        <v>0</v>
      </c>
      <c r="Y45" s="46" t="str">
        <f t="shared" si="11"/>
        <v>Yes</v>
      </c>
      <c r="Z45" s="46" t="str">
        <f t="shared" si="12"/>
        <v>HIGH</v>
      </c>
    </row>
    <row r="46" spans="1:26" x14ac:dyDescent="0.25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7"/>
        <v>No</v>
      </c>
      <c r="U46" s="47" t="str" cm="1">
        <f t="array" ref="U46">_xlfn.IFS(M46&lt;=20,"Low",M46&lt;=40,"Mid",M46&lt;=60,"High",M46&gt;60,"Very High")</f>
        <v>Mid</v>
      </c>
      <c r="V46" s="58">
        <f t="shared" si="8"/>
        <v>0.3</v>
      </c>
      <c r="W46" s="46">
        <f t="shared" si="9"/>
        <v>262.5</v>
      </c>
      <c r="X46" s="58">
        <f t="shared" si="10"/>
        <v>0</v>
      </c>
      <c r="Y46" s="46" t="str">
        <f t="shared" si="11"/>
        <v>No</v>
      </c>
      <c r="Z46" s="46" t="str">
        <f t="shared" si="12"/>
        <v>MID</v>
      </c>
    </row>
    <row r="47" spans="1:26" x14ac:dyDescent="0.25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7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8"/>
        <v>0</v>
      </c>
      <c r="W47" s="46" t="str">
        <f t="shared" si="9"/>
        <v>-</v>
      </c>
      <c r="X47" s="58">
        <f t="shared" si="10"/>
        <v>0</v>
      </c>
      <c r="Y47" s="46" t="str">
        <f t="shared" si="11"/>
        <v>No</v>
      </c>
      <c r="Z47" s="46" t="str">
        <f t="shared" si="12"/>
        <v>Very high</v>
      </c>
    </row>
    <row r="48" spans="1:26" x14ac:dyDescent="0.25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7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8"/>
        <v>0</v>
      </c>
      <c r="W48" s="46" t="str">
        <f t="shared" si="9"/>
        <v>-</v>
      </c>
      <c r="X48" s="58">
        <f t="shared" si="10"/>
        <v>0</v>
      </c>
      <c r="Y48" s="46" t="str">
        <f t="shared" si="11"/>
        <v>Yes</v>
      </c>
      <c r="Z48" s="46" t="str">
        <f t="shared" si="12"/>
        <v>Very high</v>
      </c>
    </row>
    <row r="49" spans="1:26" x14ac:dyDescent="0.25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7"/>
        <v>Yes</v>
      </c>
      <c r="U49" s="47" t="str" cm="1">
        <f t="array" ref="U49">_xlfn.IFS(M49&lt;=20,"Low",M49&lt;=40,"Mid",M49&lt;=60,"High",M49&gt;60,"Very High")</f>
        <v>High</v>
      </c>
      <c r="V49" s="58">
        <f t="shared" si="8"/>
        <v>0</v>
      </c>
      <c r="W49" s="46" t="str">
        <f t="shared" si="9"/>
        <v>-</v>
      </c>
      <c r="X49" s="58">
        <f t="shared" si="10"/>
        <v>0</v>
      </c>
      <c r="Y49" s="46" t="str">
        <f t="shared" si="11"/>
        <v>Yes</v>
      </c>
      <c r="Z49" s="46" t="str">
        <f t="shared" si="12"/>
        <v>HIGH</v>
      </c>
    </row>
    <row r="50" spans="1:26" x14ac:dyDescent="0.25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7"/>
        <v>Yes</v>
      </c>
      <c r="U50" s="47" t="str" cm="1">
        <f t="array" ref="U50">_xlfn.IFS(M50&lt;=20,"Low",M50&lt;=40,"Mid",M50&lt;=60,"High",M50&gt;60,"Very High")</f>
        <v>High</v>
      </c>
      <c r="V50" s="58">
        <f t="shared" si="8"/>
        <v>0</v>
      </c>
      <c r="W50" s="46" t="str">
        <f t="shared" si="9"/>
        <v>-</v>
      </c>
      <c r="X50" s="58">
        <f t="shared" si="10"/>
        <v>0</v>
      </c>
      <c r="Y50" s="46" t="str">
        <f t="shared" si="11"/>
        <v>Yes</v>
      </c>
      <c r="Z50" s="46" t="str">
        <f t="shared" si="12"/>
        <v>HIGH</v>
      </c>
    </row>
    <row r="51" spans="1:26" x14ac:dyDescent="0.25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7"/>
        <v>No</v>
      </c>
      <c r="U51" s="47" t="str" cm="1">
        <f t="array" ref="U51">_xlfn.IFS(M51&lt;=20,"Low",M51&lt;=40,"Mid",M51&lt;=60,"High",M51&gt;60,"Very High")</f>
        <v>Mid</v>
      </c>
      <c r="V51" s="58">
        <f t="shared" si="8"/>
        <v>0</v>
      </c>
      <c r="W51" s="46" t="str">
        <f t="shared" si="9"/>
        <v>-</v>
      </c>
      <c r="X51" s="58">
        <f t="shared" si="10"/>
        <v>0</v>
      </c>
      <c r="Y51" s="46" t="str">
        <f t="shared" si="11"/>
        <v>No</v>
      </c>
      <c r="Z51" s="46" t="str">
        <f t="shared" si="12"/>
        <v>MID</v>
      </c>
    </row>
    <row r="52" spans="1:26" x14ac:dyDescent="0.25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7"/>
        <v>No</v>
      </c>
      <c r="U52" s="47" t="str" cm="1">
        <f t="array" ref="U52">_xlfn.IFS(M52&lt;=20,"Low",M52&lt;=40,"Mid",M52&lt;=60,"High",M52&gt;60,"Very High")</f>
        <v>High</v>
      </c>
      <c r="V52" s="58">
        <f t="shared" si="8"/>
        <v>0</v>
      </c>
      <c r="W52" s="46">
        <f t="shared" si="9"/>
        <v>845.60000000000014</v>
      </c>
      <c r="X52" s="58">
        <f t="shared" si="10"/>
        <v>0</v>
      </c>
      <c r="Y52" s="46" t="str">
        <f t="shared" si="11"/>
        <v>No</v>
      </c>
      <c r="Z52" s="46" t="str">
        <f t="shared" si="12"/>
        <v>HIGH</v>
      </c>
    </row>
    <row r="53" spans="1:26" x14ac:dyDescent="0.25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7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8"/>
        <v>0.3</v>
      </c>
      <c r="W53" s="46">
        <f t="shared" si="9"/>
        <v>1770.3</v>
      </c>
      <c r="X53" s="58">
        <f t="shared" si="10"/>
        <v>0</v>
      </c>
      <c r="Y53" s="46" t="str">
        <f t="shared" si="11"/>
        <v>No</v>
      </c>
      <c r="Z53" s="46" t="str">
        <f t="shared" si="12"/>
        <v>Very high</v>
      </c>
    </row>
    <row r="54" spans="1:26" x14ac:dyDescent="0.25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7"/>
        <v>Yes</v>
      </c>
      <c r="U54" s="47" t="str" cm="1">
        <f t="array" ref="U54">_xlfn.IFS(M54&lt;=20,"Low",M54&lt;=40,"Mid",M54&lt;=60,"High",M54&gt;60,"Very High")</f>
        <v>High</v>
      </c>
      <c r="V54" s="58">
        <f t="shared" si="8"/>
        <v>0</v>
      </c>
      <c r="W54" s="46" t="str">
        <f t="shared" si="9"/>
        <v>-</v>
      </c>
      <c r="X54" s="58">
        <f t="shared" si="10"/>
        <v>0</v>
      </c>
      <c r="Y54" s="46" t="str">
        <f t="shared" si="11"/>
        <v>Yes</v>
      </c>
      <c r="Z54" s="46" t="str">
        <f t="shared" si="12"/>
        <v>HIGH</v>
      </c>
    </row>
    <row r="55" spans="1:26" x14ac:dyDescent="0.25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7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8"/>
        <v>0</v>
      </c>
      <c r="W55" s="46" t="str">
        <f t="shared" si="9"/>
        <v>-</v>
      </c>
      <c r="X55" s="58">
        <f t="shared" si="10"/>
        <v>0</v>
      </c>
      <c r="Y55" s="46" t="str">
        <f t="shared" si="11"/>
        <v>No</v>
      </c>
      <c r="Z55" s="46" t="str">
        <f t="shared" si="12"/>
        <v>Very high</v>
      </c>
    </row>
    <row r="56" spans="1:26" x14ac:dyDescent="0.25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7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8"/>
        <v>0.3</v>
      </c>
      <c r="W56" s="46">
        <f t="shared" si="9"/>
        <v>2324.6999999999998</v>
      </c>
      <c r="X56" s="58">
        <f t="shared" si="10"/>
        <v>0</v>
      </c>
      <c r="Y56" s="46" t="str">
        <f t="shared" si="11"/>
        <v>Yes</v>
      </c>
      <c r="Z56" s="46" t="str">
        <f t="shared" si="12"/>
        <v>Very high</v>
      </c>
    </row>
    <row r="57" spans="1:26" x14ac:dyDescent="0.25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7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8"/>
        <v>0.3</v>
      </c>
      <c r="W57" s="46">
        <f t="shared" si="9"/>
        <v>5606.4</v>
      </c>
      <c r="X57" s="58">
        <f t="shared" si="10"/>
        <v>0</v>
      </c>
      <c r="Y57" s="46" t="str">
        <f t="shared" si="11"/>
        <v>Yes</v>
      </c>
      <c r="Z57" s="46" t="str">
        <f t="shared" si="12"/>
        <v>Very high</v>
      </c>
    </row>
    <row r="58" spans="1:26" x14ac:dyDescent="0.25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7"/>
        <v>Yes</v>
      </c>
      <c r="U58" s="47" t="str" cm="1">
        <f t="array" ref="U58">_xlfn.IFS(M58&lt;=20,"Low",M58&lt;=40,"Mid",M58&lt;=60,"High",M58&gt;60,"Very High")</f>
        <v>High</v>
      </c>
      <c r="V58" s="58">
        <f t="shared" si="8"/>
        <v>0</v>
      </c>
      <c r="W58" s="46">
        <f t="shared" si="9"/>
        <v>4200</v>
      </c>
      <c r="X58" s="58">
        <f t="shared" si="10"/>
        <v>0</v>
      </c>
      <c r="Y58" s="46" t="str">
        <f t="shared" si="11"/>
        <v>Yes</v>
      </c>
      <c r="Z58" s="46" t="str">
        <f t="shared" si="12"/>
        <v>HIGH</v>
      </c>
    </row>
    <row r="59" spans="1:26" x14ac:dyDescent="0.25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7"/>
        <v>No</v>
      </c>
      <c r="U59" s="47" t="str" cm="1">
        <f t="array" ref="U59">_xlfn.IFS(M59&lt;=20,"Low",M59&lt;=40,"Mid",M59&lt;=60,"High",M59&gt;60,"Very High")</f>
        <v>High</v>
      </c>
      <c r="V59" s="58">
        <f t="shared" si="8"/>
        <v>0</v>
      </c>
      <c r="W59" s="46">
        <f t="shared" si="9"/>
        <v>291.20000000000005</v>
      </c>
      <c r="X59" s="58">
        <f t="shared" si="10"/>
        <v>0</v>
      </c>
      <c r="Y59" s="46" t="str">
        <f t="shared" si="11"/>
        <v>No</v>
      </c>
      <c r="Z59" s="46" t="str">
        <f t="shared" si="12"/>
        <v>HIGH</v>
      </c>
    </row>
    <row r="60" spans="1:26" x14ac:dyDescent="0.25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7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8"/>
        <v>0</v>
      </c>
      <c r="W60" s="46">
        <f t="shared" si="9"/>
        <v>575.12</v>
      </c>
      <c r="X60" s="58">
        <f t="shared" si="10"/>
        <v>0</v>
      </c>
      <c r="Y60" s="46" t="str">
        <f t="shared" si="11"/>
        <v>No</v>
      </c>
      <c r="Z60" s="46" t="str">
        <f t="shared" si="12"/>
        <v>Very high</v>
      </c>
    </row>
    <row r="61" spans="1:26" x14ac:dyDescent="0.25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7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8"/>
        <v>0</v>
      </c>
      <c r="W61" s="46">
        <f t="shared" si="9"/>
        <v>562.24</v>
      </c>
      <c r="X61" s="58">
        <f t="shared" si="10"/>
        <v>0</v>
      </c>
      <c r="Y61" s="46" t="str">
        <f t="shared" si="11"/>
        <v>No</v>
      </c>
      <c r="Z61" s="46" t="str">
        <f t="shared" si="12"/>
        <v>Very high</v>
      </c>
    </row>
    <row r="62" spans="1:26" x14ac:dyDescent="0.25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7"/>
        <v>No</v>
      </c>
      <c r="U62" s="47" t="str" cm="1">
        <f t="array" ref="U62">_xlfn.IFS(M62&lt;=20,"Low",M62&lt;=40,"Mid",M62&lt;=60,"High",M62&gt;60,"Very High")</f>
        <v>Mid</v>
      </c>
      <c r="V62" s="58">
        <f t="shared" si="8"/>
        <v>0</v>
      </c>
      <c r="W62" s="46" t="str">
        <f t="shared" si="9"/>
        <v>-</v>
      </c>
      <c r="X62" s="58">
        <f t="shared" si="10"/>
        <v>0</v>
      </c>
      <c r="Y62" s="46" t="str">
        <f t="shared" si="11"/>
        <v>No</v>
      </c>
      <c r="Z62" s="46" t="str">
        <f t="shared" si="12"/>
        <v>MID</v>
      </c>
    </row>
    <row r="63" spans="1:26" x14ac:dyDescent="0.25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7"/>
        <v>No</v>
      </c>
      <c r="U63" s="47" t="str" cm="1">
        <f t="array" ref="U63">_xlfn.IFS(M63&lt;=20,"Low",M63&lt;=40,"Mid",M63&lt;=60,"High",M63&gt;60,"Very High")</f>
        <v>Low</v>
      </c>
      <c r="V63" s="58">
        <f t="shared" si="8"/>
        <v>0</v>
      </c>
      <c r="W63" s="46" t="str">
        <f t="shared" si="9"/>
        <v>-</v>
      </c>
      <c r="X63" s="58">
        <f t="shared" si="10"/>
        <v>0</v>
      </c>
      <c r="Y63" s="46" t="str">
        <f t="shared" si="11"/>
        <v>No</v>
      </c>
      <c r="Z63" s="46" t="str">
        <f t="shared" si="12"/>
        <v>LOW</v>
      </c>
    </row>
    <row r="64" spans="1:26" x14ac:dyDescent="0.25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7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8"/>
        <v>0.3</v>
      </c>
      <c r="W64" s="46">
        <f t="shared" si="9"/>
        <v>8802.2999999999993</v>
      </c>
      <c r="X64" s="58">
        <f t="shared" si="10"/>
        <v>0</v>
      </c>
      <c r="Y64" s="46" t="str">
        <f t="shared" si="11"/>
        <v>Yes</v>
      </c>
      <c r="Z64" s="46" t="str">
        <f t="shared" si="12"/>
        <v>Very high</v>
      </c>
    </row>
    <row r="65" spans="1:26" x14ac:dyDescent="0.25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7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8"/>
        <v>0</v>
      </c>
      <c r="W65" s="46" t="str">
        <f t="shared" si="9"/>
        <v>-</v>
      </c>
      <c r="X65" s="58">
        <f t="shared" si="10"/>
        <v>0</v>
      </c>
      <c r="Y65" s="46" t="str">
        <f t="shared" si="11"/>
        <v>No</v>
      </c>
      <c r="Z65" s="46" t="str">
        <f t="shared" si="12"/>
        <v>Very high</v>
      </c>
    </row>
    <row r="66" spans="1:26" x14ac:dyDescent="0.25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7"/>
        <v>No</v>
      </c>
      <c r="U66" s="47" t="str" cm="1">
        <f t="array" ref="U66">_xlfn.IFS(M66&lt;=20,"Low",M66&lt;=40,"Mid",M66&lt;=60,"High",M66&gt;60,"Very High")</f>
        <v>Mid</v>
      </c>
      <c r="V66" s="58">
        <f t="shared" si="8"/>
        <v>0</v>
      </c>
      <c r="W66" s="46">
        <f t="shared" si="9"/>
        <v>540.40000000000009</v>
      </c>
      <c r="X66" s="58">
        <f t="shared" si="10"/>
        <v>0</v>
      </c>
      <c r="Y66" s="46" t="str">
        <f t="shared" si="11"/>
        <v>No</v>
      </c>
      <c r="Z66" s="46" t="str">
        <f t="shared" si="12"/>
        <v>MID</v>
      </c>
    </row>
    <row r="67" spans="1:26" x14ac:dyDescent="0.25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3">I67*J67</f>
        <v>18354</v>
      </c>
      <c r="L67" s="46">
        <f t="shared" ref="L67:L130" si="14">H67*J67</f>
        <v>19999</v>
      </c>
      <c r="M67" s="46">
        <v>82</v>
      </c>
      <c r="N67" s="46">
        <f t="shared" ref="N67:N130" si="15">L67+M67</f>
        <v>20081</v>
      </c>
      <c r="O67" s="46">
        <f t="shared" ref="O67:O130" si="16">N67-K67</f>
        <v>1727</v>
      </c>
      <c r="P67" s="46" t="s">
        <v>28</v>
      </c>
      <c r="Q67" s="58">
        <f t="shared" ref="Q67:Q130" si="17">IF(E67="Amazon",30%,0)</f>
        <v>0</v>
      </c>
      <c r="R67" s="46" t="str">
        <f t="shared" ref="R67:R130" si="18">IF(E67="Amazon",30%*N67,IF(E67="Flipkart",28%*N67,IF(E67="India Mart",15%*N67,"-")))</f>
        <v>-</v>
      </c>
      <c r="S67" s="58" t="str">
        <f t="shared" ref="S67:S130" si="19">IF(AND(E67="Website",N67&gt;25000),2%,"No Discount")</f>
        <v>No Discount</v>
      </c>
      <c r="T67" s="46" t="str">
        <f t="shared" ref="T67:T130" si="20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1">IF(E67="Amazon",30%,0%)</f>
        <v>0</v>
      </c>
      <c r="W67" s="46" t="str">
        <f t="shared" ref="W67:W130" si="22">IF(E67="Amazon",N67*30%,IF(E67="flipkart",N67*28%,IF(E67="indiamart",N67*15%,"-")))</f>
        <v>-</v>
      </c>
      <c r="X67" s="58">
        <f t="shared" ref="X67:X130" si="23">IF(AND(E67="website",N67&gt;25000),2%,0%)</f>
        <v>0</v>
      </c>
      <c r="Y67" s="46" t="str">
        <f t="shared" ref="Y67:Y130" si="24">IF(OR(D67="Furniture",D67="Technology"),"Yes","No")</f>
        <v>Yes</v>
      </c>
      <c r="Z67" s="46" t="str">
        <f t="shared" ref="Z67:Z130" si="25">_xlfn.IFS(M67&lt;=20,"LOW",M67&lt;=40,"MID",M67&lt;=60,"HIGH",M67&gt;60,"Very high")</f>
        <v>Very high</v>
      </c>
    </row>
    <row r="68" spans="1:26" x14ac:dyDescent="0.25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3"/>
        <v>4120</v>
      </c>
      <c r="L68" s="46">
        <f t="shared" si="14"/>
        <v>4666</v>
      </c>
      <c r="M68" s="46">
        <v>64</v>
      </c>
      <c r="N68" s="46">
        <f t="shared" si="15"/>
        <v>4730</v>
      </c>
      <c r="O68" s="46">
        <f t="shared" si="16"/>
        <v>610</v>
      </c>
      <c r="P68" s="46" t="s">
        <v>30</v>
      </c>
      <c r="Q68" s="58">
        <f t="shared" si="17"/>
        <v>0</v>
      </c>
      <c r="R68" s="46">
        <f t="shared" si="18"/>
        <v>1324.4</v>
      </c>
      <c r="S68" s="58" t="str">
        <f t="shared" si="19"/>
        <v>No Discount</v>
      </c>
      <c r="T68" s="46" t="str">
        <f t="shared" si="20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1"/>
        <v>0</v>
      </c>
      <c r="W68" s="46">
        <f t="shared" si="22"/>
        <v>1324.4</v>
      </c>
      <c r="X68" s="58">
        <f t="shared" si="23"/>
        <v>0</v>
      </c>
      <c r="Y68" s="46" t="str">
        <f t="shared" si="24"/>
        <v>No</v>
      </c>
      <c r="Z68" s="46" t="str">
        <f t="shared" si="25"/>
        <v>Very high</v>
      </c>
    </row>
    <row r="69" spans="1:26" x14ac:dyDescent="0.25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3"/>
        <v>1510</v>
      </c>
      <c r="L69" s="46">
        <f t="shared" si="14"/>
        <v>1601</v>
      </c>
      <c r="M69" s="46">
        <v>82</v>
      </c>
      <c r="N69" s="46">
        <f t="shared" si="15"/>
        <v>1683</v>
      </c>
      <c r="O69" s="46">
        <f t="shared" si="16"/>
        <v>173</v>
      </c>
      <c r="P69" s="46" t="s">
        <v>28</v>
      </c>
      <c r="Q69" s="58">
        <f t="shared" si="17"/>
        <v>0</v>
      </c>
      <c r="R69" s="46" t="str">
        <f t="shared" si="18"/>
        <v>-</v>
      </c>
      <c r="S69" s="58" t="str">
        <f t="shared" si="19"/>
        <v>No Discount</v>
      </c>
      <c r="T69" s="46" t="str">
        <f t="shared" si="20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1"/>
        <v>0</v>
      </c>
      <c r="W69" s="46" t="str">
        <f t="shared" si="22"/>
        <v>-</v>
      </c>
      <c r="X69" s="58">
        <f t="shared" si="23"/>
        <v>0</v>
      </c>
      <c r="Y69" s="46" t="str">
        <f t="shared" si="24"/>
        <v>Yes</v>
      </c>
      <c r="Z69" s="46" t="str">
        <f t="shared" si="25"/>
        <v>Very high</v>
      </c>
    </row>
    <row r="70" spans="1:26" x14ac:dyDescent="0.25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3"/>
        <v>901</v>
      </c>
      <c r="L70" s="46">
        <f t="shared" si="14"/>
        <v>954</v>
      </c>
      <c r="M70" s="46">
        <v>32</v>
      </c>
      <c r="N70" s="46">
        <f t="shared" si="15"/>
        <v>986</v>
      </c>
      <c r="O70" s="46">
        <f t="shared" si="16"/>
        <v>85</v>
      </c>
      <c r="P70" s="46" t="s">
        <v>30</v>
      </c>
      <c r="Q70" s="58">
        <f t="shared" si="17"/>
        <v>0.3</v>
      </c>
      <c r="R70" s="46">
        <f t="shared" si="18"/>
        <v>295.8</v>
      </c>
      <c r="S70" s="58" t="str">
        <f t="shared" si="19"/>
        <v>No Discount</v>
      </c>
      <c r="T70" s="46" t="str">
        <f t="shared" si="20"/>
        <v>No</v>
      </c>
      <c r="U70" s="47" t="str" cm="1">
        <f t="array" ref="U70">_xlfn.IFS(M70&lt;=20,"Low",M70&lt;=40,"Mid",M70&lt;=60,"High",M70&gt;60,"Very High")</f>
        <v>Mid</v>
      </c>
      <c r="V70" s="58">
        <f t="shared" si="21"/>
        <v>0.3</v>
      </c>
      <c r="W70" s="46">
        <f t="shared" si="22"/>
        <v>295.8</v>
      </c>
      <c r="X70" s="58">
        <f t="shared" si="23"/>
        <v>0</v>
      </c>
      <c r="Y70" s="46" t="str">
        <f t="shared" si="24"/>
        <v>No</v>
      </c>
      <c r="Z70" s="46" t="str">
        <f t="shared" si="25"/>
        <v>MID</v>
      </c>
    </row>
    <row r="71" spans="1:26" x14ac:dyDescent="0.25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3"/>
        <v>33876</v>
      </c>
      <c r="L71" s="46">
        <f t="shared" si="14"/>
        <v>35556</v>
      </c>
      <c r="M71" s="46">
        <v>52</v>
      </c>
      <c r="N71" s="46">
        <f t="shared" si="15"/>
        <v>35608</v>
      </c>
      <c r="O71" s="46">
        <f t="shared" si="16"/>
        <v>1732</v>
      </c>
      <c r="P71" s="46" t="s">
        <v>30</v>
      </c>
      <c r="Q71" s="58">
        <f t="shared" si="17"/>
        <v>0</v>
      </c>
      <c r="R71" s="46" t="str">
        <f t="shared" si="18"/>
        <v>-</v>
      </c>
      <c r="S71" s="58">
        <f t="shared" si="19"/>
        <v>0.02</v>
      </c>
      <c r="T71" s="46" t="str">
        <f t="shared" si="20"/>
        <v>Yes</v>
      </c>
      <c r="U71" s="47" t="str" cm="1">
        <f t="array" ref="U71">_xlfn.IFS(M71&lt;=20,"Low",M71&lt;=40,"Mid",M71&lt;=60,"High",M71&gt;60,"Very High")</f>
        <v>High</v>
      </c>
      <c r="V71" s="58">
        <f t="shared" si="21"/>
        <v>0</v>
      </c>
      <c r="W71" s="46" t="str">
        <f t="shared" si="22"/>
        <v>-</v>
      </c>
      <c r="X71" s="58">
        <f t="shared" si="23"/>
        <v>0.02</v>
      </c>
      <c r="Y71" s="46" t="str">
        <f t="shared" si="24"/>
        <v>Yes</v>
      </c>
      <c r="Z71" s="46" t="str">
        <f t="shared" si="25"/>
        <v>HIGH</v>
      </c>
    </row>
    <row r="72" spans="1:26" x14ac:dyDescent="0.25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3"/>
        <v>18384</v>
      </c>
      <c r="L72" s="46">
        <f t="shared" si="14"/>
        <v>19644</v>
      </c>
      <c r="M72" s="46">
        <v>94</v>
      </c>
      <c r="N72" s="46">
        <f t="shared" si="15"/>
        <v>19738</v>
      </c>
      <c r="O72" s="46">
        <f t="shared" si="16"/>
        <v>1354</v>
      </c>
      <c r="P72" s="46" t="s">
        <v>30</v>
      </c>
      <c r="Q72" s="58">
        <f t="shared" si="17"/>
        <v>0</v>
      </c>
      <c r="R72" s="46" t="str">
        <f t="shared" si="18"/>
        <v>-</v>
      </c>
      <c r="S72" s="58" t="str">
        <f t="shared" si="19"/>
        <v>No Discount</v>
      </c>
      <c r="T72" s="46" t="str">
        <f t="shared" si="20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1"/>
        <v>0</v>
      </c>
      <c r="W72" s="46" t="str">
        <f t="shared" si="22"/>
        <v>-</v>
      </c>
      <c r="X72" s="58">
        <f t="shared" si="23"/>
        <v>0</v>
      </c>
      <c r="Y72" s="46" t="str">
        <f t="shared" si="24"/>
        <v>Yes</v>
      </c>
      <c r="Z72" s="46" t="str">
        <f t="shared" si="25"/>
        <v>Very high</v>
      </c>
    </row>
    <row r="73" spans="1:26" x14ac:dyDescent="0.25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3"/>
        <v>16779</v>
      </c>
      <c r="L73" s="46">
        <f t="shared" si="14"/>
        <v>17605</v>
      </c>
      <c r="M73" s="46">
        <v>46</v>
      </c>
      <c r="N73" s="46">
        <f t="shared" si="15"/>
        <v>17651</v>
      </c>
      <c r="O73" s="46">
        <f t="shared" si="16"/>
        <v>872</v>
      </c>
      <c r="P73" s="46" t="s">
        <v>64</v>
      </c>
      <c r="Q73" s="58">
        <f t="shared" si="17"/>
        <v>0.3</v>
      </c>
      <c r="R73" s="46">
        <f t="shared" si="18"/>
        <v>5295.3</v>
      </c>
      <c r="S73" s="58" t="str">
        <f t="shared" si="19"/>
        <v>No Discount</v>
      </c>
      <c r="T73" s="46" t="str">
        <f t="shared" si="20"/>
        <v>Yes</v>
      </c>
      <c r="U73" s="47" t="str" cm="1">
        <f t="array" ref="U73">_xlfn.IFS(M73&lt;=20,"Low",M73&lt;=40,"Mid",M73&lt;=60,"High",M73&gt;60,"Very High")</f>
        <v>High</v>
      </c>
      <c r="V73" s="58">
        <f t="shared" si="21"/>
        <v>0.3</v>
      </c>
      <c r="W73" s="46">
        <f t="shared" si="22"/>
        <v>5295.3</v>
      </c>
      <c r="X73" s="58">
        <f t="shared" si="23"/>
        <v>0</v>
      </c>
      <c r="Y73" s="46" t="str">
        <f t="shared" si="24"/>
        <v>Yes</v>
      </c>
      <c r="Z73" s="46" t="str">
        <f t="shared" si="25"/>
        <v>HIGH</v>
      </c>
    </row>
    <row r="74" spans="1:26" x14ac:dyDescent="0.25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3"/>
        <v>3332</v>
      </c>
      <c r="L74" s="46">
        <f t="shared" si="14"/>
        <v>3596</v>
      </c>
      <c r="M74" s="46">
        <v>78</v>
      </c>
      <c r="N74" s="46">
        <f t="shared" si="15"/>
        <v>3674</v>
      </c>
      <c r="O74" s="46">
        <f t="shared" si="16"/>
        <v>342</v>
      </c>
      <c r="P74" s="46" t="s">
        <v>28</v>
      </c>
      <c r="Q74" s="58">
        <f t="shared" si="17"/>
        <v>0</v>
      </c>
      <c r="R74" s="46">
        <f t="shared" si="18"/>
        <v>1028.72</v>
      </c>
      <c r="S74" s="58" t="str">
        <f t="shared" si="19"/>
        <v>No Discount</v>
      </c>
      <c r="T74" s="46" t="str">
        <f t="shared" si="20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1"/>
        <v>0</v>
      </c>
      <c r="W74" s="46">
        <f t="shared" si="22"/>
        <v>1028.72</v>
      </c>
      <c r="X74" s="58">
        <f t="shared" si="23"/>
        <v>0</v>
      </c>
      <c r="Y74" s="46" t="str">
        <f t="shared" si="24"/>
        <v>Yes</v>
      </c>
      <c r="Z74" s="46" t="str">
        <f t="shared" si="25"/>
        <v>Very high</v>
      </c>
    </row>
    <row r="75" spans="1:26" x14ac:dyDescent="0.25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3"/>
        <v>2795</v>
      </c>
      <c r="L75" s="46">
        <f t="shared" si="14"/>
        <v>3130</v>
      </c>
      <c r="M75" s="46">
        <v>29</v>
      </c>
      <c r="N75" s="46">
        <f t="shared" si="15"/>
        <v>3159</v>
      </c>
      <c r="O75" s="46">
        <f t="shared" si="16"/>
        <v>364</v>
      </c>
      <c r="P75" s="46" t="s">
        <v>30</v>
      </c>
      <c r="Q75" s="58">
        <f t="shared" si="17"/>
        <v>0</v>
      </c>
      <c r="R75" s="46">
        <f t="shared" si="18"/>
        <v>473.84999999999997</v>
      </c>
      <c r="S75" s="58" t="str">
        <f t="shared" si="19"/>
        <v>No Discount</v>
      </c>
      <c r="T75" s="46" t="str">
        <f t="shared" si="20"/>
        <v>No</v>
      </c>
      <c r="U75" s="47" t="str" cm="1">
        <f t="array" ref="U75">_xlfn.IFS(M75&lt;=20,"Low",M75&lt;=40,"Mid",M75&lt;=60,"High",M75&gt;60,"Very High")</f>
        <v>Mid</v>
      </c>
      <c r="V75" s="58">
        <f t="shared" si="21"/>
        <v>0</v>
      </c>
      <c r="W75" s="46" t="str">
        <f t="shared" si="22"/>
        <v>-</v>
      </c>
      <c r="X75" s="58">
        <f t="shared" si="23"/>
        <v>0</v>
      </c>
      <c r="Y75" s="46" t="str">
        <f t="shared" si="24"/>
        <v>No</v>
      </c>
      <c r="Z75" s="46" t="str">
        <f t="shared" si="25"/>
        <v>MID</v>
      </c>
    </row>
    <row r="76" spans="1:26" x14ac:dyDescent="0.25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3"/>
        <v>6808</v>
      </c>
      <c r="L76" s="46">
        <f t="shared" si="14"/>
        <v>6936</v>
      </c>
      <c r="M76" s="46">
        <v>68</v>
      </c>
      <c r="N76" s="46">
        <f t="shared" si="15"/>
        <v>7004</v>
      </c>
      <c r="O76" s="46">
        <f t="shared" si="16"/>
        <v>196</v>
      </c>
      <c r="P76" s="46" t="s">
        <v>30</v>
      </c>
      <c r="Q76" s="58">
        <f t="shared" si="17"/>
        <v>0</v>
      </c>
      <c r="R76" s="46" t="str">
        <f t="shared" si="18"/>
        <v>-</v>
      </c>
      <c r="S76" s="58" t="str">
        <f t="shared" si="19"/>
        <v>No Discount</v>
      </c>
      <c r="T76" s="46" t="str">
        <f t="shared" si="20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1"/>
        <v>0</v>
      </c>
      <c r="W76" s="46" t="str">
        <f t="shared" si="22"/>
        <v>-</v>
      </c>
      <c r="X76" s="58">
        <f t="shared" si="23"/>
        <v>0</v>
      </c>
      <c r="Y76" s="46" t="str">
        <f t="shared" si="24"/>
        <v>Yes</v>
      </c>
      <c r="Z76" s="46" t="str">
        <f t="shared" si="25"/>
        <v>Very high</v>
      </c>
    </row>
    <row r="77" spans="1:26" x14ac:dyDescent="0.25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3"/>
        <v>2635</v>
      </c>
      <c r="L77" s="46">
        <f t="shared" si="14"/>
        <v>2960</v>
      </c>
      <c r="M77" s="46">
        <v>52</v>
      </c>
      <c r="N77" s="46">
        <f t="shared" si="15"/>
        <v>3012</v>
      </c>
      <c r="O77" s="46">
        <f t="shared" si="16"/>
        <v>377</v>
      </c>
      <c r="P77" s="46" t="s">
        <v>30</v>
      </c>
      <c r="Q77" s="58">
        <f t="shared" si="17"/>
        <v>0</v>
      </c>
      <c r="R77" s="46" t="str">
        <f t="shared" si="18"/>
        <v>-</v>
      </c>
      <c r="S77" s="58" t="str">
        <f t="shared" si="19"/>
        <v>No Discount</v>
      </c>
      <c r="T77" s="46" t="str">
        <f t="shared" si="20"/>
        <v>Yes</v>
      </c>
      <c r="U77" s="47" t="str" cm="1">
        <f t="array" ref="U77">_xlfn.IFS(M77&lt;=20,"Low",M77&lt;=40,"Mid",M77&lt;=60,"High",M77&gt;60,"Very High")</f>
        <v>High</v>
      </c>
      <c r="V77" s="58">
        <f t="shared" si="21"/>
        <v>0</v>
      </c>
      <c r="W77" s="46" t="str">
        <f t="shared" si="22"/>
        <v>-</v>
      </c>
      <c r="X77" s="58">
        <f t="shared" si="23"/>
        <v>0</v>
      </c>
      <c r="Y77" s="46" t="str">
        <f t="shared" si="24"/>
        <v>Yes</v>
      </c>
      <c r="Z77" s="46" t="str">
        <f t="shared" si="25"/>
        <v>HIGH</v>
      </c>
    </row>
    <row r="78" spans="1:26" x14ac:dyDescent="0.25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3"/>
        <v>1938</v>
      </c>
      <c r="L78" s="46">
        <f t="shared" si="14"/>
        <v>2178</v>
      </c>
      <c r="M78" s="46">
        <v>45</v>
      </c>
      <c r="N78" s="46">
        <f t="shared" si="15"/>
        <v>2223</v>
      </c>
      <c r="O78" s="46">
        <f t="shared" si="16"/>
        <v>285</v>
      </c>
      <c r="P78" s="46" t="s">
        <v>28</v>
      </c>
      <c r="Q78" s="58">
        <f t="shared" si="17"/>
        <v>0</v>
      </c>
      <c r="R78" s="46" t="str">
        <f t="shared" si="18"/>
        <v>-</v>
      </c>
      <c r="S78" s="58" t="str">
        <f t="shared" si="19"/>
        <v>No Discount</v>
      </c>
      <c r="T78" s="46" t="str">
        <f t="shared" si="20"/>
        <v>No</v>
      </c>
      <c r="U78" s="47" t="str" cm="1">
        <f t="array" ref="U78">_xlfn.IFS(M78&lt;=20,"Low",M78&lt;=40,"Mid",M78&lt;=60,"High",M78&gt;60,"Very High")</f>
        <v>High</v>
      </c>
      <c r="V78" s="58">
        <f t="shared" si="21"/>
        <v>0</v>
      </c>
      <c r="W78" s="46" t="str">
        <f t="shared" si="22"/>
        <v>-</v>
      </c>
      <c r="X78" s="58">
        <f t="shared" si="23"/>
        <v>0</v>
      </c>
      <c r="Y78" s="46" t="str">
        <f t="shared" si="24"/>
        <v>No</v>
      </c>
      <c r="Z78" s="46" t="str">
        <f t="shared" si="25"/>
        <v>HIGH</v>
      </c>
    </row>
    <row r="79" spans="1:26" x14ac:dyDescent="0.25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3"/>
        <v>694</v>
      </c>
      <c r="L79" s="46">
        <f t="shared" si="14"/>
        <v>743</v>
      </c>
      <c r="M79" s="46">
        <v>94</v>
      </c>
      <c r="N79" s="46">
        <f t="shared" si="15"/>
        <v>837</v>
      </c>
      <c r="O79" s="46">
        <f t="shared" si="16"/>
        <v>143</v>
      </c>
      <c r="P79" s="46" t="s">
        <v>28</v>
      </c>
      <c r="Q79" s="58">
        <f t="shared" si="17"/>
        <v>0.3</v>
      </c>
      <c r="R79" s="46">
        <f t="shared" si="18"/>
        <v>251.1</v>
      </c>
      <c r="S79" s="58" t="str">
        <f t="shared" si="19"/>
        <v>No Discount</v>
      </c>
      <c r="T79" s="46" t="str">
        <f t="shared" si="20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1"/>
        <v>0.3</v>
      </c>
      <c r="W79" s="46">
        <f t="shared" si="22"/>
        <v>251.1</v>
      </c>
      <c r="X79" s="58">
        <f t="shared" si="23"/>
        <v>0</v>
      </c>
      <c r="Y79" s="46" t="str">
        <f t="shared" si="24"/>
        <v>No</v>
      </c>
      <c r="Z79" s="46" t="str">
        <f t="shared" si="25"/>
        <v>Very high</v>
      </c>
    </row>
    <row r="80" spans="1:26" x14ac:dyDescent="0.25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3"/>
        <v>4361</v>
      </c>
      <c r="L80" s="46">
        <f t="shared" si="14"/>
        <v>4704</v>
      </c>
      <c r="M80" s="46">
        <v>60</v>
      </c>
      <c r="N80" s="46">
        <f t="shared" si="15"/>
        <v>4764</v>
      </c>
      <c r="O80" s="46">
        <f t="shared" si="16"/>
        <v>403</v>
      </c>
      <c r="P80" s="46" t="s">
        <v>28</v>
      </c>
      <c r="Q80" s="58">
        <f t="shared" si="17"/>
        <v>0</v>
      </c>
      <c r="R80" s="46">
        <f t="shared" si="18"/>
        <v>714.6</v>
      </c>
      <c r="S80" s="58" t="str">
        <f t="shared" si="19"/>
        <v>No Discount</v>
      </c>
      <c r="T80" s="46" t="str">
        <f t="shared" si="20"/>
        <v>Yes</v>
      </c>
      <c r="U80" s="47" t="str" cm="1">
        <f t="array" ref="U80">_xlfn.IFS(M80&lt;=20,"Low",M80&lt;=40,"Mid",M80&lt;=60,"High",M80&gt;60,"Very High")</f>
        <v>High</v>
      </c>
      <c r="V80" s="58">
        <f t="shared" si="21"/>
        <v>0</v>
      </c>
      <c r="W80" s="46" t="str">
        <f t="shared" si="22"/>
        <v>-</v>
      </c>
      <c r="X80" s="58">
        <f t="shared" si="23"/>
        <v>0</v>
      </c>
      <c r="Y80" s="46" t="str">
        <f t="shared" si="24"/>
        <v>Yes</v>
      </c>
      <c r="Z80" s="46" t="str">
        <f t="shared" si="25"/>
        <v>HIGH</v>
      </c>
    </row>
    <row r="81" spans="1:26" x14ac:dyDescent="0.25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3"/>
        <v>22815</v>
      </c>
      <c r="L81" s="46">
        <f t="shared" si="14"/>
        <v>24160</v>
      </c>
      <c r="M81" s="46">
        <v>83</v>
      </c>
      <c r="N81" s="46">
        <f t="shared" si="15"/>
        <v>24243</v>
      </c>
      <c r="O81" s="46">
        <f t="shared" si="16"/>
        <v>1428</v>
      </c>
      <c r="P81" s="46" t="s">
        <v>30</v>
      </c>
      <c r="Q81" s="58">
        <f t="shared" si="17"/>
        <v>0.3</v>
      </c>
      <c r="R81" s="46">
        <f t="shared" si="18"/>
        <v>7272.9</v>
      </c>
      <c r="S81" s="58" t="str">
        <f t="shared" si="19"/>
        <v>No Discount</v>
      </c>
      <c r="T81" s="46" t="str">
        <f t="shared" si="20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1"/>
        <v>0.3</v>
      </c>
      <c r="W81" s="46">
        <f t="shared" si="22"/>
        <v>7272.9</v>
      </c>
      <c r="X81" s="58">
        <f t="shared" si="23"/>
        <v>0</v>
      </c>
      <c r="Y81" s="46" t="str">
        <f t="shared" si="24"/>
        <v>Yes</v>
      </c>
      <c r="Z81" s="46" t="str">
        <f t="shared" si="25"/>
        <v>Very high</v>
      </c>
    </row>
    <row r="82" spans="1:26" x14ac:dyDescent="0.25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3"/>
        <v>12430</v>
      </c>
      <c r="L82" s="46">
        <f t="shared" si="14"/>
        <v>12674</v>
      </c>
      <c r="M82" s="46">
        <v>47</v>
      </c>
      <c r="N82" s="46">
        <f t="shared" si="15"/>
        <v>12721</v>
      </c>
      <c r="O82" s="46">
        <f t="shared" si="16"/>
        <v>291</v>
      </c>
      <c r="P82" s="46" t="s">
        <v>64</v>
      </c>
      <c r="Q82" s="58">
        <f t="shared" si="17"/>
        <v>0</v>
      </c>
      <c r="R82" s="46" t="str">
        <f t="shared" si="18"/>
        <v>-</v>
      </c>
      <c r="S82" s="58" t="str">
        <f t="shared" si="19"/>
        <v>No Discount</v>
      </c>
      <c r="T82" s="46" t="str">
        <f t="shared" si="20"/>
        <v>Yes</v>
      </c>
      <c r="U82" s="47" t="str" cm="1">
        <f t="array" ref="U82">_xlfn.IFS(M82&lt;=20,"Low",M82&lt;=40,"Mid",M82&lt;=60,"High",M82&gt;60,"Very High")</f>
        <v>High</v>
      </c>
      <c r="V82" s="58">
        <f t="shared" si="21"/>
        <v>0</v>
      </c>
      <c r="W82" s="46" t="str">
        <f t="shared" si="22"/>
        <v>-</v>
      </c>
      <c r="X82" s="58">
        <f t="shared" si="23"/>
        <v>0</v>
      </c>
      <c r="Y82" s="46" t="str">
        <f t="shared" si="24"/>
        <v>Yes</v>
      </c>
      <c r="Z82" s="46" t="str">
        <f t="shared" si="25"/>
        <v>HIGH</v>
      </c>
    </row>
    <row r="83" spans="1:26" x14ac:dyDescent="0.25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3"/>
        <v>859</v>
      </c>
      <c r="L83" s="46">
        <f t="shared" si="14"/>
        <v>918</v>
      </c>
      <c r="M83" s="46">
        <v>53</v>
      </c>
      <c r="N83" s="46">
        <f t="shared" si="15"/>
        <v>971</v>
      </c>
      <c r="O83" s="46">
        <f t="shared" si="16"/>
        <v>112</v>
      </c>
      <c r="P83" s="46" t="s">
        <v>30</v>
      </c>
      <c r="Q83" s="58">
        <f t="shared" si="17"/>
        <v>0</v>
      </c>
      <c r="R83" s="46" t="str">
        <f t="shared" si="18"/>
        <v>-</v>
      </c>
      <c r="S83" s="58" t="str">
        <f t="shared" si="19"/>
        <v>No Discount</v>
      </c>
      <c r="T83" s="46" t="str">
        <f t="shared" si="20"/>
        <v>No</v>
      </c>
      <c r="U83" s="47" t="str" cm="1">
        <f t="array" ref="U83">_xlfn.IFS(M83&lt;=20,"Low",M83&lt;=40,"Mid",M83&lt;=60,"High",M83&gt;60,"Very High")</f>
        <v>High</v>
      </c>
      <c r="V83" s="58">
        <f t="shared" si="21"/>
        <v>0</v>
      </c>
      <c r="W83" s="46" t="str">
        <f t="shared" si="22"/>
        <v>-</v>
      </c>
      <c r="X83" s="58">
        <f t="shared" si="23"/>
        <v>0</v>
      </c>
      <c r="Y83" s="46" t="str">
        <f t="shared" si="24"/>
        <v>No</v>
      </c>
      <c r="Z83" s="46" t="str">
        <f t="shared" si="25"/>
        <v>HIGH</v>
      </c>
    </row>
    <row r="84" spans="1:26" x14ac:dyDescent="0.25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3"/>
        <v>2840</v>
      </c>
      <c r="L84" s="46">
        <f t="shared" si="14"/>
        <v>3128</v>
      </c>
      <c r="M84" s="46">
        <v>26</v>
      </c>
      <c r="N84" s="46">
        <f t="shared" si="15"/>
        <v>3154</v>
      </c>
      <c r="O84" s="46">
        <f t="shared" si="16"/>
        <v>314</v>
      </c>
      <c r="P84" s="46" t="s">
        <v>30</v>
      </c>
      <c r="Q84" s="58">
        <f t="shared" si="17"/>
        <v>0.3</v>
      </c>
      <c r="R84" s="46">
        <f t="shared" si="18"/>
        <v>946.19999999999993</v>
      </c>
      <c r="S84" s="58" t="str">
        <f t="shared" si="19"/>
        <v>No Discount</v>
      </c>
      <c r="T84" s="46" t="str">
        <f t="shared" si="20"/>
        <v>No</v>
      </c>
      <c r="U84" s="47" t="str" cm="1">
        <f t="array" ref="U84">_xlfn.IFS(M84&lt;=20,"Low",M84&lt;=40,"Mid",M84&lt;=60,"High",M84&gt;60,"Very High")</f>
        <v>Mid</v>
      </c>
      <c r="V84" s="58">
        <f t="shared" si="21"/>
        <v>0.3</v>
      </c>
      <c r="W84" s="46">
        <f t="shared" si="22"/>
        <v>946.19999999999993</v>
      </c>
      <c r="X84" s="58">
        <f t="shared" si="23"/>
        <v>0</v>
      </c>
      <c r="Y84" s="46" t="str">
        <f t="shared" si="24"/>
        <v>No</v>
      </c>
      <c r="Z84" s="46" t="str">
        <f t="shared" si="25"/>
        <v>MID</v>
      </c>
    </row>
    <row r="85" spans="1:26" x14ac:dyDescent="0.25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3"/>
        <v>150</v>
      </c>
      <c r="L85" s="46">
        <f t="shared" si="14"/>
        <v>160</v>
      </c>
      <c r="M85" s="46">
        <v>10</v>
      </c>
      <c r="N85" s="46">
        <f t="shared" si="15"/>
        <v>170</v>
      </c>
      <c r="O85" s="46">
        <f t="shared" si="16"/>
        <v>20</v>
      </c>
      <c r="P85" s="46" t="s">
        <v>152</v>
      </c>
      <c r="Q85" s="58">
        <f t="shared" si="17"/>
        <v>0</v>
      </c>
      <c r="R85" s="46" t="str">
        <f t="shared" si="18"/>
        <v>-</v>
      </c>
      <c r="S85" s="58" t="str">
        <f t="shared" si="19"/>
        <v>No Discount</v>
      </c>
      <c r="T85" s="46" t="str">
        <f t="shared" si="20"/>
        <v>No</v>
      </c>
      <c r="U85" s="47" t="str" cm="1">
        <f t="array" ref="U85">_xlfn.IFS(M85&lt;=20,"Low",M85&lt;=40,"Mid",M85&lt;=60,"High",M85&gt;60,"Very High")</f>
        <v>Low</v>
      </c>
      <c r="V85" s="58">
        <f t="shared" si="21"/>
        <v>0</v>
      </c>
      <c r="W85" s="46" t="str">
        <f t="shared" si="22"/>
        <v>-</v>
      </c>
      <c r="X85" s="58">
        <f t="shared" si="23"/>
        <v>0</v>
      </c>
      <c r="Y85" s="46" t="str">
        <f t="shared" si="24"/>
        <v>No</v>
      </c>
      <c r="Z85" s="46" t="str">
        <f t="shared" si="25"/>
        <v>LOW</v>
      </c>
    </row>
    <row r="86" spans="1:26" x14ac:dyDescent="0.25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3"/>
        <v>80736</v>
      </c>
      <c r="L86" s="46">
        <f t="shared" si="14"/>
        <v>88134</v>
      </c>
      <c r="M86" s="46">
        <v>88</v>
      </c>
      <c r="N86" s="46">
        <f t="shared" si="15"/>
        <v>88222</v>
      </c>
      <c r="O86" s="46">
        <f t="shared" si="16"/>
        <v>7486</v>
      </c>
      <c r="P86" s="46" t="s">
        <v>30</v>
      </c>
      <c r="Q86" s="58">
        <f t="shared" si="17"/>
        <v>0</v>
      </c>
      <c r="R86" s="46" t="str">
        <f t="shared" si="18"/>
        <v>-</v>
      </c>
      <c r="S86" s="58">
        <f t="shared" si="19"/>
        <v>0.02</v>
      </c>
      <c r="T86" s="46" t="str">
        <f t="shared" si="20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1"/>
        <v>0</v>
      </c>
      <c r="W86" s="46" t="str">
        <f t="shared" si="22"/>
        <v>-</v>
      </c>
      <c r="X86" s="58">
        <f t="shared" si="23"/>
        <v>0.02</v>
      </c>
      <c r="Y86" s="46" t="str">
        <f t="shared" si="24"/>
        <v>Yes</v>
      </c>
      <c r="Z86" s="46" t="str">
        <f t="shared" si="25"/>
        <v>Very high</v>
      </c>
    </row>
    <row r="87" spans="1:26" x14ac:dyDescent="0.25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3"/>
        <v>2060</v>
      </c>
      <c r="L87" s="46">
        <f t="shared" si="14"/>
        <v>2333</v>
      </c>
      <c r="M87" s="46">
        <v>68</v>
      </c>
      <c r="N87" s="46">
        <f t="shared" si="15"/>
        <v>2401</v>
      </c>
      <c r="O87" s="46">
        <f t="shared" si="16"/>
        <v>341</v>
      </c>
      <c r="P87" s="46" t="s">
        <v>28</v>
      </c>
      <c r="Q87" s="58">
        <f t="shared" si="17"/>
        <v>0</v>
      </c>
      <c r="R87" s="46" t="str">
        <f t="shared" si="18"/>
        <v>-</v>
      </c>
      <c r="S87" s="58" t="str">
        <f t="shared" si="19"/>
        <v>No Discount</v>
      </c>
      <c r="T87" s="46" t="str">
        <f t="shared" si="20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1"/>
        <v>0</v>
      </c>
      <c r="W87" s="46" t="str">
        <f t="shared" si="22"/>
        <v>-</v>
      </c>
      <c r="X87" s="58">
        <f t="shared" si="23"/>
        <v>0</v>
      </c>
      <c r="Y87" s="46" t="str">
        <f t="shared" si="24"/>
        <v>No</v>
      </c>
      <c r="Z87" s="46" t="str">
        <f t="shared" si="25"/>
        <v>Very high</v>
      </c>
    </row>
    <row r="88" spans="1:26" x14ac:dyDescent="0.25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3"/>
        <v>4080</v>
      </c>
      <c r="L88" s="46">
        <f t="shared" si="14"/>
        <v>4620</v>
      </c>
      <c r="M88" s="46">
        <v>28</v>
      </c>
      <c r="N88" s="46">
        <f t="shared" si="15"/>
        <v>4648</v>
      </c>
      <c r="O88" s="46">
        <f t="shared" si="16"/>
        <v>568</v>
      </c>
      <c r="P88" s="46" t="s">
        <v>30</v>
      </c>
      <c r="Q88" s="58">
        <f t="shared" si="17"/>
        <v>0</v>
      </c>
      <c r="R88" s="46" t="str">
        <f t="shared" si="18"/>
        <v>-</v>
      </c>
      <c r="S88" s="58" t="str">
        <f t="shared" si="19"/>
        <v>No Discount</v>
      </c>
      <c r="T88" s="46" t="str">
        <f t="shared" si="20"/>
        <v>No</v>
      </c>
      <c r="U88" s="47" t="str" cm="1">
        <f t="array" ref="U88">_xlfn.IFS(M88&lt;=20,"Low",M88&lt;=40,"Mid",M88&lt;=60,"High",M88&gt;60,"Very High")</f>
        <v>Mid</v>
      </c>
      <c r="V88" s="58">
        <f t="shared" si="21"/>
        <v>0</v>
      </c>
      <c r="W88" s="46" t="str">
        <f t="shared" si="22"/>
        <v>-</v>
      </c>
      <c r="X88" s="58">
        <f t="shared" si="23"/>
        <v>0</v>
      </c>
      <c r="Y88" s="46" t="str">
        <f t="shared" si="24"/>
        <v>No</v>
      </c>
      <c r="Z88" s="46" t="str">
        <f t="shared" si="25"/>
        <v>MID</v>
      </c>
    </row>
    <row r="89" spans="1:26" x14ac:dyDescent="0.25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3"/>
        <v>148</v>
      </c>
      <c r="L89" s="46">
        <f t="shared" si="14"/>
        <v>162</v>
      </c>
      <c r="M89" s="46">
        <v>30</v>
      </c>
      <c r="N89" s="46">
        <f t="shared" si="15"/>
        <v>192</v>
      </c>
      <c r="O89" s="46">
        <f t="shared" si="16"/>
        <v>44</v>
      </c>
      <c r="P89" s="46" t="s">
        <v>28</v>
      </c>
      <c r="Q89" s="58">
        <f t="shared" si="17"/>
        <v>0</v>
      </c>
      <c r="R89" s="46">
        <f t="shared" si="18"/>
        <v>28.799999999999997</v>
      </c>
      <c r="S89" s="58" t="str">
        <f t="shared" si="19"/>
        <v>No Discount</v>
      </c>
      <c r="T89" s="46" t="str">
        <f t="shared" si="20"/>
        <v>No</v>
      </c>
      <c r="U89" s="47" t="str" cm="1">
        <f t="array" ref="U89">_xlfn.IFS(M89&lt;=20,"Low",M89&lt;=40,"Mid",M89&lt;=60,"High",M89&gt;60,"Very High")</f>
        <v>Mid</v>
      </c>
      <c r="V89" s="58">
        <f t="shared" si="21"/>
        <v>0</v>
      </c>
      <c r="W89" s="46" t="str">
        <f t="shared" si="22"/>
        <v>-</v>
      </c>
      <c r="X89" s="58">
        <f t="shared" si="23"/>
        <v>0</v>
      </c>
      <c r="Y89" s="46" t="str">
        <f t="shared" si="24"/>
        <v>No</v>
      </c>
      <c r="Z89" s="46" t="str">
        <f t="shared" si="25"/>
        <v>MID</v>
      </c>
    </row>
    <row r="90" spans="1:26" x14ac:dyDescent="0.25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3"/>
        <v>31444</v>
      </c>
      <c r="L90" s="46">
        <f t="shared" si="14"/>
        <v>33922</v>
      </c>
      <c r="M90" s="46">
        <v>59</v>
      </c>
      <c r="N90" s="46">
        <f t="shared" si="15"/>
        <v>33981</v>
      </c>
      <c r="O90" s="46">
        <f t="shared" si="16"/>
        <v>2537</v>
      </c>
      <c r="P90" s="46" t="s">
        <v>30</v>
      </c>
      <c r="Q90" s="58">
        <f t="shared" si="17"/>
        <v>0</v>
      </c>
      <c r="R90" s="46">
        <f t="shared" si="18"/>
        <v>5097.1499999999996</v>
      </c>
      <c r="S90" s="58" t="str">
        <f t="shared" si="19"/>
        <v>No Discount</v>
      </c>
      <c r="T90" s="46" t="str">
        <f t="shared" si="20"/>
        <v>Yes</v>
      </c>
      <c r="U90" s="47" t="str" cm="1">
        <f t="array" ref="U90">_xlfn.IFS(M90&lt;=20,"Low",M90&lt;=40,"Mid",M90&lt;=60,"High",M90&gt;60,"Very High")</f>
        <v>High</v>
      </c>
      <c r="V90" s="58">
        <f t="shared" si="21"/>
        <v>0</v>
      </c>
      <c r="W90" s="46" t="str">
        <f t="shared" si="22"/>
        <v>-</v>
      </c>
      <c r="X90" s="58">
        <f t="shared" si="23"/>
        <v>0</v>
      </c>
      <c r="Y90" s="46" t="str">
        <f t="shared" si="24"/>
        <v>Yes</v>
      </c>
      <c r="Z90" s="46" t="str">
        <f t="shared" si="25"/>
        <v>HIGH</v>
      </c>
    </row>
    <row r="91" spans="1:26" x14ac:dyDescent="0.25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3"/>
        <v>3390</v>
      </c>
      <c r="L91" s="46">
        <f t="shared" si="14"/>
        <v>3870</v>
      </c>
      <c r="M91" s="46">
        <v>93</v>
      </c>
      <c r="N91" s="46">
        <f t="shared" si="15"/>
        <v>3963</v>
      </c>
      <c r="O91" s="46">
        <f t="shared" si="16"/>
        <v>573</v>
      </c>
      <c r="P91" s="46" t="s">
        <v>28</v>
      </c>
      <c r="Q91" s="58">
        <f t="shared" si="17"/>
        <v>0</v>
      </c>
      <c r="R91" s="46" t="str">
        <f t="shared" si="18"/>
        <v>-</v>
      </c>
      <c r="S91" s="58" t="str">
        <f t="shared" si="19"/>
        <v>No Discount</v>
      </c>
      <c r="T91" s="46" t="str">
        <f t="shared" si="20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1"/>
        <v>0</v>
      </c>
      <c r="W91" s="46" t="str">
        <f t="shared" si="22"/>
        <v>-</v>
      </c>
      <c r="X91" s="58">
        <f t="shared" si="23"/>
        <v>0</v>
      </c>
      <c r="Y91" s="46" t="str">
        <f t="shared" si="24"/>
        <v>No</v>
      </c>
      <c r="Z91" s="46" t="str">
        <f t="shared" si="25"/>
        <v>Very high</v>
      </c>
    </row>
    <row r="92" spans="1:26" x14ac:dyDescent="0.25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3"/>
        <v>27868</v>
      </c>
      <c r="L92" s="46">
        <f t="shared" si="14"/>
        <v>29260</v>
      </c>
      <c r="M92" s="46">
        <v>95</v>
      </c>
      <c r="N92" s="46">
        <f t="shared" si="15"/>
        <v>29355</v>
      </c>
      <c r="O92" s="46">
        <f t="shared" si="16"/>
        <v>1487</v>
      </c>
      <c r="P92" s="46" t="s">
        <v>30</v>
      </c>
      <c r="Q92" s="58">
        <f t="shared" si="17"/>
        <v>0</v>
      </c>
      <c r="R92" s="46" t="str">
        <f t="shared" si="18"/>
        <v>-</v>
      </c>
      <c r="S92" s="58">
        <f t="shared" si="19"/>
        <v>0.02</v>
      </c>
      <c r="T92" s="46" t="str">
        <f t="shared" si="20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1"/>
        <v>0</v>
      </c>
      <c r="W92" s="46" t="str">
        <f t="shared" si="22"/>
        <v>-</v>
      </c>
      <c r="X92" s="58">
        <f t="shared" si="23"/>
        <v>0.02</v>
      </c>
      <c r="Y92" s="46" t="str">
        <f t="shared" si="24"/>
        <v>Yes</v>
      </c>
      <c r="Z92" s="46" t="str">
        <f t="shared" si="25"/>
        <v>Very high</v>
      </c>
    </row>
    <row r="93" spans="1:26" x14ac:dyDescent="0.25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3"/>
        <v>4806</v>
      </c>
      <c r="L93" s="46">
        <f t="shared" si="14"/>
        <v>5289</v>
      </c>
      <c r="M93" s="46">
        <v>61</v>
      </c>
      <c r="N93" s="46">
        <f t="shared" si="15"/>
        <v>5350</v>
      </c>
      <c r="O93" s="46">
        <f t="shared" si="16"/>
        <v>544</v>
      </c>
      <c r="P93" s="46" t="s">
        <v>28</v>
      </c>
      <c r="Q93" s="58">
        <f t="shared" si="17"/>
        <v>0.3</v>
      </c>
      <c r="R93" s="46">
        <f t="shared" si="18"/>
        <v>1605</v>
      </c>
      <c r="S93" s="58" t="str">
        <f t="shared" si="19"/>
        <v>No Discount</v>
      </c>
      <c r="T93" s="46" t="str">
        <f t="shared" si="20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1"/>
        <v>0.3</v>
      </c>
      <c r="W93" s="46">
        <f t="shared" si="22"/>
        <v>1605</v>
      </c>
      <c r="X93" s="58">
        <f t="shared" si="23"/>
        <v>0</v>
      </c>
      <c r="Y93" s="46" t="str">
        <f t="shared" si="24"/>
        <v>No</v>
      </c>
      <c r="Z93" s="46" t="str">
        <f t="shared" si="25"/>
        <v>Very high</v>
      </c>
    </row>
    <row r="94" spans="1:26" x14ac:dyDescent="0.25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3"/>
        <v>3771</v>
      </c>
      <c r="L94" s="46">
        <f t="shared" si="14"/>
        <v>4074</v>
      </c>
      <c r="M94" s="46">
        <v>29</v>
      </c>
      <c r="N94" s="46">
        <f t="shared" si="15"/>
        <v>4103</v>
      </c>
      <c r="O94" s="46">
        <f t="shared" si="16"/>
        <v>332</v>
      </c>
      <c r="P94" s="46" t="s">
        <v>30</v>
      </c>
      <c r="Q94" s="58">
        <f t="shared" si="17"/>
        <v>0</v>
      </c>
      <c r="R94" s="46">
        <f t="shared" si="18"/>
        <v>615.44999999999993</v>
      </c>
      <c r="S94" s="58" t="str">
        <f t="shared" si="19"/>
        <v>No Discount</v>
      </c>
      <c r="T94" s="46" t="str">
        <f t="shared" si="20"/>
        <v>No</v>
      </c>
      <c r="U94" s="47" t="str" cm="1">
        <f t="array" ref="U94">_xlfn.IFS(M94&lt;=20,"Low",M94&lt;=40,"Mid",M94&lt;=60,"High",M94&gt;60,"Very High")</f>
        <v>Mid</v>
      </c>
      <c r="V94" s="58">
        <f t="shared" si="21"/>
        <v>0</v>
      </c>
      <c r="W94" s="46" t="str">
        <f t="shared" si="22"/>
        <v>-</v>
      </c>
      <c r="X94" s="58">
        <f t="shared" si="23"/>
        <v>0</v>
      </c>
      <c r="Y94" s="46" t="str">
        <f t="shared" si="24"/>
        <v>No</v>
      </c>
      <c r="Z94" s="46" t="str">
        <f t="shared" si="25"/>
        <v>MID</v>
      </c>
    </row>
    <row r="95" spans="1:26" x14ac:dyDescent="0.25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3"/>
        <v>592</v>
      </c>
      <c r="L95" s="46">
        <f t="shared" si="14"/>
        <v>648</v>
      </c>
      <c r="M95" s="46">
        <v>30</v>
      </c>
      <c r="N95" s="46">
        <f t="shared" si="15"/>
        <v>678</v>
      </c>
      <c r="O95" s="46">
        <f t="shared" si="16"/>
        <v>86</v>
      </c>
      <c r="P95" s="46" t="s">
        <v>30</v>
      </c>
      <c r="Q95" s="58">
        <f t="shared" si="17"/>
        <v>0</v>
      </c>
      <c r="R95" s="46">
        <f t="shared" si="18"/>
        <v>189.84000000000003</v>
      </c>
      <c r="S95" s="58" t="str">
        <f t="shared" si="19"/>
        <v>No Discount</v>
      </c>
      <c r="T95" s="46" t="str">
        <f t="shared" si="20"/>
        <v>No</v>
      </c>
      <c r="U95" s="47" t="str" cm="1">
        <f t="array" ref="U95">_xlfn.IFS(M95&lt;=20,"Low",M95&lt;=40,"Mid",M95&lt;=60,"High",M95&gt;60,"Very High")</f>
        <v>Mid</v>
      </c>
      <c r="V95" s="58">
        <f t="shared" si="21"/>
        <v>0</v>
      </c>
      <c r="W95" s="46">
        <f t="shared" si="22"/>
        <v>189.84000000000003</v>
      </c>
      <c r="X95" s="58">
        <f t="shared" si="23"/>
        <v>0</v>
      </c>
      <c r="Y95" s="46" t="str">
        <f t="shared" si="24"/>
        <v>No</v>
      </c>
      <c r="Z95" s="46" t="str">
        <f t="shared" si="25"/>
        <v>MID</v>
      </c>
    </row>
    <row r="96" spans="1:26" x14ac:dyDescent="0.25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3"/>
        <v>1476</v>
      </c>
      <c r="L96" s="46">
        <f t="shared" si="14"/>
        <v>1626</v>
      </c>
      <c r="M96" s="46">
        <v>35</v>
      </c>
      <c r="N96" s="46">
        <f t="shared" si="15"/>
        <v>1661</v>
      </c>
      <c r="O96" s="46">
        <f t="shared" si="16"/>
        <v>185</v>
      </c>
      <c r="P96" s="46" t="s">
        <v>30</v>
      </c>
      <c r="Q96" s="58">
        <f t="shared" si="17"/>
        <v>0</v>
      </c>
      <c r="R96" s="46" t="str">
        <f t="shared" si="18"/>
        <v>-</v>
      </c>
      <c r="S96" s="58" t="str">
        <f t="shared" si="19"/>
        <v>No Discount</v>
      </c>
      <c r="T96" s="46" t="str">
        <f t="shared" si="20"/>
        <v>No</v>
      </c>
      <c r="U96" s="47" t="str" cm="1">
        <f t="array" ref="U96">_xlfn.IFS(M96&lt;=20,"Low",M96&lt;=40,"Mid",M96&lt;=60,"High",M96&gt;60,"Very High")</f>
        <v>Mid</v>
      </c>
      <c r="V96" s="58">
        <f t="shared" si="21"/>
        <v>0</v>
      </c>
      <c r="W96" s="46" t="str">
        <f t="shared" si="22"/>
        <v>-</v>
      </c>
      <c r="X96" s="58">
        <f t="shared" si="23"/>
        <v>0</v>
      </c>
      <c r="Y96" s="46" t="str">
        <f t="shared" si="24"/>
        <v>No</v>
      </c>
      <c r="Z96" s="46" t="str">
        <f t="shared" si="25"/>
        <v>MID</v>
      </c>
    </row>
    <row r="97" spans="1:26" x14ac:dyDescent="0.25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3"/>
        <v>5232</v>
      </c>
      <c r="L97" s="46">
        <f t="shared" si="14"/>
        <v>5488</v>
      </c>
      <c r="M97" s="46">
        <v>68</v>
      </c>
      <c r="N97" s="46">
        <f t="shared" si="15"/>
        <v>5556</v>
      </c>
      <c r="O97" s="46">
        <f t="shared" si="16"/>
        <v>324</v>
      </c>
      <c r="P97" s="46" t="s">
        <v>30</v>
      </c>
      <c r="Q97" s="58">
        <f t="shared" si="17"/>
        <v>0.3</v>
      </c>
      <c r="R97" s="46">
        <f t="shared" si="18"/>
        <v>1666.8</v>
      </c>
      <c r="S97" s="58" t="str">
        <f t="shared" si="19"/>
        <v>No Discount</v>
      </c>
      <c r="T97" s="46" t="str">
        <f t="shared" si="20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1"/>
        <v>0.3</v>
      </c>
      <c r="W97" s="46">
        <f t="shared" si="22"/>
        <v>1666.8</v>
      </c>
      <c r="X97" s="58">
        <f t="shared" si="23"/>
        <v>0</v>
      </c>
      <c r="Y97" s="46" t="str">
        <f t="shared" si="24"/>
        <v>No</v>
      </c>
      <c r="Z97" s="46" t="str">
        <f t="shared" si="25"/>
        <v>Very high</v>
      </c>
    </row>
    <row r="98" spans="1:26" x14ac:dyDescent="0.25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3"/>
        <v>4530</v>
      </c>
      <c r="L98" s="46">
        <f t="shared" si="14"/>
        <v>4758</v>
      </c>
      <c r="M98" s="46">
        <v>93</v>
      </c>
      <c r="N98" s="46">
        <f t="shared" si="15"/>
        <v>4851</v>
      </c>
      <c r="O98" s="46">
        <f t="shared" si="16"/>
        <v>321</v>
      </c>
      <c r="P98" s="46" t="s">
        <v>28</v>
      </c>
      <c r="Q98" s="58">
        <f t="shared" si="17"/>
        <v>0</v>
      </c>
      <c r="R98" s="46" t="str">
        <f t="shared" si="18"/>
        <v>-</v>
      </c>
      <c r="S98" s="58" t="str">
        <f t="shared" si="19"/>
        <v>No Discount</v>
      </c>
      <c r="T98" s="46" t="str">
        <f t="shared" si="20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1"/>
        <v>0</v>
      </c>
      <c r="W98" s="46" t="str">
        <f t="shared" si="22"/>
        <v>-</v>
      </c>
      <c r="X98" s="58">
        <f t="shared" si="23"/>
        <v>0</v>
      </c>
      <c r="Y98" s="46" t="str">
        <f t="shared" si="24"/>
        <v>No</v>
      </c>
      <c r="Z98" s="46" t="str">
        <f t="shared" si="25"/>
        <v>Very high</v>
      </c>
    </row>
    <row r="99" spans="1:26" x14ac:dyDescent="0.25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3"/>
        <v>2584</v>
      </c>
      <c r="L99" s="46">
        <f t="shared" si="14"/>
        <v>2904</v>
      </c>
      <c r="M99" s="46">
        <v>58</v>
      </c>
      <c r="N99" s="46">
        <f t="shared" si="15"/>
        <v>2962</v>
      </c>
      <c r="O99" s="46">
        <f t="shared" si="16"/>
        <v>378</v>
      </c>
      <c r="P99" s="46" t="s">
        <v>30</v>
      </c>
      <c r="Q99" s="58">
        <f t="shared" si="17"/>
        <v>0</v>
      </c>
      <c r="R99" s="46">
        <f t="shared" si="18"/>
        <v>444.3</v>
      </c>
      <c r="S99" s="58" t="str">
        <f t="shared" si="19"/>
        <v>No Discount</v>
      </c>
      <c r="T99" s="46" t="str">
        <f t="shared" si="20"/>
        <v>No</v>
      </c>
      <c r="U99" s="47" t="str" cm="1">
        <f t="array" ref="U99">_xlfn.IFS(M99&lt;=20,"Low",M99&lt;=40,"Mid",M99&lt;=60,"High",M99&gt;60,"Very High")</f>
        <v>High</v>
      </c>
      <c r="V99" s="58">
        <f t="shared" si="21"/>
        <v>0</v>
      </c>
      <c r="W99" s="46" t="str">
        <f t="shared" si="22"/>
        <v>-</v>
      </c>
      <c r="X99" s="58">
        <f t="shared" si="23"/>
        <v>0</v>
      </c>
      <c r="Y99" s="46" t="str">
        <f t="shared" si="24"/>
        <v>No</v>
      </c>
      <c r="Z99" s="46" t="str">
        <f t="shared" si="25"/>
        <v>HIGH</v>
      </c>
    </row>
    <row r="100" spans="1:26" x14ac:dyDescent="0.25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3"/>
        <v>402</v>
      </c>
      <c r="L100" s="46">
        <f t="shared" si="14"/>
        <v>426</v>
      </c>
      <c r="M100" s="46">
        <v>30</v>
      </c>
      <c r="N100" s="46">
        <f t="shared" si="15"/>
        <v>456</v>
      </c>
      <c r="O100" s="46">
        <f t="shared" si="16"/>
        <v>54</v>
      </c>
      <c r="P100" s="46" t="s">
        <v>28</v>
      </c>
      <c r="Q100" s="58">
        <f t="shared" si="17"/>
        <v>0</v>
      </c>
      <c r="R100" s="46" t="str">
        <f t="shared" si="18"/>
        <v>-</v>
      </c>
      <c r="S100" s="58" t="str">
        <f t="shared" si="19"/>
        <v>No Discount</v>
      </c>
      <c r="T100" s="46" t="str">
        <f t="shared" si="20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1"/>
        <v>0</v>
      </c>
      <c r="W100" s="46" t="str">
        <f t="shared" si="22"/>
        <v>-</v>
      </c>
      <c r="X100" s="58">
        <f t="shared" si="23"/>
        <v>0</v>
      </c>
      <c r="Y100" s="46" t="str">
        <f t="shared" si="24"/>
        <v>No</v>
      </c>
      <c r="Z100" s="46" t="str">
        <f t="shared" si="25"/>
        <v>MID</v>
      </c>
    </row>
    <row r="101" spans="1:26" x14ac:dyDescent="0.25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3"/>
        <v>9744</v>
      </c>
      <c r="L101" s="46">
        <f t="shared" si="14"/>
        <v>10626</v>
      </c>
      <c r="M101" s="46">
        <v>24</v>
      </c>
      <c r="N101" s="46">
        <f t="shared" si="15"/>
        <v>10650</v>
      </c>
      <c r="O101" s="46">
        <f t="shared" si="16"/>
        <v>906</v>
      </c>
      <c r="P101" s="46" t="s">
        <v>152</v>
      </c>
      <c r="Q101" s="58">
        <f t="shared" si="17"/>
        <v>0.3</v>
      </c>
      <c r="R101" s="46">
        <f t="shared" si="18"/>
        <v>3195</v>
      </c>
      <c r="S101" s="58" t="str">
        <f t="shared" si="19"/>
        <v>No Discount</v>
      </c>
      <c r="T101" s="46" t="str">
        <f t="shared" si="20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1"/>
        <v>0.3</v>
      </c>
      <c r="W101" s="46">
        <f t="shared" si="22"/>
        <v>3195</v>
      </c>
      <c r="X101" s="58">
        <f t="shared" si="23"/>
        <v>0</v>
      </c>
      <c r="Y101" s="46" t="str">
        <f t="shared" si="24"/>
        <v>No</v>
      </c>
      <c r="Z101" s="46" t="str">
        <f t="shared" si="25"/>
        <v>MID</v>
      </c>
    </row>
    <row r="102" spans="1:26" x14ac:dyDescent="0.25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3"/>
        <v>7191</v>
      </c>
      <c r="L102" s="46">
        <f t="shared" si="14"/>
        <v>7545</v>
      </c>
      <c r="M102" s="46">
        <v>60</v>
      </c>
      <c r="N102" s="46">
        <f t="shared" si="15"/>
        <v>7605</v>
      </c>
      <c r="O102" s="46">
        <f t="shared" si="16"/>
        <v>414</v>
      </c>
      <c r="P102" s="46" t="s">
        <v>30</v>
      </c>
      <c r="Q102" s="58">
        <f t="shared" si="17"/>
        <v>0</v>
      </c>
      <c r="R102" s="46">
        <f t="shared" si="18"/>
        <v>2129.4</v>
      </c>
      <c r="S102" s="58" t="str">
        <f t="shared" si="19"/>
        <v>No Discount</v>
      </c>
      <c r="T102" s="46" t="str">
        <f t="shared" si="20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1"/>
        <v>0</v>
      </c>
      <c r="W102" s="46">
        <f t="shared" si="22"/>
        <v>2129.4</v>
      </c>
      <c r="X102" s="58">
        <f t="shared" si="23"/>
        <v>0</v>
      </c>
      <c r="Y102" s="46" t="str">
        <f t="shared" si="24"/>
        <v>Yes</v>
      </c>
      <c r="Z102" s="46" t="str">
        <f t="shared" si="25"/>
        <v>HIGH</v>
      </c>
    </row>
    <row r="103" spans="1:26" x14ac:dyDescent="0.25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3"/>
        <v>15828</v>
      </c>
      <c r="L103" s="46">
        <f t="shared" si="14"/>
        <v>17756</v>
      </c>
      <c r="M103" s="46">
        <v>72</v>
      </c>
      <c r="N103" s="46">
        <f t="shared" si="15"/>
        <v>17828</v>
      </c>
      <c r="O103" s="46">
        <f t="shared" si="16"/>
        <v>2000</v>
      </c>
      <c r="P103" s="46" t="s">
        <v>30</v>
      </c>
      <c r="Q103" s="58">
        <f t="shared" si="17"/>
        <v>0.3</v>
      </c>
      <c r="R103" s="46">
        <f t="shared" si="18"/>
        <v>5348.4</v>
      </c>
      <c r="S103" s="58" t="str">
        <f t="shared" si="19"/>
        <v>No Discount</v>
      </c>
      <c r="T103" s="46" t="str">
        <f t="shared" si="20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1"/>
        <v>0.3</v>
      </c>
      <c r="W103" s="46">
        <f t="shared" si="22"/>
        <v>5348.4</v>
      </c>
      <c r="X103" s="58">
        <f t="shared" si="23"/>
        <v>0</v>
      </c>
      <c r="Y103" s="46" t="str">
        <f t="shared" si="24"/>
        <v>Yes</v>
      </c>
      <c r="Z103" s="46" t="str">
        <f t="shared" si="25"/>
        <v>Very high</v>
      </c>
    </row>
    <row r="104" spans="1:26" x14ac:dyDescent="0.25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3"/>
        <v>24243</v>
      </c>
      <c r="L104" s="46">
        <f t="shared" si="14"/>
        <v>25953</v>
      </c>
      <c r="M104" s="46">
        <v>66</v>
      </c>
      <c r="N104" s="46">
        <f t="shared" si="15"/>
        <v>26019</v>
      </c>
      <c r="O104" s="46">
        <f t="shared" si="16"/>
        <v>1776</v>
      </c>
      <c r="P104" s="46" t="s">
        <v>30</v>
      </c>
      <c r="Q104" s="58">
        <f t="shared" si="17"/>
        <v>0</v>
      </c>
      <c r="R104" s="46" t="str">
        <f t="shared" si="18"/>
        <v>-</v>
      </c>
      <c r="S104" s="58">
        <f t="shared" si="19"/>
        <v>0.02</v>
      </c>
      <c r="T104" s="46" t="str">
        <f t="shared" si="20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1"/>
        <v>0</v>
      </c>
      <c r="W104" s="46" t="str">
        <f t="shared" si="22"/>
        <v>-</v>
      </c>
      <c r="X104" s="58">
        <f t="shared" si="23"/>
        <v>0.02</v>
      </c>
      <c r="Y104" s="46" t="str">
        <f t="shared" si="24"/>
        <v>Yes</v>
      </c>
      <c r="Z104" s="46" t="str">
        <f t="shared" si="25"/>
        <v>Very high</v>
      </c>
    </row>
    <row r="105" spans="1:26" x14ac:dyDescent="0.25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3"/>
        <v>1130</v>
      </c>
      <c r="L105" s="46">
        <f t="shared" si="14"/>
        <v>1290</v>
      </c>
      <c r="M105" s="46">
        <v>91</v>
      </c>
      <c r="N105" s="46">
        <f t="shared" si="15"/>
        <v>1381</v>
      </c>
      <c r="O105" s="46">
        <f t="shared" si="16"/>
        <v>251</v>
      </c>
      <c r="P105" s="46" t="s">
        <v>28</v>
      </c>
      <c r="Q105" s="58">
        <f t="shared" si="17"/>
        <v>0</v>
      </c>
      <c r="R105" s="46">
        <f t="shared" si="18"/>
        <v>386.68000000000006</v>
      </c>
      <c r="S105" s="58" t="str">
        <f t="shared" si="19"/>
        <v>No Discount</v>
      </c>
      <c r="T105" s="46" t="str">
        <f t="shared" si="20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1"/>
        <v>0</v>
      </c>
      <c r="W105" s="46">
        <f t="shared" si="22"/>
        <v>386.68000000000006</v>
      </c>
      <c r="X105" s="58">
        <f t="shared" si="23"/>
        <v>0</v>
      </c>
      <c r="Y105" s="46" t="str">
        <f t="shared" si="24"/>
        <v>No</v>
      </c>
      <c r="Z105" s="46" t="str">
        <f t="shared" si="25"/>
        <v>Very high</v>
      </c>
    </row>
    <row r="106" spans="1:26" x14ac:dyDescent="0.25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3"/>
        <v>113</v>
      </c>
      <c r="L106" s="46">
        <f t="shared" si="14"/>
        <v>125</v>
      </c>
      <c r="M106" s="46">
        <v>30</v>
      </c>
      <c r="N106" s="46">
        <f t="shared" si="15"/>
        <v>155</v>
      </c>
      <c r="O106" s="46">
        <f t="shared" si="16"/>
        <v>42</v>
      </c>
      <c r="P106" s="46" t="s">
        <v>30</v>
      </c>
      <c r="Q106" s="58">
        <f t="shared" si="17"/>
        <v>0</v>
      </c>
      <c r="R106" s="46" t="str">
        <f t="shared" si="18"/>
        <v>-</v>
      </c>
      <c r="S106" s="58" t="str">
        <f t="shared" si="19"/>
        <v>No Discount</v>
      </c>
      <c r="T106" s="46" t="str">
        <f t="shared" si="20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1"/>
        <v>0</v>
      </c>
      <c r="W106" s="46" t="str">
        <f t="shared" si="22"/>
        <v>-</v>
      </c>
      <c r="X106" s="58">
        <f t="shared" si="23"/>
        <v>0</v>
      </c>
      <c r="Y106" s="46" t="str">
        <f t="shared" si="24"/>
        <v>No</v>
      </c>
      <c r="Z106" s="46" t="str">
        <f t="shared" si="25"/>
        <v>MID</v>
      </c>
    </row>
    <row r="107" spans="1:26" x14ac:dyDescent="0.25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3"/>
        <v>260</v>
      </c>
      <c r="L107" s="46">
        <f t="shared" si="14"/>
        <v>278</v>
      </c>
      <c r="M107" s="46">
        <v>30</v>
      </c>
      <c r="N107" s="46">
        <f t="shared" si="15"/>
        <v>308</v>
      </c>
      <c r="O107" s="46">
        <f t="shared" si="16"/>
        <v>48</v>
      </c>
      <c r="P107" s="46" t="s">
        <v>30</v>
      </c>
      <c r="Q107" s="58">
        <f t="shared" si="17"/>
        <v>0</v>
      </c>
      <c r="R107" s="46" t="str">
        <f t="shared" si="18"/>
        <v>-</v>
      </c>
      <c r="S107" s="58" t="str">
        <f t="shared" si="19"/>
        <v>No Discount</v>
      </c>
      <c r="T107" s="46" t="str">
        <f t="shared" si="20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1"/>
        <v>0</v>
      </c>
      <c r="W107" s="46" t="str">
        <f t="shared" si="22"/>
        <v>-</v>
      </c>
      <c r="X107" s="58">
        <f t="shared" si="23"/>
        <v>0</v>
      </c>
      <c r="Y107" s="46" t="str">
        <f t="shared" si="24"/>
        <v>No</v>
      </c>
      <c r="Z107" s="46" t="str">
        <f t="shared" si="25"/>
        <v>MID</v>
      </c>
    </row>
    <row r="108" spans="1:26" x14ac:dyDescent="0.25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3"/>
        <v>8877</v>
      </c>
      <c r="L108" s="46">
        <f t="shared" si="14"/>
        <v>9768</v>
      </c>
      <c r="M108" s="46">
        <v>90</v>
      </c>
      <c r="N108" s="46">
        <f t="shared" si="15"/>
        <v>9858</v>
      </c>
      <c r="O108" s="46">
        <f t="shared" si="16"/>
        <v>981</v>
      </c>
      <c r="P108" s="46" t="s">
        <v>28</v>
      </c>
      <c r="Q108" s="58">
        <f t="shared" si="17"/>
        <v>0</v>
      </c>
      <c r="R108" s="46" t="str">
        <f t="shared" si="18"/>
        <v>-</v>
      </c>
      <c r="S108" s="58" t="str">
        <f t="shared" si="19"/>
        <v>No Discount</v>
      </c>
      <c r="T108" s="46" t="str">
        <f t="shared" si="20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1"/>
        <v>0</v>
      </c>
      <c r="W108" s="46" t="str">
        <f t="shared" si="22"/>
        <v>-</v>
      </c>
      <c r="X108" s="58">
        <f t="shared" si="23"/>
        <v>0</v>
      </c>
      <c r="Y108" s="46" t="str">
        <f t="shared" si="24"/>
        <v>Yes</v>
      </c>
      <c r="Z108" s="46" t="str">
        <f t="shared" si="25"/>
        <v>Very high</v>
      </c>
    </row>
    <row r="109" spans="1:26" x14ac:dyDescent="0.25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3"/>
        <v>694</v>
      </c>
      <c r="L109" s="46">
        <f t="shared" si="14"/>
        <v>743</v>
      </c>
      <c r="M109" s="46">
        <v>99</v>
      </c>
      <c r="N109" s="46">
        <f t="shared" si="15"/>
        <v>842</v>
      </c>
      <c r="O109" s="46">
        <f t="shared" si="16"/>
        <v>148</v>
      </c>
      <c r="P109" s="46" t="s">
        <v>30</v>
      </c>
      <c r="Q109" s="58">
        <f t="shared" si="17"/>
        <v>0</v>
      </c>
      <c r="R109" s="46">
        <f t="shared" si="18"/>
        <v>235.76000000000002</v>
      </c>
      <c r="S109" s="58" t="str">
        <f t="shared" si="19"/>
        <v>No Discount</v>
      </c>
      <c r="T109" s="46" t="str">
        <f t="shared" si="20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1"/>
        <v>0</v>
      </c>
      <c r="W109" s="46">
        <f t="shared" si="22"/>
        <v>235.76000000000002</v>
      </c>
      <c r="X109" s="58">
        <f t="shared" si="23"/>
        <v>0</v>
      </c>
      <c r="Y109" s="46" t="str">
        <f t="shared" si="24"/>
        <v>No</v>
      </c>
      <c r="Z109" s="46" t="str">
        <f t="shared" si="25"/>
        <v>Very high</v>
      </c>
    </row>
    <row r="110" spans="1:26" x14ac:dyDescent="0.25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3"/>
        <v>3423</v>
      </c>
      <c r="L110" s="46">
        <f t="shared" si="14"/>
        <v>3558</v>
      </c>
      <c r="M110" s="46">
        <v>48</v>
      </c>
      <c r="N110" s="46">
        <f t="shared" si="15"/>
        <v>3606</v>
      </c>
      <c r="O110" s="46">
        <f t="shared" si="16"/>
        <v>183</v>
      </c>
      <c r="P110" s="46" t="s">
        <v>30</v>
      </c>
      <c r="Q110" s="58">
        <f t="shared" si="17"/>
        <v>0</v>
      </c>
      <c r="R110" s="46">
        <f t="shared" si="18"/>
        <v>540.9</v>
      </c>
      <c r="S110" s="58" t="str">
        <f t="shared" si="19"/>
        <v>No Discount</v>
      </c>
      <c r="T110" s="46" t="str">
        <f t="shared" si="20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1"/>
        <v>0</v>
      </c>
      <c r="W110" s="46" t="str">
        <f t="shared" si="22"/>
        <v>-</v>
      </c>
      <c r="X110" s="58">
        <f t="shared" si="23"/>
        <v>0</v>
      </c>
      <c r="Y110" s="46" t="str">
        <f t="shared" si="24"/>
        <v>Yes</v>
      </c>
      <c r="Z110" s="46" t="str">
        <f t="shared" si="25"/>
        <v>HIGH</v>
      </c>
    </row>
    <row r="111" spans="1:26" x14ac:dyDescent="0.25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3"/>
        <v>21552</v>
      </c>
      <c r="L111" s="46">
        <f t="shared" si="14"/>
        <v>23720</v>
      </c>
      <c r="M111" s="46">
        <v>33</v>
      </c>
      <c r="N111" s="46">
        <f t="shared" si="15"/>
        <v>23753</v>
      </c>
      <c r="O111" s="46">
        <f t="shared" si="16"/>
        <v>2201</v>
      </c>
      <c r="P111" s="46" t="s">
        <v>30</v>
      </c>
      <c r="Q111" s="58">
        <f t="shared" si="17"/>
        <v>0</v>
      </c>
      <c r="R111" s="46" t="str">
        <f t="shared" si="18"/>
        <v>-</v>
      </c>
      <c r="S111" s="58" t="str">
        <f t="shared" si="19"/>
        <v>No Discount</v>
      </c>
      <c r="T111" s="46" t="str">
        <f t="shared" si="20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1"/>
        <v>0</v>
      </c>
      <c r="W111" s="46" t="str">
        <f t="shared" si="22"/>
        <v>-</v>
      </c>
      <c r="X111" s="58">
        <f t="shared" si="23"/>
        <v>0</v>
      </c>
      <c r="Y111" s="46" t="str">
        <f t="shared" si="24"/>
        <v>No</v>
      </c>
      <c r="Z111" s="46" t="str">
        <f t="shared" si="25"/>
        <v>MID</v>
      </c>
    </row>
    <row r="112" spans="1:26" x14ac:dyDescent="0.25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3"/>
        <v>58</v>
      </c>
      <c r="L112" s="46">
        <f t="shared" si="14"/>
        <v>60</v>
      </c>
      <c r="M112" s="46">
        <v>10</v>
      </c>
      <c r="N112" s="46">
        <f t="shared" si="15"/>
        <v>70</v>
      </c>
      <c r="O112" s="46">
        <f t="shared" si="16"/>
        <v>12</v>
      </c>
      <c r="P112" s="46" t="s">
        <v>28</v>
      </c>
      <c r="Q112" s="58">
        <f t="shared" si="17"/>
        <v>0</v>
      </c>
      <c r="R112" s="46">
        <f t="shared" si="18"/>
        <v>19.600000000000001</v>
      </c>
      <c r="S112" s="58" t="str">
        <f t="shared" si="19"/>
        <v>No Discount</v>
      </c>
      <c r="T112" s="46" t="str">
        <f t="shared" si="20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1"/>
        <v>0</v>
      </c>
      <c r="W112" s="46">
        <f t="shared" si="22"/>
        <v>19.600000000000001</v>
      </c>
      <c r="X112" s="58">
        <f t="shared" si="23"/>
        <v>0</v>
      </c>
      <c r="Y112" s="46" t="str">
        <f t="shared" si="24"/>
        <v>No</v>
      </c>
      <c r="Z112" s="46" t="str">
        <f t="shared" si="25"/>
        <v>LOW</v>
      </c>
    </row>
    <row r="113" spans="1:26" x14ac:dyDescent="0.25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3"/>
        <v>522</v>
      </c>
      <c r="L113" s="46">
        <f t="shared" si="14"/>
        <v>567</v>
      </c>
      <c r="M113" s="46">
        <v>10</v>
      </c>
      <c r="N113" s="46">
        <f t="shared" si="15"/>
        <v>577</v>
      </c>
      <c r="O113" s="46">
        <f t="shared" si="16"/>
        <v>55</v>
      </c>
      <c r="P113" s="46" t="s">
        <v>30</v>
      </c>
      <c r="Q113" s="58">
        <f t="shared" si="17"/>
        <v>0</v>
      </c>
      <c r="R113" s="46" t="str">
        <f t="shared" si="18"/>
        <v>-</v>
      </c>
      <c r="S113" s="58" t="str">
        <f t="shared" si="19"/>
        <v>No Discount</v>
      </c>
      <c r="T113" s="46" t="str">
        <f t="shared" si="20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1"/>
        <v>0</v>
      </c>
      <c r="W113" s="46" t="str">
        <f t="shared" si="22"/>
        <v>-</v>
      </c>
      <c r="X113" s="58">
        <f t="shared" si="23"/>
        <v>0</v>
      </c>
      <c r="Y113" s="46" t="str">
        <f t="shared" si="24"/>
        <v>No</v>
      </c>
      <c r="Z113" s="46" t="str">
        <f t="shared" si="25"/>
        <v>LOW</v>
      </c>
    </row>
    <row r="114" spans="1:26" x14ac:dyDescent="0.25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3"/>
        <v>1292</v>
      </c>
      <c r="L114" s="46">
        <f t="shared" si="14"/>
        <v>1382</v>
      </c>
      <c r="M114" s="46">
        <v>57</v>
      </c>
      <c r="N114" s="46">
        <f t="shared" si="15"/>
        <v>1439</v>
      </c>
      <c r="O114" s="46">
        <f t="shared" si="16"/>
        <v>147</v>
      </c>
      <c r="P114" s="46" t="s">
        <v>30</v>
      </c>
      <c r="Q114" s="58">
        <f t="shared" si="17"/>
        <v>0</v>
      </c>
      <c r="R114" s="46" t="str">
        <f t="shared" si="18"/>
        <v>-</v>
      </c>
      <c r="S114" s="58" t="str">
        <f t="shared" si="19"/>
        <v>No Discount</v>
      </c>
      <c r="T114" s="46" t="str">
        <f t="shared" si="20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1"/>
        <v>0</v>
      </c>
      <c r="W114" s="46" t="str">
        <f t="shared" si="22"/>
        <v>-</v>
      </c>
      <c r="X114" s="58">
        <f t="shared" si="23"/>
        <v>0</v>
      </c>
      <c r="Y114" s="46" t="str">
        <f t="shared" si="24"/>
        <v>No</v>
      </c>
      <c r="Z114" s="46" t="str">
        <f t="shared" si="25"/>
        <v>HIGH</v>
      </c>
    </row>
    <row r="115" spans="1:26" x14ac:dyDescent="0.25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3"/>
        <v>1428</v>
      </c>
      <c r="L115" s="46">
        <f t="shared" si="14"/>
        <v>1587</v>
      </c>
      <c r="M115" s="46">
        <v>81</v>
      </c>
      <c r="N115" s="46">
        <f t="shared" si="15"/>
        <v>1668</v>
      </c>
      <c r="O115" s="46">
        <f t="shared" si="16"/>
        <v>240</v>
      </c>
      <c r="P115" s="46" t="s">
        <v>152</v>
      </c>
      <c r="Q115" s="58">
        <f t="shared" si="17"/>
        <v>0</v>
      </c>
      <c r="R115" s="46">
        <f t="shared" si="18"/>
        <v>250.2</v>
      </c>
      <c r="S115" s="58" t="str">
        <f t="shared" si="19"/>
        <v>No Discount</v>
      </c>
      <c r="T115" s="46" t="str">
        <f t="shared" si="20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1"/>
        <v>0</v>
      </c>
      <c r="W115" s="46" t="str">
        <f t="shared" si="22"/>
        <v>-</v>
      </c>
      <c r="X115" s="58">
        <f t="shared" si="23"/>
        <v>0</v>
      </c>
      <c r="Y115" s="46" t="str">
        <f t="shared" si="24"/>
        <v>Yes</v>
      </c>
      <c r="Z115" s="46" t="str">
        <f t="shared" si="25"/>
        <v>Very high</v>
      </c>
    </row>
    <row r="116" spans="1:26" x14ac:dyDescent="0.25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3"/>
        <v>3398</v>
      </c>
      <c r="L116" s="46">
        <f t="shared" si="14"/>
        <v>3632</v>
      </c>
      <c r="M116" s="46">
        <v>47</v>
      </c>
      <c r="N116" s="46">
        <f t="shared" si="15"/>
        <v>3679</v>
      </c>
      <c r="O116" s="46">
        <f t="shared" si="16"/>
        <v>281</v>
      </c>
      <c r="P116" s="46" t="s">
        <v>152</v>
      </c>
      <c r="Q116" s="58">
        <f t="shared" si="17"/>
        <v>0</v>
      </c>
      <c r="R116" s="46" t="str">
        <f t="shared" si="18"/>
        <v>-</v>
      </c>
      <c r="S116" s="58" t="str">
        <f t="shared" si="19"/>
        <v>No Discount</v>
      </c>
      <c r="T116" s="46" t="str">
        <f t="shared" si="20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1"/>
        <v>0</v>
      </c>
      <c r="W116" s="46" t="str">
        <f t="shared" si="22"/>
        <v>-</v>
      </c>
      <c r="X116" s="58">
        <f t="shared" si="23"/>
        <v>0</v>
      </c>
      <c r="Y116" s="46" t="str">
        <f t="shared" si="24"/>
        <v>Yes</v>
      </c>
      <c r="Z116" s="46" t="str">
        <f t="shared" si="25"/>
        <v>HIGH</v>
      </c>
    </row>
    <row r="117" spans="1:26" x14ac:dyDescent="0.25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3"/>
        <v>3120</v>
      </c>
      <c r="L117" s="46">
        <f t="shared" si="14"/>
        <v>3306</v>
      </c>
      <c r="M117" s="46">
        <v>49</v>
      </c>
      <c r="N117" s="46">
        <f t="shared" si="15"/>
        <v>3355</v>
      </c>
      <c r="O117" s="46">
        <f t="shared" si="16"/>
        <v>235</v>
      </c>
      <c r="P117" s="46" t="s">
        <v>30</v>
      </c>
      <c r="Q117" s="58">
        <f t="shared" si="17"/>
        <v>0</v>
      </c>
      <c r="R117" s="46" t="str">
        <f t="shared" si="18"/>
        <v>-</v>
      </c>
      <c r="S117" s="58" t="str">
        <f t="shared" si="19"/>
        <v>No Discount</v>
      </c>
      <c r="T117" s="46" t="str">
        <f t="shared" si="20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1"/>
        <v>0</v>
      </c>
      <c r="W117" s="46" t="str">
        <f t="shared" si="22"/>
        <v>-</v>
      </c>
      <c r="X117" s="58">
        <f t="shared" si="23"/>
        <v>0</v>
      </c>
      <c r="Y117" s="46" t="str">
        <f t="shared" si="24"/>
        <v>Yes</v>
      </c>
      <c r="Z117" s="46" t="str">
        <f t="shared" si="25"/>
        <v>HIGH</v>
      </c>
    </row>
    <row r="118" spans="1:26" x14ac:dyDescent="0.25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3"/>
        <v>28992</v>
      </c>
      <c r="L118" s="46">
        <f t="shared" si="14"/>
        <v>30436</v>
      </c>
      <c r="M118" s="46">
        <v>76</v>
      </c>
      <c r="N118" s="46">
        <f t="shared" si="15"/>
        <v>30512</v>
      </c>
      <c r="O118" s="46">
        <f t="shared" si="16"/>
        <v>1520</v>
      </c>
      <c r="P118" s="46" t="s">
        <v>30</v>
      </c>
      <c r="Q118" s="58">
        <f t="shared" si="17"/>
        <v>0</v>
      </c>
      <c r="R118" s="46" t="str">
        <f t="shared" si="18"/>
        <v>-</v>
      </c>
      <c r="S118" s="58" t="str">
        <f t="shared" si="19"/>
        <v>No Discount</v>
      </c>
      <c r="T118" s="46" t="str">
        <f t="shared" si="20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1"/>
        <v>0</v>
      </c>
      <c r="W118" s="46" t="str">
        <f t="shared" si="22"/>
        <v>-</v>
      </c>
      <c r="X118" s="58">
        <f t="shared" si="23"/>
        <v>0</v>
      </c>
      <c r="Y118" s="46" t="str">
        <f t="shared" si="24"/>
        <v>Yes</v>
      </c>
      <c r="Z118" s="46" t="str">
        <f t="shared" si="25"/>
        <v>Very high</v>
      </c>
    </row>
    <row r="119" spans="1:26" x14ac:dyDescent="0.25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3"/>
        <v>2574</v>
      </c>
      <c r="L119" s="46">
        <f t="shared" si="14"/>
        <v>2810</v>
      </c>
      <c r="M119" s="46">
        <v>36</v>
      </c>
      <c r="N119" s="46">
        <f t="shared" si="15"/>
        <v>2846</v>
      </c>
      <c r="O119" s="46">
        <f t="shared" si="16"/>
        <v>272</v>
      </c>
      <c r="P119" s="46" t="s">
        <v>30</v>
      </c>
      <c r="Q119" s="58">
        <f t="shared" si="17"/>
        <v>0</v>
      </c>
      <c r="R119" s="46" t="str">
        <f t="shared" si="18"/>
        <v>-</v>
      </c>
      <c r="S119" s="58" t="str">
        <f t="shared" si="19"/>
        <v>No Discount</v>
      </c>
      <c r="T119" s="46" t="str">
        <f t="shared" si="20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1"/>
        <v>0</v>
      </c>
      <c r="W119" s="46" t="str">
        <f t="shared" si="22"/>
        <v>-</v>
      </c>
      <c r="X119" s="58">
        <f t="shared" si="23"/>
        <v>0</v>
      </c>
      <c r="Y119" s="46" t="str">
        <f t="shared" si="24"/>
        <v>Yes</v>
      </c>
      <c r="Z119" s="46" t="str">
        <f t="shared" si="25"/>
        <v>MID</v>
      </c>
    </row>
    <row r="120" spans="1:26" x14ac:dyDescent="0.25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3"/>
        <v>85272</v>
      </c>
      <c r="L120" s="46">
        <f t="shared" si="14"/>
        <v>90408</v>
      </c>
      <c r="M120" s="46">
        <v>24</v>
      </c>
      <c r="N120" s="46">
        <f t="shared" si="15"/>
        <v>90432</v>
      </c>
      <c r="O120" s="46">
        <f t="shared" si="16"/>
        <v>5160</v>
      </c>
      <c r="P120" s="46" t="s">
        <v>152</v>
      </c>
      <c r="Q120" s="58">
        <f t="shared" si="17"/>
        <v>0</v>
      </c>
      <c r="R120" s="46" t="str">
        <f t="shared" si="18"/>
        <v>-</v>
      </c>
      <c r="S120" s="58" t="str">
        <f t="shared" si="19"/>
        <v>No Discount</v>
      </c>
      <c r="T120" s="46" t="str">
        <f t="shared" si="20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1"/>
        <v>0</v>
      </c>
      <c r="W120" s="46" t="str">
        <f t="shared" si="22"/>
        <v>-</v>
      </c>
      <c r="X120" s="58">
        <f t="shared" si="23"/>
        <v>0</v>
      </c>
      <c r="Y120" s="46" t="str">
        <f t="shared" si="24"/>
        <v>Yes</v>
      </c>
      <c r="Z120" s="46" t="str">
        <f t="shared" si="25"/>
        <v>MID</v>
      </c>
    </row>
    <row r="121" spans="1:26" x14ac:dyDescent="0.25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3"/>
        <v>1706</v>
      </c>
      <c r="L121" s="46">
        <f t="shared" si="14"/>
        <v>1790</v>
      </c>
      <c r="M121" s="46">
        <v>42</v>
      </c>
      <c r="N121" s="46">
        <f t="shared" si="15"/>
        <v>1832</v>
      </c>
      <c r="O121" s="46">
        <f t="shared" si="16"/>
        <v>126</v>
      </c>
      <c r="P121" s="46" t="s">
        <v>28</v>
      </c>
      <c r="Q121" s="58">
        <f t="shared" si="17"/>
        <v>0</v>
      </c>
      <c r="R121" s="46" t="str">
        <f t="shared" si="18"/>
        <v>-</v>
      </c>
      <c r="S121" s="58" t="str">
        <f t="shared" si="19"/>
        <v>No Discount</v>
      </c>
      <c r="T121" s="46" t="str">
        <f t="shared" si="20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1"/>
        <v>0</v>
      </c>
      <c r="W121" s="46" t="str">
        <f t="shared" si="22"/>
        <v>-</v>
      </c>
      <c r="X121" s="58">
        <f t="shared" si="23"/>
        <v>0</v>
      </c>
      <c r="Y121" s="46" t="str">
        <f t="shared" si="24"/>
        <v>Yes</v>
      </c>
      <c r="Z121" s="46" t="str">
        <f t="shared" si="25"/>
        <v>HIGH</v>
      </c>
    </row>
    <row r="122" spans="1:26" x14ac:dyDescent="0.25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3"/>
        <v>629</v>
      </c>
      <c r="L122" s="46">
        <f t="shared" si="14"/>
        <v>674</v>
      </c>
      <c r="M122" s="46">
        <v>22</v>
      </c>
      <c r="N122" s="46">
        <f t="shared" si="15"/>
        <v>696</v>
      </c>
      <c r="O122" s="46">
        <f t="shared" si="16"/>
        <v>67</v>
      </c>
      <c r="P122" s="46" t="s">
        <v>30</v>
      </c>
      <c r="Q122" s="58">
        <f t="shared" si="17"/>
        <v>0</v>
      </c>
      <c r="R122" s="46">
        <f t="shared" si="18"/>
        <v>194.88000000000002</v>
      </c>
      <c r="S122" s="58" t="str">
        <f t="shared" si="19"/>
        <v>No Discount</v>
      </c>
      <c r="T122" s="46" t="str">
        <f t="shared" si="20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1"/>
        <v>0</v>
      </c>
      <c r="W122" s="46">
        <f t="shared" si="22"/>
        <v>194.88000000000002</v>
      </c>
      <c r="X122" s="58">
        <f t="shared" si="23"/>
        <v>0</v>
      </c>
      <c r="Y122" s="46" t="str">
        <f t="shared" si="24"/>
        <v>No</v>
      </c>
      <c r="Z122" s="46" t="str">
        <f t="shared" si="25"/>
        <v>MID</v>
      </c>
    </row>
    <row r="123" spans="1:26" x14ac:dyDescent="0.25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3"/>
        <v>459</v>
      </c>
      <c r="L123" s="46">
        <f t="shared" si="14"/>
        <v>513</v>
      </c>
      <c r="M123" s="46">
        <v>30</v>
      </c>
      <c r="N123" s="46">
        <f t="shared" si="15"/>
        <v>543</v>
      </c>
      <c r="O123" s="46">
        <f t="shared" si="16"/>
        <v>84</v>
      </c>
      <c r="P123" s="46" t="s">
        <v>28</v>
      </c>
      <c r="Q123" s="58">
        <f t="shared" si="17"/>
        <v>0</v>
      </c>
      <c r="R123" s="46" t="str">
        <f t="shared" si="18"/>
        <v>-</v>
      </c>
      <c r="S123" s="58" t="str">
        <f t="shared" si="19"/>
        <v>No Discount</v>
      </c>
      <c r="T123" s="46" t="str">
        <f t="shared" si="20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1"/>
        <v>0</v>
      </c>
      <c r="W123" s="46" t="str">
        <f t="shared" si="22"/>
        <v>-</v>
      </c>
      <c r="X123" s="58">
        <f t="shared" si="23"/>
        <v>0</v>
      </c>
      <c r="Y123" s="46" t="str">
        <f t="shared" si="24"/>
        <v>No</v>
      </c>
      <c r="Z123" s="46" t="str">
        <f t="shared" si="25"/>
        <v>MID</v>
      </c>
    </row>
    <row r="124" spans="1:26" x14ac:dyDescent="0.25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3"/>
        <v>2502</v>
      </c>
      <c r="L124" s="46">
        <f t="shared" si="14"/>
        <v>2700</v>
      </c>
      <c r="M124" s="46">
        <v>71</v>
      </c>
      <c r="N124" s="46">
        <f t="shared" si="15"/>
        <v>2771</v>
      </c>
      <c r="O124" s="46">
        <f t="shared" si="16"/>
        <v>269</v>
      </c>
      <c r="P124" s="46" t="s">
        <v>64</v>
      </c>
      <c r="Q124" s="58">
        <f t="shared" si="17"/>
        <v>0</v>
      </c>
      <c r="R124" s="46" t="str">
        <f t="shared" si="18"/>
        <v>-</v>
      </c>
      <c r="S124" s="58" t="str">
        <f t="shared" si="19"/>
        <v>No Discount</v>
      </c>
      <c r="T124" s="46" t="str">
        <f t="shared" si="20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1"/>
        <v>0</v>
      </c>
      <c r="W124" s="46" t="str">
        <f t="shared" si="22"/>
        <v>-</v>
      </c>
      <c r="X124" s="58">
        <f t="shared" si="23"/>
        <v>0</v>
      </c>
      <c r="Y124" s="46" t="str">
        <f t="shared" si="24"/>
        <v>No</v>
      </c>
      <c r="Z124" s="46" t="str">
        <f t="shared" si="25"/>
        <v>Very high</v>
      </c>
    </row>
    <row r="125" spans="1:26" x14ac:dyDescent="0.25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3"/>
        <v>6292</v>
      </c>
      <c r="L125" s="46">
        <f t="shared" si="14"/>
        <v>6540</v>
      </c>
      <c r="M125" s="46">
        <v>33</v>
      </c>
      <c r="N125" s="46">
        <f t="shared" si="15"/>
        <v>6573</v>
      </c>
      <c r="O125" s="46">
        <f t="shared" si="16"/>
        <v>281</v>
      </c>
      <c r="P125" s="46" t="s">
        <v>30</v>
      </c>
      <c r="Q125" s="58">
        <f t="shared" si="17"/>
        <v>0</v>
      </c>
      <c r="R125" s="46" t="str">
        <f t="shared" si="18"/>
        <v>-</v>
      </c>
      <c r="S125" s="58" t="str">
        <f t="shared" si="19"/>
        <v>No Discount</v>
      </c>
      <c r="T125" s="46" t="str">
        <f t="shared" si="20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1"/>
        <v>0</v>
      </c>
      <c r="W125" s="46" t="str">
        <f t="shared" si="22"/>
        <v>-</v>
      </c>
      <c r="X125" s="58">
        <f t="shared" si="23"/>
        <v>0</v>
      </c>
      <c r="Y125" s="46" t="str">
        <f t="shared" si="24"/>
        <v>Yes</v>
      </c>
      <c r="Z125" s="46" t="str">
        <f t="shared" si="25"/>
        <v>MID</v>
      </c>
    </row>
    <row r="126" spans="1:26" x14ac:dyDescent="0.25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3"/>
        <v>7168</v>
      </c>
      <c r="L126" s="46">
        <f t="shared" si="14"/>
        <v>7528</v>
      </c>
      <c r="M126" s="46">
        <v>44</v>
      </c>
      <c r="N126" s="46">
        <f t="shared" si="15"/>
        <v>7572</v>
      </c>
      <c r="O126" s="46">
        <f t="shared" si="16"/>
        <v>404</v>
      </c>
      <c r="P126" s="46" t="s">
        <v>28</v>
      </c>
      <c r="Q126" s="58">
        <f t="shared" si="17"/>
        <v>0</v>
      </c>
      <c r="R126" s="46">
        <f t="shared" si="18"/>
        <v>2120.1600000000003</v>
      </c>
      <c r="S126" s="58" t="str">
        <f t="shared" si="19"/>
        <v>No Discount</v>
      </c>
      <c r="T126" s="46" t="str">
        <f t="shared" si="20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1"/>
        <v>0</v>
      </c>
      <c r="W126" s="46">
        <f t="shared" si="22"/>
        <v>2120.1600000000003</v>
      </c>
      <c r="X126" s="58">
        <f t="shared" si="23"/>
        <v>0</v>
      </c>
      <c r="Y126" s="46" t="str">
        <f t="shared" si="24"/>
        <v>No</v>
      </c>
      <c r="Z126" s="46" t="str">
        <f t="shared" si="25"/>
        <v>HIGH</v>
      </c>
    </row>
    <row r="127" spans="1:26" x14ac:dyDescent="0.25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3"/>
        <v>1461</v>
      </c>
      <c r="L127" s="46">
        <f t="shared" si="14"/>
        <v>1578</v>
      </c>
      <c r="M127" s="46">
        <v>36</v>
      </c>
      <c r="N127" s="46">
        <f t="shared" si="15"/>
        <v>1614</v>
      </c>
      <c r="O127" s="46">
        <f t="shared" si="16"/>
        <v>153</v>
      </c>
      <c r="P127" s="46" t="s">
        <v>30</v>
      </c>
      <c r="Q127" s="58">
        <f t="shared" si="17"/>
        <v>0</v>
      </c>
      <c r="R127" s="46" t="str">
        <f t="shared" si="18"/>
        <v>-</v>
      </c>
      <c r="S127" s="58" t="str">
        <f t="shared" si="19"/>
        <v>No Discount</v>
      </c>
      <c r="T127" s="46" t="str">
        <f t="shared" si="20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1"/>
        <v>0</v>
      </c>
      <c r="W127" s="46" t="str">
        <f t="shared" si="22"/>
        <v>-</v>
      </c>
      <c r="X127" s="58">
        <f t="shared" si="23"/>
        <v>0</v>
      </c>
      <c r="Y127" s="46" t="str">
        <f t="shared" si="24"/>
        <v>No</v>
      </c>
      <c r="Z127" s="46" t="str">
        <f t="shared" si="25"/>
        <v>MID</v>
      </c>
    </row>
    <row r="128" spans="1:26" x14ac:dyDescent="0.25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3"/>
        <v>6022</v>
      </c>
      <c r="L128" s="46">
        <f t="shared" si="14"/>
        <v>6384</v>
      </c>
      <c r="M128" s="46">
        <v>73</v>
      </c>
      <c r="N128" s="46">
        <f t="shared" si="15"/>
        <v>6457</v>
      </c>
      <c r="O128" s="46">
        <f t="shared" si="16"/>
        <v>435</v>
      </c>
      <c r="P128" s="46" t="s">
        <v>30</v>
      </c>
      <c r="Q128" s="58">
        <f t="shared" si="17"/>
        <v>0</v>
      </c>
      <c r="R128" s="46">
        <f t="shared" si="18"/>
        <v>1807.9600000000003</v>
      </c>
      <c r="S128" s="58" t="str">
        <f t="shared" si="19"/>
        <v>No Discount</v>
      </c>
      <c r="T128" s="46" t="str">
        <f t="shared" si="20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1"/>
        <v>0</v>
      </c>
      <c r="W128" s="46">
        <f t="shared" si="22"/>
        <v>1807.9600000000003</v>
      </c>
      <c r="X128" s="58">
        <f t="shared" si="23"/>
        <v>0</v>
      </c>
      <c r="Y128" s="46" t="str">
        <f t="shared" si="24"/>
        <v>Yes</v>
      </c>
      <c r="Z128" s="46" t="str">
        <f t="shared" si="25"/>
        <v>Very high</v>
      </c>
    </row>
    <row r="129" spans="1:26" x14ac:dyDescent="0.25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3"/>
        <v>2075</v>
      </c>
      <c r="L129" s="46">
        <f t="shared" si="14"/>
        <v>2225</v>
      </c>
      <c r="M129" s="46">
        <v>72</v>
      </c>
      <c r="N129" s="46">
        <f t="shared" si="15"/>
        <v>2297</v>
      </c>
      <c r="O129" s="46">
        <f t="shared" si="16"/>
        <v>222</v>
      </c>
      <c r="P129" s="46" t="s">
        <v>30</v>
      </c>
      <c r="Q129" s="58">
        <f t="shared" si="17"/>
        <v>0</v>
      </c>
      <c r="R129" s="46" t="str">
        <f t="shared" si="18"/>
        <v>-</v>
      </c>
      <c r="S129" s="58" t="str">
        <f t="shared" si="19"/>
        <v>No Discount</v>
      </c>
      <c r="T129" s="46" t="str">
        <f t="shared" si="20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1"/>
        <v>0</v>
      </c>
      <c r="W129" s="46" t="str">
        <f t="shared" si="22"/>
        <v>-</v>
      </c>
      <c r="X129" s="58">
        <f t="shared" si="23"/>
        <v>0</v>
      </c>
      <c r="Y129" s="46" t="str">
        <f t="shared" si="24"/>
        <v>No</v>
      </c>
      <c r="Z129" s="46" t="str">
        <f t="shared" si="25"/>
        <v>Very high</v>
      </c>
    </row>
    <row r="130" spans="1:26" x14ac:dyDescent="0.25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3"/>
        <v>3846</v>
      </c>
      <c r="L130" s="46">
        <f t="shared" si="14"/>
        <v>3996</v>
      </c>
      <c r="M130" s="46">
        <v>23</v>
      </c>
      <c r="N130" s="46">
        <f t="shared" si="15"/>
        <v>4019</v>
      </c>
      <c r="O130" s="46">
        <f t="shared" si="16"/>
        <v>173</v>
      </c>
      <c r="P130" s="46" t="s">
        <v>28</v>
      </c>
      <c r="Q130" s="58">
        <f t="shared" si="17"/>
        <v>0</v>
      </c>
      <c r="R130" s="46" t="str">
        <f t="shared" si="18"/>
        <v>-</v>
      </c>
      <c r="S130" s="58" t="str">
        <f t="shared" si="19"/>
        <v>No Discount</v>
      </c>
      <c r="T130" s="46" t="str">
        <f t="shared" si="20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1"/>
        <v>0</v>
      </c>
      <c r="W130" s="46" t="str">
        <f t="shared" si="22"/>
        <v>-</v>
      </c>
      <c r="X130" s="58">
        <f t="shared" si="23"/>
        <v>0</v>
      </c>
      <c r="Y130" s="46" t="str">
        <f t="shared" si="24"/>
        <v>No</v>
      </c>
      <c r="Z130" s="46" t="str">
        <f t="shared" si="25"/>
        <v>MID</v>
      </c>
    </row>
    <row r="131" spans="1:26" x14ac:dyDescent="0.25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6">I131*J131</f>
        <v>2364</v>
      </c>
      <c r="L131" s="46">
        <f t="shared" ref="L131:L194" si="27">H131*J131</f>
        <v>2631</v>
      </c>
      <c r="M131" s="46">
        <v>81</v>
      </c>
      <c r="N131" s="46">
        <f t="shared" ref="N131:N194" si="28">L131+M131</f>
        <v>2712</v>
      </c>
      <c r="O131" s="46">
        <f t="shared" ref="O131:O194" si="29">N131-K131</f>
        <v>348</v>
      </c>
      <c r="P131" s="46" t="s">
        <v>30</v>
      </c>
      <c r="Q131" s="58">
        <f t="shared" ref="Q131:Q194" si="30">IF(E131="Amazon",30%,0)</f>
        <v>0</v>
      </c>
      <c r="R131" s="46" t="str">
        <f t="shared" ref="R131:R194" si="31">IF(E131="Amazon",30%*N131,IF(E131="Flipkart",28%*N131,IF(E131="India Mart",15%*N131,"-")))</f>
        <v>-</v>
      </c>
      <c r="S131" s="58" t="str">
        <f t="shared" ref="S131:S194" si="32">IF(AND(E131="Website",N131&gt;25000),2%,"No Discount")</f>
        <v>No Discount</v>
      </c>
      <c r="T131" s="46" t="str">
        <f t="shared" ref="T131:T194" si="33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4">IF(E131="Amazon",30%,0%)</f>
        <v>0</v>
      </c>
      <c r="W131" s="46" t="str">
        <f t="shared" ref="W131:W194" si="35">IF(E131="Amazon",N131*30%,IF(E131="flipkart",N131*28%,IF(E131="indiamart",N131*15%,"-")))</f>
        <v>-</v>
      </c>
      <c r="X131" s="58">
        <f t="shared" ref="X131:X194" si="36">IF(AND(E131="website",N131&gt;25000),2%,0%)</f>
        <v>0</v>
      </c>
      <c r="Y131" s="46" t="str">
        <f t="shared" ref="Y131:Y194" si="37">IF(OR(D131="Furniture",D131="Technology"),"Yes","No")</f>
        <v>No</v>
      </c>
      <c r="Z131" s="46" t="str">
        <f t="shared" ref="Z131:Z194" si="38">_xlfn.IFS(M131&lt;=20,"LOW",M131&lt;=40,"MID",M131&lt;=60,"HIGH",M131&gt;60,"Very high")</f>
        <v>Very high</v>
      </c>
    </row>
    <row r="132" spans="1:26" x14ac:dyDescent="0.25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6"/>
        <v>15736</v>
      </c>
      <c r="L132" s="46">
        <f t="shared" si="27"/>
        <v>16044</v>
      </c>
      <c r="M132" s="46">
        <v>43</v>
      </c>
      <c r="N132" s="46">
        <f t="shared" si="28"/>
        <v>16087</v>
      </c>
      <c r="O132" s="46">
        <f t="shared" si="29"/>
        <v>351</v>
      </c>
      <c r="P132" s="46" t="s">
        <v>28</v>
      </c>
      <c r="Q132" s="58">
        <f t="shared" si="30"/>
        <v>0</v>
      </c>
      <c r="R132" s="46" t="str">
        <f t="shared" si="31"/>
        <v>-</v>
      </c>
      <c r="S132" s="58" t="str">
        <f t="shared" si="32"/>
        <v>No Discount</v>
      </c>
      <c r="T132" s="46" t="str">
        <f t="shared" si="33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4"/>
        <v>0</v>
      </c>
      <c r="W132" s="46" t="str">
        <f t="shared" si="35"/>
        <v>-</v>
      </c>
      <c r="X132" s="58">
        <f t="shared" si="36"/>
        <v>0</v>
      </c>
      <c r="Y132" s="46" t="str">
        <f t="shared" si="37"/>
        <v>Yes</v>
      </c>
      <c r="Z132" s="46" t="str">
        <f t="shared" si="38"/>
        <v>HIGH</v>
      </c>
    </row>
    <row r="133" spans="1:26" x14ac:dyDescent="0.25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6"/>
        <v>6180</v>
      </c>
      <c r="L133" s="46">
        <f t="shared" si="27"/>
        <v>6872</v>
      </c>
      <c r="M133" s="46">
        <v>54</v>
      </c>
      <c r="N133" s="46">
        <f t="shared" si="28"/>
        <v>6926</v>
      </c>
      <c r="O133" s="46">
        <f t="shared" si="29"/>
        <v>746</v>
      </c>
      <c r="P133" s="46" t="s">
        <v>30</v>
      </c>
      <c r="Q133" s="58">
        <f t="shared" si="30"/>
        <v>0.3</v>
      </c>
      <c r="R133" s="46">
        <f t="shared" si="31"/>
        <v>2077.7999999999997</v>
      </c>
      <c r="S133" s="58" t="str">
        <f t="shared" si="32"/>
        <v>No Discount</v>
      </c>
      <c r="T133" s="46" t="str">
        <f t="shared" si="33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4"/>
        <v>0.3</v>
      </c>
      <c r="W133" s="46">
        <f t="shared" si="35"/>
        <v>2077.7999999999997</v>
      </c>
      <c r="X133" s="58">
        <f t="shared" si="36"/>
        <v>0</v>
      </c>
      <c r="Y133" s="46" t="str">
        <f t="shared" si="37"/>
        <v>Yes</v>
      </c>
      <c r="Z133" s="46" t="str">
        <f t="shared" si="38"/>
        <v>HIGH</v>
      </c>
    </row>
    <row r="134" spans="1:26" x14ac:dyDescent="0.25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6"/>
        <v>3846</v>
      </c>
      <c r="L134" s="46">
        <f t="shared" si="27"/>
        <v>3996</v>
      </c>
      <c r="M134" s="46">
        <v>24</v>
      </c>
      <c r="N134" s="46">
        <f t="shared" si="28"/>
        <v>4020</v>
      </c>
      <c r="O134" s="46">
        <f t="shared" si="29"/>
        <v>174</v>
      </c>
      <c r="P134" s="46" t="s">
        <v>28</v>
      </c>
      <c r="Q134" s="58">
        <f t="shared" si="30"/>
        <v>0.3</v>
      </c>
      <c r="R134" s="46">
        <f t="shared" si="31"/>
        <v>1206</v>
      </c>
      <c r="S134" s="58" t="str">
        <f t="shared" si="32"/>
        <v>No Discount</v>
      </c>
      <c r="T134" s="46" t="str">
        <f t="shared" si="33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4"/>
        <v>0.3</v>
      </c>
      <c r="W134" s="46">
        <f t="shared" si="35"/>
        <v>1206</v>
      </c>
      <c r="X134" s="58">
        <f t="shared" si="36"/>
        <v>0</v>
      </c>
      <c r="Y134" s="46" t="str">
        <f t="shared" si="37"/>
        <v>No</v>
      </c>
      <c r="Z134" s="46" t="str">
        <f t="shared" si="38"/>
        <v>MID</v>
      </c>
    </row>
    <row r="135" spans="1:26" x14ac:dyDescent="0.25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6"/>
        <v>24099</v>
      </c>
      <c r="L135" s="46">
        <f t="shared" si="27"/>
        <v>25053</v>
      </c>
      <c r="M135" s="46">
        <v>84</v>
      </c>
      <c r="N135" s="46">
        <f t="shared" si="28"/>
        <v>25137</v>
      </c>
      <c r="O135" s="46">
        <f t="shared" si="29"/>
        <v>1038</v>
      </c>
      <c r="P135" s="46" t="s">
        <v>30</v>
      </c>
      <c r="Q135" s="58">
        <f t="shared" si="30"/>
        <v>0</v>
      </c>
      <c r="R135" s="46">
        <f t="shared" si="31"/>
        <v>7038.3600000000006</v>
      </c>
      <c r="S135" s="58" t="str">
        <f t="shared" si="32"/>
        <v>No Discount</v>
      </c>
      <c r="T135" s="46" t="str">
        <f t="shared" si="33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4"/>
        <v>0</v>
      </c>
      <c r="W135" s="46">
        <f t="shared" si="35"/>
        <v>7038.3600000000006</v>
      </c>
      <c r="X135" s="58">
        <f t="shared" si="36"/>
        <v>0</v>
      </c>
      <c r="Y135" s="46" t="str">
        <f t="shared" si="37"/>
        <v>Yes</v>
      </c>
      <c r="Z135" s="46" t="str">
        <f t="shared" si="38"/>
        <v>Very high</v>
      </c>
    </row>
    <row r="136" spans="1:26" x14ac:dyDescent="0.25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6"/>
        <v>30288</v>
      </c>
      <c r="L136" s="46">
        <f t="shared" si="27"/>
        <v>32104</v>
      </c>
      <c r="M136" s="46">
        <v>87</v>
      </c>
      <c r="N136" s="46">
        <f t="shared" si="28"/>
        <v>32191</v>
      </c>
      <c r="O136" s="46">
        <f t="shared" si="29"/>
        <v>1903</v>
      </c>
      <c r="P136" s="46" t="s">
        <v>152</v>
      </c>
      <c r="Q136" s="58">
        <f t="shared" si="30"/>
        <v>0.3</v>
      </c>
      <c r="R136" s="46">
        <f t="shared" si="31"/>
        <v>9657.2999999999993</v>
      </c>
      <c r="S136" s="58" t="str">
        <f t="shared" si="32"/>
        <v>No Discount</v>
      </c>
      <c r="T136" s="46" t="str">
        <f t="shared" si="33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4"/>
        <v>0.3</v>
      </c>
      <c r="W136" s="46">
        <f t="shared" si="35"/>
        <v>9657.2999999999993</v>
      </c>
      <c r="X136" s="58">
        <f t="shared" si="36"/>
        <v>0</v>
      </c>
      <c r="Y136" s="46" t="str">
        <f t="shared" si="37"/>
        <v>Yes</v>
      </c>
      <c r="Z136" s="46" t="str">
        <f t="shared" si="38"/>
        <v>Very high</v>
      </c>
    </row>
    <row r="137" spans="1:26" x14ac:dyDescent="0.25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6"/>
        <v>7100</v>
      </c>
      <c r="L137" s="46">
        <f t="shared" si="27"/>
        <v>7820</v>
      </c>
      <c r="M137" s="46">
        <v>41</v>
      </c>
      <c r="N137" s="46">
        <f t="shared" si="28"/>
        <v>7861</v>
      </c>
      <c r="O137" s="46">
        <f t="shared" si="29"/>
        <v>761</v>
      </c>
      <c r="P137" s="46" t="s">
        <v>30</v>
      </c>
      <c r="Q137" s="58">
        <f t="shared" si="30"/>
        <v>0</v>
      </c>
      <c r="R137" s="46">
        <f t="shared" si="31"/>
        <v>2201.0800000000004</v>
      </c>
      <c r="S137" s="58" t="str">
        <f t="shared" si="32"/>
        <v>No Discount</v>
      </c>
      <c r="T137" s="46" t="str">
        <f t="shared" si="33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4"/>
        <v>0</v>
      </c>
      <c r="W137" s="46">
        <f t="shared" si="35"/>
        <v>2201.0800000000004</v>
      </c>
      <c r="X137" s="58">
        <f t="shared" si="36"/>
        <v>0</v>
      </c>
      <c r="Y137" s="46" t="str">
        <f t="shared" si="37"/>
        <v>No</v>
      </c>
      <c r="Z137" s="46" t="str">
        <f t="shared" si="38"/>
        <v>HIGH</v>
      </c>
    </row>
    <row r="138" spans="1:26" x14ac:dyDescent="0.25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6"/>
        <v>2340</v>
      </c>
      <c r="L138" s="46">
        <f t="shared" si="27"/>
        <v>2555</v>
      </c>
      <c r="M138" s="46">
        <v>52</v>
      </c>
      <c r="N138" s="46">
        <f t="shared" si="28"/>
        <v>2607</v>
      </c>
      <c r="O138" s="46">
        <f t="shared" si="29"/>
        <v>267</v>
      </c>
      <c r="P138" s="46" t="s">
        <v>30</v>
      </c>
      <c r="Q138" s="58">
        <f t="shared" si="30"/>
        <v>0</v>
      </c>
      <c r="R138" s="46">
        <f t="shared" si="31"/>
        <v>729.96</v>
      </c>
      <c r="S138" s="58" t="str">
        <f t="shared" si="32"/>
        <v>No Discount</v>
      </c>
      <c r="T138" s="46" t="str">
        <f t="shared" si="33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4"/>
        <v>0</v>
      </c>
      <c r="W138" s="46">
        <f t="shared" si="35"/>
        <v>729.96</v>
      </c>
      <c r="X138" s="58">
        <f t="shared" si="36"/>
        <v>0</v>
      </c>
      <c r="Y138" s="46" t="str">
        <f t="shared" si="37"/>
        <v>No</v>
      </c>
      <c r="Z138" s="46" t="str">
        <f t="shared" si="38"/>
        <v>HIGH</v>
      </c>
    </row>
    <row r="139" spans="1:26" x14ac:dyDescent="0.25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6"/>
        <v>5895</v>
      </c>
      <c r="L139" s="46">
        <f t="shared" si="27"/>
        <v>6126</v>
      </c>
      <c r="M139" s="46">
        <v>66</v>
      </c>
      <c r="N139" s="46">
        <f t="shared" si="28"/>
        <v>6192</v>
      </c>
      <c r="O139" s="46">
        <f t="shared" si="29"/>
        <v>297</v>
      </c>
      <c r="P139" s="46" t="s">
        <v>28</v>
      </c>
      <c r="Q139" s="58">
        <f t="shared" si="30"/>
        <v>0</v>
      </c>
      <c r="R139" s="46">
        <f t="shared" si="31"/>
        <v>1733.7600000000002</v>
      </c>
      <c r="S139" s="58" t="str">
        <f t="shared" si="32"/>
        <v>No Discount</v>
      </c>
      <c r="T139" s="46" t="str">
        <f t="shared" si="33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4"/>
        <v>0</v>
      </c>
      <c r="W139" s="46">
        <f t="shared" si="35"/>
        <v>1733.7600000000002</v>
      </c>
      <c r="X139" s="58">
        <f t="shared" si="36"/>
        <v>0</v>
      </c>
      <c r="Y139" s="46" t="str">
        <f t="shared" si="37"/>
        <v>Yes</v>
      </c>
      <c r="Z139" s="46" t="str">
        <f t="shared" si="38"/>
        <v>Very high</v>
      </c>
    </row>
    <row r="140" spans="1:26" x14ac:dyDescent="0.25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6"/>
        <v>24486</v>
      </c>
      <c r="L140" s="46">
        <f t="shared" si="27"/>
        <v>26214</v>
      </c>
      <c r="M140" s="46">
        <v>97</v>
      </c>
      <c r="N140" s="46">
        <f t="shared" si="28"/>
        <v>26311</v>
      </c>
      <c r="O140" s="46">
        <f t="shared" si="29"/>
        <v>1825</v>
      </c>
      <c r="P140" s="46" t="s">
        <v>152</v>
      </c>
      <c r="Q140" s="58">
        <f t="shared" si="30"/>
        <v>0</v>
      </c>
      <c r="R140" s="46">
        <f t="shared" si="31"/>
        <v>3946.6499999999996</v>
      </c>
      <c r="S140" s="58" t="str">
        <f t="shared" si="32"/>
        <v>No Discount</v>
      </c>
      <c r="T140" s="46" t="str">
        <f t="shared" si="33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4"/>
        <v>0</v>
      </c>
      <c r="W140" s="46" t="str">
        <f t="shared" si="35"/>
        <v>-</v>
      </c>
      <c r="X140" s="58">
        <f t="shared" si="36"/>
        <v>0</v>
      </c>
      <c r="Y140" s="46" t="str">
        <f t="shared" si="37"/>
        <v>Yes</v>
      </c>
      <c r="Z140" s="46" t="str">
        <f t="shared" si="38"/>
        <v>Very high</v>
      </c>
    </row>
    <row r="141" spans="1:26" x14ac:dyDescent="0.25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6"/>
        <v>6215</v>
      </c>
      <c r="L141" s="46">
        <f t="shared" si="27"/>
        <v>6337</v>
      </c>
      <c r="M141" s="46">
        <v>75</v>
      </c>
      <c r="N141" s="46">
        <f t="shared" si="28"/>
        <v>6412</v>
      </c>
      <c r="O141" s="46">
        <f t="shared" si="29"/>
        <v>197</v>
      </c>
      <c r="P141" s="46" t="s">
        <v>30</v>
      </c>
      <c r="Q141" s="58">
        <f t="shared" si="30"/>
        <v>0.3</v>
      </c>
      <c r="R141" s="46">
        <f t="shared" si="31"/>
        <v>1923.6</v>
      </c>
      <c r="S141" s="58" t="str">
        <f t="shared" si="32"/>
        <v>No Discount</v>
      </c>
      <c r="T141" s="46" t="str">
        <f t="shared" si="33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4"/>
        <v>0.3</v>
      </c>
      <c r="W141" s="46">
        <f t="shared" si="35"/>
        <v>1923.6</v>
      </c>
      <c r="X141" s="58">
        <f t="shared" si="36"/>
        <v>0</v>
      </c>
      <c r="Y141" s="46" t="str">
        <f t="shared" si="37"/>
        <v>Yes</v>
      </c>
      <c r="Z141" s="46" t="str">
        <f t="shared" si="38"/>
        <v>Very high</v>
      </c>
    </row>
    <row r="142" spans="1:26" x14ac:dyDescent="0.25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6"/>
        <v>10710</v>
      </c>
      <c r="L142" s="46">
        <f t="shared" si="27"/>
        <v>11235</v>
      </c>
      <c r="M142" s="46">
        <v>47</v>
      </c>
      <c r="N142" s="46">
        <f t="shared" si="28"/>
        <v>11282</v>
      </c>
      <c r="O142" s="46">
        <f t="shared" si="29"/>
        <v>572</v>
      </c>
      <c r="P142" s="46" t="s">
        <v>30</v>
      </c>
      <c r="Q142" s="58">
        <f t="shared" si="30"/>
        <v>0</v>
      </c>
      <c r="R142" s="46" t="str">
        <f t="shared" si="31"/>
        <v>-</v>
      </c>
      <c r="S142" s="58" t="str">
        <f t="shared" si="32"/>
        <v>No Discount</v>
      </c>
      <c r="T142" s="46" t="str">
        <f t="shared" si="33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4"/>
        <v>0</v>
      </c>
      <c r="W142" s="46" t="str">
        <f t="shared" si="35"/>
        <v>-</v>
      </c>
      <c r="X142" s="58">
        <f t="shared" si="36"/>
        <v>0</v>
      </c>
      <c r="Y142" s="46" t="str">
        <f t="shared" si="37"/>
        <v>Yes</v>
      </c>
      <c r="Z142" s="46" t="str">
        <f t="shared" si="38"/>
        <v>HIGH</v>
      </c>
    </row>
    <row r="143" spans="1:26" x14ac:dyDescent="0.25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6"/>
        <v>12765</v>
      </c>
      <c r="L143" s="46">
        <f t="shared" si="27"/>
        <v>13530</v>
      </c>
      <c r="M143" s="46">
        <v>39</v>
      </c>
      <c r="N143" s="46">
        <f t="shared" si="28"/>
        <v>13569</v>
      </c>
      <c r="O143" s="46">
        <f t="shared" si="29"/>
        <v>804</v>
      </c>
      <c r="P143" s="46" t="s">
        <v>28</v>
      </c>
      <c r="Q143" s="58">
        <f t="shared" si="30"/>
        <v>0.3</v>
      </c>
      <c r="R143" s="46">
        <f t="shared" si="31"/>
        <v>4070.7</v>
      </c>
      <c r="S143" s="58" t="str">
        <f t="shared" si="32"/>
        <v>No Discount</v>
      </c>
      <c r="T143" s="46" t="str">
        <f t="shared" si="33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4"/>
        <v>0.3</v>
      </c>
      <c r="W143" s="46">
        <f t="shared" si="35"/>
        <v>4070.7</v>
      </c>
      <c r="X143" s="58">
        <f t="shared" si="36"/>
        <v>0</v>
      </c>
      <c r="Y143" s="46" t="str">
        <f t="shared" si="37"/>
        <v>Yes</v>
      </c>
      <c r="Z143" s="46" t="str">
        <f t="shared" si="38"/>
        <v>MID</v>
      </c>
    </row>
    <row r="144" spans="1:26" x14ac:dyDescent="0.25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6"/>
        <v>2825</v>
      </c>
      <c r="L144" s="46">
        <f t="shared" si="27"/>
        <v>3017</v>
      </c>
      <c r="M144" s="46">
        <v>93</v>
      </c>
      <c r="N144" s="46">
        <f t="shared" si="28"/>
        <v>3110</v>
      </c>
      <c r="O144" s="46">
        <f t="shared" si="29"/>
        <v>285</v>
      </c>
      <c r="P144" s="46" t="s">
        <v>30</v>
      </c>
      <c r="Q144" s="58">
        <f t="shared" si="30"/>
        <v>0.3</v>
      </c>
      <c r="R144" s="46">
        <f t="shared" si="31"/>
        <v>933</v>
      </c>
      <c r="S144" s="58" t="str">
        <f t="shared" si="32"/>
        <v>No Discount</v>
      </c>
      <c r="T144" s="46" t="str">
        <f t="shared" si="33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4"/>
        <v>0.3</v>
      </c>
      <c r="W144" s="46">
        <f t="shared" si="35"/>
        <v>933</v>
      </c>
      <c r="X144" s="58">
        <f t="shared" si="36"/>
        <v>0</v>
      </c>
      <c r="Y144" s="46" t="str">
        <f t="shared" si="37"/>
        <v>Yes</v>
      </c>
      <c r="Z144" s="46" t="str">
        <f t="shared" si="38"/>
        <v>Very high</v>
      </c>
    </row>
    <row r="145" spans="1:26" x14ac:dyDescent="0.25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6"/>
        <v>5192</v>
      </c>
      <c r="L145" s="46">
        <f t="shared" si="27"/>
        <v>5658</v>
      </c>
      <c r="M145" s="46">
        <v>26</v>
      </c>
      <c r="N145" s="46">
        <f t="shared" si="28"/>
        <v>5684</v>
      </c>
      <c r="O145" s="46">
        <f t="shared" si="29"/>
        <v>492</v>
      </c>
      <c r="P145" s="46" t="s">
        <v>30</v>
      </c>
      <c r="Q145" s="58">
        <f t="shared" si="30"/>
        <v>0.3</v>
      </c>
      <c r="R145" s="46">
        <f t="shared" si="31"/>
        <v>1705.2</v>
      </c>
      <c r="S145" s="58" t="str">
        <f t="shared" si="32"/>
        <v>No Discount</v>
      </c>
      <c r="T145" s="46" t="str">
        <f t="shared" si="33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4"/>
        <v>0.3</v>
      </c>
      <c r="W145" s="46">
        <f t="shared" si="35"/>
        <v>1705.2</v>
      </c>
      <c r="X145" s="58">
        <f t="shared" si="36"/>
        <v>0</v>
      </c>
      <c r="Y145" s="46" t="str">
        <f t="shared" si="37"/>
        <v>Yes</v>
      </c>
      <c r="Z145" s="46" t="str">
        <f t="shared" si="38"/>
        <v>MID</v>
      </c>
    </row>
    <row r="146" spans="1:26" x14ac:dyDescent="0.25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6"/>
        <v>1592</v>
      </c>
      <c r="L146" s="46">
        <f t="shared" si="27"/>
        <v>1772</v>
      </c>
      <c r="M146" s="46">
        <v>72</v>
      </c>
      <c r="N146" s="46">
        <f t="shared" si="28"/>
        <v>1844</v>
      </c>
      <c r="O146" s="46">
        <f t="shared" si="29"/>
        <v>252</v>
      </c>
      <c r="P146" s="46" t="s">
        <v>30</v>
      </c>
      <c r="Q146" s="58">
        <f t="shared" si="30"/>
        <v>0</v>
      </c>
      <c r="R146" s="46" t="str">
        <f t="shared" si="31"/>
        <v>-</v>
      </c>
      <c r="S146" s="58" t="str">
        <f t="shared" si="32"/>
        <v>No Discount</v>
      </c>
      <c r="T146" s="46" t="str">
        <f t="shared" si="33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4"/>
        <v>0</v>
      </c>
      <c r="W146" s="46" t="str">
        <f t="shared" si="35"/>
        <v>-</v>
      </c>
      <c r="X146" s="58">
        <f t="shared" si="36"/>
        <v>0</v>
      </c>
      <c r="Y146" s="46" t="str">
        <f t="shared" si="37"/>
        <v>No</v>
      </c>
      <c r="Z146" s="46" t="str">
        <f t="shared" si="38"/>
        <v>Very high</v>
      </c>
    </row>
    <row r="147" spans="1:26" x14ac:dyDescent="0.25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6"/>
        <v>8408</v>
      </c>
      <c r="L147" s="46">
        <f t="shared" si="27"/>
        <v>8996</v>
      </c>
      <c r="M147" s="46">
        <v>32</v>
      </c>
      <c r="N147" s="46">
        <f t="shared" si="28"/>
        <v>9028</v>
      </c>
      <c r="O147" s="46">
        <f t="shared" si="29"/>
        <v>620</v>
      </c>
      <c r="P147" s="46" t="s">
        <v>30</v>
      </c>
      <c r="Q147" s="58">
        <f t="shared" si="30"/>
        <v>0</v>
      </c>
      <c r="R147" s="46" t="str">
        <f t="shared" si="31"/>
        <v>-</v>
      </c>
      <c r="S147" s="58" t="str">
        <f t="shared" si="32"/>
        <v>No Discount</v>
      </c>
      <c r="T147" s="46" t="str">
        <f t="shared" si="33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4"/>
        <v>0</v>
      </c>
      <c r="W147" s="46" t="str">
        <f t="shared" si="35"/>
        <v>-</v>
      </c>
      <c r="X147" s="58">
        <f t="shared" si="36"/>
        <v>0</v>
      </c>
      <c r="Y147" s="46" t="str">
        <f t="shared" si="37"/>
        <v>Yes</v>
      </c>
      <c r="Z147" s="46" t="str">
        <f t="shared" si="38"/>
        <v>MID</v>
      </c>
    </row>
    <row r="148" spans="1:26" x14ac:dyDescent="0.25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6"/>
        <v>11956</v>
      </c>
      <c r="L148" s="46">
        <f t="shared" si="27"/>
        <v>13284</v>
      </c>
      <c r="M148" s="46">
        <v>99</v>
      </c>
      <c r="N148" s="46">
        <f t="shared" si="28"/>
        <v>13383</v>
      </c>
      <c r="O148" s="46">
        <f t="shared" si="29"/>
        <v>1427</v>
      </c>
      <c r="P148" s="46" t="s">
        <v>28</v>
      </c>
      <c r="Q148" s="58">
        <f t="shared" si="30"/>
        <v>0.3</v>
      </c>
      <c r="R148" s="46">
        <f t="shared" si="31"/>
        <v>4014.8999999999996</v>
      </c>
      <c r="S148" s="58" t="str">
        <f t="shared" si="32"/>
        <v>No Discount</v>
      </c>
      <c r="T148" s="46" t="str">
        <f t="shared" si="33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4"/>
        <v>0.3</v>
      </c>
      <c r="W148" s="46">
        <f t="shared" si="35"/>
        <v>4014.8999999999996</v>
      </c>
      <c r="X148" s="58">
        <f t="shared" si="36"/>
        <v>0</v>
      </c>
      <c r="Y148" s="46" t="str">
        <f t="shared" si="37"/>
        <v>Yes</v>
      </c>
      <c r="Z148" s="46" t="str">
        <f t="shared" si="38"/>
        <v>Very high</v>
      </c>
    </row>
    <row r="149" spans="1:26" x14ac:dyDescent="0.25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6"/>
        <v>40422</v>
      </c>
      <c r="L149" s="46">
        <f t="shared" si="27"/>
        <v>43272</v>
      </c>
      <c r="M149" s="46">
        <v>42</v>
      </c>
      <c r="N149" s="46">
        <f t="shared" si="28"/>
        <v>43314</v>
      </c>
      <c r="O149" s="46">
        <f t="shared" si="29"/>
        <v>2892</v>
      </c>
      <c r="P149" s="46" t="s">
        <v>30</v>
      </c>
      <c r="Q149" s="58">
        <f t="shared" si="30"/>
        <v>0</v>
      </c>
      <c r="R149" s="46" t="str">
        <f t="shared" si="31"/>
        <v>-</v>
      </c>
      <c r="S149" s="58" t="str">
        <f t="shared" si="32"/>
        <v>No Discount</v>
      </c>
      <c r="T149" s="46" t="str">
        <f t="shared" si="33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4"/>
        <v>0</v>
      </c>
      <c r="W149" s="46" t="str">
        <f t="shared" si="35"/>
        <v>-</v>
      </c>
      <c r="X149" s="58">
        <f t="shared" si="36"/>
        <v>0</v>
      </c>
      <c r="Y149" s="46" t="str">
        <f t="shared" si="37"/>
        <v>Yes</v>
      </c>
      <c r="Z149" s="46" t="str">
        <f t="shared" si="38"/>
        <v>HIGH</v>
      </c>
    </row>
    <row r="150" spans="1:26" x14ac:dyDescent="0.25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6"/>
        <v>6429</v>
      </c>
      <c r="L150" s="46">
        <f t="shared" si="27"/>
        <v>6732</v>
      </c>
      <c r="M150" s="46">
        <v>23</v>
      </c>
      <c r="N150" s="46">
        <f t="shared" si="28"/>
        <v>6755</v>
      </c>
      <c r="O150" s="46">
        <f t="shared" si="29"/>
        <v>326</v>
      </c>
      <c r="P150" s="46" t="s">
        <v>28</v>
      </c>
      <c r="Q150" s="58">
        <f t="shared" si="30"/>
        <v>0</v>
      </c>
      <c r="R150" s="46">
        <f t="shared" si="31"/>
        <v>1013.25</v>
      </c>
      <c r="S150" s="58" t="str">
        <f t="shared" si="32"/>
        <v>No Discount</v>
      </c>
      <c r="T150" s="46" t="str">
        <f t="shared" si="33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4"/>
        <v>0</v>
      </c>
      <c r="W150" s="46" t="str">
        <f t="shared" si="35"/>
        <v>-</v>
      </c>
      <c r="X150" s="58">
        <f t="shared" si="36"/>
        <v>0</v>
      </c>
      <c r="Y150" s="46" t="str">
        <f t="shared" si="37"/>
        <v>Yes</v>
      </c>
      <c r="Z150" s="46" t="str">
        <f t="shared" si="38"/>
        <v>MID</v>
      </c>
    </row>
    <row r="151" spans="1:26" x14ac:dyDescent="0.25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6"/>
        <v>189</v>
      </c>
      <c r="L151" s="46">
        <f t="shared" si="27"/>
        <v>204</v>
      </c>
      <c r="M151" s="46">
        <v>10</v>
      </c>
      <c r="N151" s="46">
        <f t="shared" si="28"/>
        <v>214</v>
      </c>
      <c r="O151" s="46">
        <f t="shared" si="29"/>
        <v>25</v>
      </c>
      <c r="P151" s="46" t="s">
        <v>30</v>
      </c>
      <c r="Q151" s="58">
        <f t="shared" si="30"/>
        <v>0</v>
      </c>
      <c r="R151" s="46" t="str">
        <f t="shared" si="31"/>
        <v>-</v>
      </c>
      <c r="S151" s="58" t="str">
        <f t="shared" si="32"/>
        <v>No Discount</v>
      </c>
      <c r="T151" s="46" t="str">
        <f t="shared" si="33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4"/>
        <v>0</v>
      </c>
      <c r="W151" s="46" t="str">
        <f t="shared" si="35"/>
        <v>-</v>
      </c>
      <c r="X151" s="58">
        <f t="shared" si="36"/>
        <v>0</v>
      </c>
      <c r="Y151" s="46" t="str">
        <f t="shared" si="37"/>
        <v>No</v>
      </c>
      <c r="Z151" s="46" t="str">
        <f t="shared" si="38"/>
        <v>LOW</v>
      </c>
    </row>
    <row r="152" spans="1:26" x14ac:dyDescent="0.25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6"/>
        <v>11448</v>
      </c>
      <c r="L152" s="46">
        <f t="shared" si="27"/>
        <v>11898</v>
      </c>
      <c r="M152" s="46">
        <v>53</v>
      </c>
      <c r="N152" s="46">
        <f t="shared" si="28"/>
        <v>11951</v>
      </c>
      <c r="O152" s="46">
        <f t="shared" si="29"/>
        <v>503</v>
      </c>
      <c r="P152" s="46" t="s">
        <v>28</v>
      </c>
      <c r="Q152" s="58">
        <f t="shared" si="30"/>
        <v>0.3</v>
      </c>
      <c r="R152" s="46">
        <f t="shared" si="31"/>
        <v>3585.2999999999997</v>
      </c>
      <c r="S152" s="58" t="str">
        <f t="shared" si="32"/>
        <v>No Discount</v>
      </c>
      <c r="T152" s="46" t="str">
        <f t="shared" si="33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4"/>
        <v>0.3</v>
      </c>
      <c r="W152" s="46">
        <f t="shared" si="35"/>
        <v>3585.2999999999997</v>
      </c>
      <c r="X152" s="58">
        <f t="shared" si="36"/>
        <v>0</v>
      </c>
      <c r="Y152" s="46" t="str">
        <f t="shared" si="37"/>
        <v>Yes</v>
      </c>
      <c r="Z152" s="46" t="str">
        <f t="shared" si="38"/>
        <v>HIGH</v>
      </c>
    </row>
    <row r="153" spans="1:26" x14ac:dyDescent="0.25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6"/>
        <v>1392</v>
      </c>
      <c r="L153" s="46">
        <f t="shared" si="27"/>
        <v>1518</v>
      </c>
      <c r="M153" s="46">
        <v>74</v>
      </c>
      <c r="N153" s="46">
        <f t="shared" si="28"/>
        <v>1592</v>
      </c>
      <c r="O153" s="46">
        <f t="shared" si="29"/>
        <v>200</v>
      </c>
      <c r="P153" s="46" t="s">
        <v>30</v>
      </c>
      <c r="Q153" s="58">
        <f t="shared" si="30"/>
        <v>0.3</v>
      </c>
      <c r="R153" s="46">
        <f t="shared" si="31"/>
        <v>477.59999999999997</v>
      </c>
      <c r="S153" s="58" t="str">
        <f t="shared" si="32"/>
        <v>No Discount</v>
      </c>
      <c r="T153" s="46" t="str">
        <f t="shared" si="33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4"/>
        <v>0.3</v>
      </c>
      <c r="W153" s="46">
        <f t="shared" si="35"/>
        <v>477.59999999999997</v>
      </c>
      <c r="X153" s="58">
        <f t="shared" si="36"/>
        <v>0</v>
      </c>
      <c r="Y153" s="46" t="str">
        <f t="shared" si="37"/>
        <v>No</v>
      </c>
      <c r="Z153" s="46" t="str">
        <f t="shared" si="38"/>
        <v>Very high</v>
      </c>
    </row>
    <row r="154" spans="1:26" x14ac:dyDescent="0.25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6"/>
        <v>1677</v>
      </c>
      <c r="L154" s="46">
        <f t="shared" si="27"/>
        <v>1878</v>
      </c>
      <c r="M154" s="46">
        <v>62</v>
      </c>
      <c r="N154" s="46">
        <f t="shared" si="28"/>
        <v>1940</v>
      </c>
      <c r="O154" s="46">
        <f t="shared" si="29"/>
        <v>263</v>
      </c>
      <c r="P154" s="46" t="s">
        <v>28</v>
      </c>
      <c r="Q154" s="58">
        <f t="shared" si="30"/>
        <v>0</v>
      </c>
      <c r="R154" s="46" t="str">
        <f t="shared" si="31"/>
        <v>-</v>
      </c>
      <c r="S154" s="58" t="str">
        <f t="shared" si="32"/>
        <v>No Discount</v>
      </c>
      <c r="T154" s="46" t="str">
        <f t="shared" si="33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4"/>
        <v>0</v>
      </c>
      <c r="W154" s="46" t="str">
        <f t="shared" si="35"/>
        <v>-</v>
      </c>
      <c r="X154" s="58">
        <f t="shared" si="36"/>
        <v>0</v>
      </c>
      <c r="Y154" s="46" t="str">
        <f t="shared" si="37"/>
        <v>No</v>
      </c>
      <c r="Z154" s="46" t="str">
        <f t="shared" si="38"/>
        <v>Very high</v>
      </c>
    </row>
    <row r="155" spans="1:26" x14ac:dyDescent="0.25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6"/>
        <v>292</v>
      </c>
      <c r="L155" s="46">
        <f t="shared" si="27"/>
        <v>308</v>
      </c>
      <c r="M155" s="46">
        <v>10</v>
      </c>
      <c r="N155" s="46">
        <f t="shared" si="28"/>
        <v>318</v>
      </c>
      <c r="O155" s="46">
        <f t="shared" si="29"/>
        <v>26</v>
      </c>
      <c r="P155" s="46" t="s">
        <v>30</v>
      </c>
      <c r="Q155" s="58">
        <f t="shared" si="30"/>
        <v>0</v>
      </c>
      <c r="R155" s="46" t="str">
        <f t="shared" si="31"/>
        <v>-</v>
      </c>
      <c r="S155" s="58" t="str">
        <f t="shared" si="32"/>
        <v>No Discount</v>
      </c>
      <c r="T155" s="46" t="str">
        <f t="shared" si="33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4"/>
        <v>0</v>
      </c>
      <c r="W155" s="46" t="str">
        <f t="shared" si="35"/>
        <v>-</v>
      </c>
      <c r="X155" s="58">
        <f t="shared" si="36"/>
        <v>0</v>
      </c>
      <c r="Y155" s="46" t="str">
        <f t="shared" si="37"/>
        <v>No</v>
      </c>
      <c r="Z155" s="46" t="str">
        <f t="shared" si="38"/>
        <v>LOW</v>
      </c>
    </row>
    <row r="156" spans="1:26" x14ac:dyDescent="0.25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6"/>
        <v>134</v>
      </c>
      <c r="L156" s="46">
        <f t="shared" si="27"/>
        <v>142</v>
      </c>
      <c r="M156" s="46">
        <v>30</v>
      </c>
      <c r="N156" s="46">
        <f t="shared" si="28"/>
        <v>172</v>
      </c>
      <c r="O156" s="46">
        <f t="shared" si="29"/>
        <v>38</v>
      </c>
      <c r="P156" s="46" t="s">
        <v>30</v>
      </c>
      <c r="Q156" s="58">
        <f t="shared" si="30"/>
        <v>0</v>
      </c>
      <c r="R156" s="46" t="str">
        <f t="shared" si="31"/>
        <v>-</v>
      </c>
      <c r="S156" s="58" t="str">
        <f t="shared" si="32"/>
        <v>No Discount</v>
      </c>
      <c r="T156" s="46" t="str">
        <f t="shared" si="33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4"/>
        <v>0</v>
      </c>
      <c r="W156" s="46" t="str">
        <f t="shared" si="35"/>
        <v>-</v>
      </c>
      <c r="X156" s="58">
        <f t="shared" si="36"/>
        <v>0</v>
      </c>
      <c r="Y156" s="46" t="str">
        <f t="shared" si="37"/>
        <v>No</v>
      </c>
      <c r="Z156" s="46" t="str">
        <f t="shared" si="38"/>
        <v>MID</v>
      </c>
    </row>
    <row r="157" spans="1:26" x14ac:dyDescent="0.25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6"/>
        <v>17996</v>
      </c>
      <c r="L157" s="46">
        <f t="shared" si="27"/>
        <v>19616</v>
      </c>
      <c r="M157" s="46">
        <v>28</v>
      </c>
      <c r="N157" s="46">
        <f t="shared" si="28"/>
        <v>19644</v>
      </c>
      <c r="O157" s="46">
        <f t="shared" si="29"/>
        <v>1648</v>
      </c>
      <c r="P157" s="46" t="s">
        <v>30</v>
      </c>
      <c r="Q157" s="58">
        <f t="shared" si="30"/>
        <v>0.3</v>
      </c>
      <c r="R157" s="46">
        <f t="shared" si="31"/>
        <v>5893.2</v>
      </c>
      <c r="S157" s="58" t="str">
        <f t="shared" si="32"/>
        <v>No Discount</v>
      </c>
      <c r="T157" s="46" t="str">
        <f t="shared" si="33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4"/>
        <v>0.3</v>
      </c>
      <c r="W157" s="46">
        <f t="shared" si="35"/>
        <v>5893.2</v>
      </c>
      <c r="X157" s="58">
        <f t="shared" si="36"/>
        <v>0</v>
      </c>
      <c r="Y157" s="46" t="str">
        <f t="shared" si="37"/>
        <v>Yes</v>
      </c>
      <c r="Z157" s="46" t="str">
        <f t="shared" si="38"/>
        <v>MID</v>
      </c>
    </row>
    <row r="158" spans="1:26" x14ac:dyDescent="0.25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6"/>
        <v>49742</v>
      </c>
      <c r="L158" s="46">
        <f t="shared" si="27"/>
        <v>52738</v>
      </c>
      <c r="M158" s="46">
        <v>54</v>
      </c>
      <c r="N158" s="46">
        <f t="shared" si="28"/>
        <v>52792</v>
      </c>
      <c r="O158" s="46">
        <f t="shared" si="29"/>
        <v>3050</v>
      </c>
      <c r="P158" s="46" t="s">
        <v>30</v>
      </c>
      <c r="Q158" s="58">
        <f t="shared" si="30"/>
        <v>0</v>
      </c>
      <c r="R158" s="46" t="str">
        <f t="shared" si="31"/>
        <v>-</v>
      </c>
      <c r="S158" s="58">
        <f t="shared" si="32"/>
        <v>0.02</v>
      </c>
      <c r="T158" s="46" t="str">
        <f t="shared" si="33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4"/>
        <v>0</v>
      </c>
      <c r="W158" s="46" t="str">
        <f t="shared" si="35"/>
        <v>-</v>
      </c>
      <c r="X158" s="58">
        <f t="shared" si="36"/>
        <v>0.02</v>
      </c>
      <c r="Y158" s="46" t="str">
        <f t="shared" si="37"/>
        <v>Yes</v>
      </c>
      <c r="Z158" s="46" t="str">
        <f t="shared" si="38"/>
        <v>HIGH</v>
      </c>
    </row>
    <row r="159" spans="1:26" x14ac:dyDescent="0.25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6"/>
        <v>15168</v>
      </c>
      <c r="L159" s="46">
        <f t="shared" si="27"/>
        <v>15762</v>
      </c>
      <c r="M159" s="46">
        <v>41</v>
      </c>
      <c r="N159" s="46">
        <f t="shared" si="28"/>
        <v>15803</v>
      </c>
      <c r="O159" s="46">
        <f t="shared" si="29"/>
        <v>635</v>
      </c>
      <c r="P159" s="46" t="s">
        <v>152</v>
      </c>
      <c r="Q159" s="58">
        <f t="shared" si="30"/>
        <v>0</v>
      </c>
      <c r="R159" s="46" t="str">
        <f t="shared" si="31"/>
        <v>-</v>
      </c>
      <c r="S159" s="58" t="str">
        <f t="shared" si="32"/>
        <v>No Discount</v>
      </c>
      <c r="T159" s="46" t="str">
        <f t="shared" si="33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4"/>
        <v>0</v>
      </c>
      <c r="W159" s="46" t="str">
        <f t="shared" si="35"/>
        <v>-</v>
      </c>
      <c r="X159" s="58">
        <f t="shared" si="36"/>
        <v>0</v>
      </c>
      <c r="Y159" s="46" t="str">
        <f t="shared" si="37"/>
        <v>Yes</v>
      </c>
      <c r="Z159" s="46" t="str">
        <f t="shared" si="38"/>
        <v>HIGH</v>
      </c>
    </row>
    <row r="160" spans="1:26" x14ac:dyDescent="0.25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6"/>
        <v>22905</v>
      </c>
      <c r="L160" s="46">
        <f t="shared" si="27"/>
        <v>24723</v>
      </c>
      <c r="M160" s="46">
        <v>76</v>
      </c>
      <c r="N160" s="46">
        <f t="shared" si="28"/>
        <v>24799</v>
      </c>
      <c r="O160" s="46">
        <f t="shared" si="29"/>
        <v>1894</v>
      </c>
      <c r="P160" s="46" t="s">
        <v>30</v>
      </c>
      <c r="Q160" s="58">
        <f t="shared" si="30"/>
        <v>0</v>
      </c>
      <c r="R160" s="46">
        <f t="shared" si="31"/>
        <v>3719.85</v>
      </c>
      <c r="S160" s="58" t="str">
        <f t="shared" si="32"/>
        <v>No Discount</v>
      </c>
      <c r="T160" s="46" t="str">
        <f t="shared" si="33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4"/>
        <v>0</v>
      </c>
      <c r="W160" s="46" t="str">
        <f t="shared" si="35"/>
        <v>-</v>
      </c>
      <c r="X160" s="58">
        <f t="shared" si="36"/>
        <v>0</v>
      </c>
      <c r="Y160" s="46" t="str">
        <f t="shared" si="37"/>
        <v>Yes</v>
      </c>
      <c r="Z160" s="46" t="str">
        <f t="shared" si="38"/>
        <v>Very high</v>
      </c>
    </row>
    <row r="161" spans="1:26" x14ac:dyDescent="0.25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6"/>
        <v>3320</v>
      </c>
      <c r="L161" s="46">
        <f t="shared" si="27"/>
        <v>3656</v>
      </c>
      <c r="M161" s="46">
        <v>36</v>
      </c>
      <c r="N161" s="46">
        <f t="shared" si="28"/>
        <v>3692</v>
      </c>
      <c r="O161" s="46">
        <f t="shared" si="29"/>
        <v>372</v>
      </c>
      <c r="P161" s="46" t="s">
        <v>30</v>
      </c>
      <c r="Q161" s="58">
        <f t="shared" si="30"/>
        <v>0</v>
      </c>
      <c r="R161" s="46">
        <f t="shared" si="31"/>
        <v>1033.76</v>
      </c>
      <c r="S161" s="58" t="str">
        <f t="shared" si="32"/>
        <v>No Discount</v>
      </c>
      <c r="T161" s="46" t="str">
        <f t="shared" si="33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4"/>
        <v>0</v>
      </c>
      <c r="W161" s="46">
        <f t="shared" si="35"/>
        <v>1033.76</v>
      </c>
      <c r="X161" s="58">
        <f t="shared" si="36"/>
        <v>0</v>
      </c>
      <c r="Y161" s="46" t="str">
        <f t="shared" si="37"/>
        <v>No</v>
      </c>
      <c r="Z161" s="46" t="str">
        <f t="shared" si="38"/>
        <v>MID</v>
      </c>
    </row>
    <row r="162" spans="1:26" x14ac:dyDescent="0.25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6"/>
        <v>793</v>
      </c>
      <c r="L162" s="46">
        <f t="shared" si="27"/>
        <v>825</v>
      </c>
      <c r="M162" s="46">
        <v>36</v>
      </c>
      <c r="N162" s="46">
        <f t="shared" si="28"/>
        <v>861</v>
      </c>
      <c r="O162" s="46">
        <f t="shared" si="29"/>
        <v>68</v>
      </c>
      <c r="P162" s="46" t="s">
        <v>28</v>
      </c>
      <c r="Q162" s="58">
        <f t="shared" si="30"/>
        <v>0</v>
      </c>
      <c r="R162" s="46" t="str">
        <f t="shared" si="31"/>
        <v>-</v>
      </c>
      <c r="S162" s="58" t="str">
        <f t="shared" si="32"/>
        <v>No Discount</v>
      </c>
      <c r="T162" s="46" t="str">
        <f t="shared" si="33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4"/>
        <v>0</v>
      </c>
      <c r="W162" s="46" t="str">
        <f t="shared" si="35"/>
        <v>-</v>
      </c>
      <c r="X162" s="58">
        <f t="shared" si="36"/>
        <v>0</v>
      </c>
      <c r="Y162" s="46" t="str">
        <f t="shared" si="37"/>
        <v>No</v>
      </c>
      <c r="Z162" s="46" t="str">
        <f t="shared" si="38"/>
        <v>MID</v>
      </c>
    </row>
    <row r="163" spans="1:26" x14ac:dyDescent="0.25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6"/>
        <v>15754</v>
      </c>
      <c r="L163" s="46">
        <f t="shared" si="27"/>
        <v>17504</v>
      </c>
      <c r="M163" s="46">
        <v>69</v>
      </c>
      <c r="N163" s="46">
        <f t="shared" si="28"/>
        <v>17573</v>
      </c>
      <c r="O163" s="46">
        <f t="shared" si="29"/>
        <v>1819</v>
      </c>
      <c r="P163" s="46" t="s">
        <v>30</v>
      </c>
      <c r="Q163" s="58">
        <f t="shared" si="30"/>
        <v>0.3</v>
      </c>
      <c r="R163" s="46">
        <f t="shared" si="31"/>
        <v>5271.9</v>
      </c>
      <c r="S163" s="58" t="str">
        <f t="shared" si="32"/>
        <v>No Discount</v>
      </c>
      <c r="T163" s="46" t="str">
        <f t="shared" si="33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4"/>
        <v>0.3</v>
      </c>
      <c r="W163" s="46">
        <f t="shared" si="35"/>
        <v>5271.9</v>
      </c>
      <c r="X163" s="58">
        <f t="shared" si="36"/>
        <v>0</v>
      </c>
      <c r="Y163" s="46" t="str">
        <f t="shared" si="37"/>
        <v>Yes</v>
      </c>
      <c r="Z163" s="46" t="str">
        <f t="shared" si="38"/>
        <v>Very high</v>
      </c>
    </row>
    <row r="164" spans="1:26" x14ac:dyDescent="0.25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6"/>
        <v>983</v>
      </c>
      <c r="L164" s="46">
        <f t="shared" si="27"/>
        <v>1081</v>
      </c>
      <c r="M164" s="46">
        <v>67</v>
      </c>
      <c r="N164" s="46">
        <f t="shared" si="28"/>
        <v>1148</v>
      </c>
      <c r="O164" s="46">
        <f t="shared" si="29"/>
        <v>165</v>
      </c>
      <c r="P164" s="46" t="s">
        <v>28</v>
      </c>
      <c r="Q164" s="58">
        <f t="shared" si="30"/>
        <v>0</v>
      </c>
      <c r="R164" s="46">
        <f t="shared" si="31"/>
        <v>321.44000000000005</v>
      </c>
      <c r="S164" s="58" t="str">
        <f t="shared" si="32"/>
        <v>No Discount</v>
      </c>
      <c r="T164" s="46" t="str">
        <f t="shared" si="33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4"/>
        <v>0</v>
      </c>
      <c r="W164" s="46">
        <f t="shared" si="35"/>
        <v>321.44000000000005</v>
      </c>
      <c r="X164" s="58">
        <f t="shared" si="36"/>
        <v>0</v>
      </c>
      <c r="Y164" s="46" t="str">
        <f t="shared" si="37"/>
        <v>No</v>
      </c>
      <c r="Z164" s="46" t="str">
        <f t="shared" si="38"/>
        <v>Very high</v>
      </c>
    </row>
    <row r="165" spans="1:26" x14ac:dyDescent="0.25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6"/>
        <v>9588</v>
      </c>
      <c r="L165" s="46">
        <f t="shared" si="27"/>
        <v>10160</v>
      </c>
      <c r="M165" s="46">
        <v>92</v>
      </c>
      <c r="N165" s="46">
        <f t="shared" si="28"/>
        <v>10252</v>
      </c>
      <c r="O165" s="46">
        <f t="shared" si="29"/>
        <v>664</v>
      </c>
      <c r="P165" s="46" t="s">
        <v>30</v>
      </c>
      <c r="Q165" s="58">
        <f t="shared" si="30"/>
        <v>0</v>
      </c>
      <c r="R165" s="46" t="str">
        <f t="shared" si="31"/>
        <v>-</v>
      </c>
      <c r="S165" s="58" t="str">
        <f t="shared" si="32"/>
        <v>No Discount</v>
      </c>
      <c r="T165" s="46" t="str">
        <f t="shared" si="33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4"/>
        <v>0</v>
      </c>
      <c r="W165" s="46" t="str">
        <f t="shared" si="35"/>
        <v>-</v>
      </c>
      <c r="X165" s="58">
        <f t="shared" si="36"/>
        <v>0</v>
      </c>
      <c r="Y165" s="46" t="str">
        <f t="shared" si="37"/>
        <v>Yes</v>
      </c>
      <c r="Z165" s="46" t="str">
        <f t="shared" si="38"/>
        <v>Very high</v>
      </c>
    </row>
    <row r="166" spans="1:26" x14ac:dyDescent="0.25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6"/>
        <v>69632</v>
      </c>
      <c r="L166" s="46">
        <f t="shared" si="27"/>
        <v>75898</v>
      </c>
      <c r="M166" s="46">
        <v>92</v>
      </c>
      <c r="N166" s="46">
        <f t="shared" si="28"/>
        <v>75990</v>
      </c>
      <c r="O166" s="46">
        <f t="shared" si="29"/>
        <v>6358</v>
      </c>
      <c r="P166" s="46" t="s">
        <v>30</v>
      </c>
      <c r="Q166" s="58">
        <f t="shared" si="30"/>
        <v>0</v>
      </c>
      <c r="R166" s="46" t="str">
        <f t="shared" si="31"/>
        <v>-</v>
      </c>
      <c r="S166" s="58" t="str">
        <f t="shared" si="32"/>
        <v>No Discount</v>
      </c>
      <c r="T166" s="46" t="str">
        <f t="shared" si="33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4"/>
        <v>0</v>
      </c>
      <c r="W166" s="46" t="str">
        <f t="shared" si="35"/>
        <v>-</v>
      </c>
      <c r="X166" s="58">
        <f t="shared" si="36"/>
        <v>0</v>
      </c>
      <c r="Y166" s="46" t="str">
        <f t="shared" si="37"/>
        <v>Yes</v>
      </c>
      <c r="Z166" s="46" t="str">
        <f t="shared" si="38"/>
        <v>Very high</v>
      </c>
    </row>
    <row r="167" spans="1:26" x14ac:dyDescent="0.25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6"/>
        <v>704</v>
      </c>
      <c r="L167" s="46">
        <f t="shared" si="27"/>
        <v>776</v>
      </c>
      <c r="M167" s="46">
        <v>30</v>
      </c>
      <c r="N167" s="46">
        <f t="shared" si="28"/>
        <v>806</v>
      </c>
      <c r="O167" s="46">
        <f t="shared" si="29"/>
        <v>102</v>
      </c>
      <c r="P167" s="46" t="s">
        <v>28</v>
      </c>
      <c r="Q167" s="58">
        <f t="shared" si="30"/>
        <v>0.3</v>
      </c>
      <c r="R167" s="46">
        <f t="shared" si="31"/>
        <v>241.79999999999998</v>
      </c>
      <c r="S167" s="58" t="str">
        <f t="shared" si="32"/>
        <v>No Discount</v>
      </c>
      <c r="T167" s="46" t="str">
        <f t="shared" si="33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4"/>
        <v>0.3</v>
      </c>
      <c r="W167" s="46">
        <f t="shared" si="35"/>
        <v>241.79999999999998</v>
      </c>
      <c r="X167" s="58">
        <f t="shared" si="36"/>
        <v>0</v>
      </c>
      <c r="Y167" s="46" t="str">
        <f t="shared" si="37"/>
        <v>No</v>
      </c>
      <c r="Z167" s="46" t="str">
        <f t="shared" si="38"/>
        <v>MID</v>
      </c>
    </row>
    <row r="168" spans="1:26" x14ac:dyDescent="0.25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6"/>
        <v>2144</v>
      </c>
      <c r="L168" s="46">
        <f t="shared" si="27"/>
        <v>2271</v>
      </c>
      <c r="M168" s="46">
        <v>50</v>
      </c>
      <c r="N168" s="46">
        <f t="shared" si="28"/>
        <v>2321</v>
      </c>
      <c r="O168" s="46">
        <f t="shared" si="29"/>
        <v>177</v>
      </c>
      <c r="P168" s="46" t="s">
        <v>30</v>
      </c>
      <c r="Q168" s="58">
        <f t="shared" si="30"/>
        <v>0</v>
      </c>
      <c r="R168" s="46" t="str">
        <f t="shared" si="31"/>
        <v>-</v>
      </c>
      <c r="S168" s="58" t="str">
        <f t="shared" si="32"/>
        <v>No Discount</v>
      </c>
      <c r="T168" s="46" t="str">
        <f t="shared" si="33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4"/>
        <v>0</v>
      </c>
      <c r="W168" s="46" t="str">
        <f t="shared" si="35"/>
        <v>-</v>
      </c>
      <c r="X168" s="58">
        <f t="shared" si="36"/>
        <v>0</v>
      </c>
      <c r="Y168" s="46" t="str">
        <f t="shared" si="37"/>
        <v>Yes</v>
      </c>
      <c r="Z168" s="46" t="str">
        <f t="shared" si="38"/>
        <v>HIGH</v>
      </c>
    </row>
    <row r="169" spans="1:26" x14ac:dyDescent="0.25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6"/>
        <v>518</v>
      </c>
      <c r="L169" s="46">
        <f t="shared" si="27"/>
        <v>570</v>
      </c>
      <c r="M169" s="46">
        <v>25</v>
      </c>
      <c r="N169" s="46">
        <f t="shared" si="28"/>
        <v>595</v>
      </c>
      <c r="O169" s="46">
        <f t="shared" si="29"/>
        <v>77</v>
      </c>
      <c r="P169" s="46" t="s">
        <v>28</v>
      </c>
      <c r="Q169" s="58">
        <f t="shared" si="30"/>
        <v>0.3</v>
      </c>
      <c r="R169" s="46">
        <f t="shared" si="31"/>
        <v>178.5</v>
      </c>
      <c r="S169" s="58" t="str">
        <f t="shared" si="32"/>
        <v>No Discount</v>
      </c>
      <c r="T169" s="46" t="str">
        <f t="shared" si="33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4"/>
        <v>0.3</v>
      </c>
      <c r="W169" s="46">
        <f t="shared" si="35"/>
        <v>178.5</v>
      </c>
      <c r="X169" s="58">
        <f t="shared" si="36"/>
        <v>0</v>
      </c>
      <c r="Y169" s="46" t="str">
        <f t="shared" si="37"/>
        <v>No</v>
      </c>
      <c r="Z169" s="46" t="str">
        <f t="shared" si="38"/>
        <v>MID</v>
      </c>
    </row>
    <row r="170" spans="1:26" x14ac:dyDescent="0.25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6"/>
        <v>3120</v>
      </c>
      <c r="L170" s="46">
        <f t="shared" si="27"/>
        <v>3339</v>
      </c>
      <c r="M170" s="46">
        <v>92</v>
      </c>
      <c r="N170" s="46">
        <f t="shared" si="28"/>
        <v>3431</v>
      </c>
      <c r="O170" s="46">
        <f t="shared" si="29"/>
        <v>311</v>
      </c>
      <c r="P170" s="46" t="s">
        <v>152</v>
      </c>
      <c r="Q170" s="58">
        <f t="shared" si="30"/>
        <v>0</v>
      </c>
      <c r="R170" s="46" t="str">
        <f t="shared" si="31"/>
        <v>-</v>
      </c>
      <c r="S170" s="58" t="str">
        <f t="shared" si="32"/>
        <v>No Discount</v>
      </c>
      <c r="T170" s="46" t="str">
        <f t="shared" si="33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4"/>
        <v>0</v>
      </c>
      <c r="W170" s="46" t="str">
        <f t="shared" si="35"/>
        <v>-</v>
      </c>
      <c r="X170" s="58">
        <f t="shared" si="36"/>
        <v>0</v>
      </c>
      <c r="Y170" s="46" t="str">
        <f t="shared" si="37"/>
        <v>No</v>
      </c>
      <c r="Z170" s="46" t="str">
        <f t="shared" si="38"/>
        <v>Very high</v>
      </c>
    </row>
    <row r="171" spans="1:26" x14ac:dyDescent="0.25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6"/>
        <v>5265</v>
      </c>
      <c r="L171" s="46">
        <f t="shared" si="27"/>
        <v>5577</v>
      </c>
      <c r="M171" s="46">
        <v>66</v>
      </c>
      <c r="N171" s="46">
        <f t="shared" si="28"/>
        <v>5643</v>
      </c>
      <c r="O171" s="46">
        <f t="shared" si="29"/>
        <v>378</v>
      </c>
      <c r="P171" s="46" t="s">
        <v>30</v>
      </c>
      <c r="Q171" s="58">
        <f t="shared" si="30"/>
        <v>0</v>
      </c>
      <c r="R171" s="46" t="str">
        <f t="shared" si="31"/>
        <v>-</v>
      </c>
      <c r="S171" s="58" t="str">
        <f t="shared" si="32"/>
        <v>No Discount</v>
      </c>
      <c r="T171" s="46" t="str">
        <f t="shared" si="33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4"/>
        <v>0</v>
      </c>
      <c r="W171" s="46" t="str">
        <f t="shared" si="35"/>
        <v>-</v>
      </c>
      <c r="X171" s="58">
        <f t="shared" si="36"/>
        <v>0</v>
      </c>
      <c r="Y171" s="46" t="str">
        <f t="shared" si="37"/>
        <v>Yes</v>
      </c>
      <c r="Z171" s="46" t="str">
        <f t="shared" si="38"/>
        <v>Very high</v>
      </c>
    </row>
    <row r="172" spans="1:26" x14ac:dyDescent="0.25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6"/>
        <v>676</v>
      </c>
      <c r="L172" s="46">
        <f t="shared" si="27"/>
        <v>708</v>
      </c>
      <c r="M172" s="46">
        <v>30</v>
      </c>
      <c r="N172" s="46">
        <f t="shared" si="28"/>
        <v>738</v>
      </c>
      <c r="O172" s="46">
        <f t="shared" si="29"/>
        <v>62</v>
      </c>
      <c r="P172" s="46" t="s">
        <v>30</v>
      </c>
      <c r="Q172" s="58">
        <f t="shared" si="30"/>
        <v>0</v>
      </c>
      <c r="R172" s="46">
        <f t="shared" si="31"/>
        <v>110.7</v>
      </c>
      <c r="S172" s="58" t="str">
        <f t="shared" si="32"/>
        <v>No Discount</v>
      </c>
      <c r="T172" s="46" t="str">
        <f t="shared" si="33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4"/>
        <v>0</v>
      </c>
      <c r="W172" s="46" t="str">
        <f t="shared" si="35"/>
        <v>-</v>
      </c>
      <c r="X172" s="58">
        <f t="shared" si="36"/>
        <v>0</v>
      </c>
      <c r="Y172" s="46" t="str">
        <f t="shared" si="37"/>
        <v>No</v>
      </c>
      <c r="Z172" s="46" t="str">
        <f t="shared" si="38"/>
        <v>MID</v>
      </c>
    </row>
    <row r="173" spans="1:26" x14ac:dyDescent="0.25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6"/>
        <v>19536</v>
      </c>
      <c r="L173" s="46">
        <f t="shared" si="27"/>
        <v>20304</v>
      </c>
      <c r="M173" s="46">
        <v>20</v>
      </c>
      <c r="N173" s="46">
        <f t="shared" si="28"/>
        <v>20324</v>
      </c>
      <c r="O173" s="46">
        <f t="shared" si="29"/>
        <v>788</v>
      </c>
      <c r="P173" s="46" t="s">
        <v>28</v>
      </c>
      <c r="Q173" s="58">
        <f t="shared" si="30"/>
        <v>0</v>
      </c>
      <c r="R173" s="46">
        <f t="shared" si="31"/>
        <v>5690.72</v>
      </c>
      <c r="S173" s="58" t="str">
        <f t="shared" si="32"/>
        <v>No Discount</v>
      </c>
      <c r="T173" s="46" t="str">
        <f t="shared" si="33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4"/>
        <v>0</v>
      </c>
      <c r="W173" s="46">
        <f t="shared" si="35"/>
        <v>5690.72</v>
      </c>
      <c r="X173" s="58">
        <f t="shared" si="36"/>
        <v>0</v>
      </c>
      <c r="Y173" s="46" t="str">
        <f t="shared" si="37"/>
        <v>Yes</v>
      </c>
      <c r="Z173" s="46" t="str">
        <f t="shared" si="38"/>
        <v>LOW</v>
      </c>
    </row>
    <row r="174" spans="1:26" x14ac:dyDescent="0.25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6"/>
        <v>650</v>
      </c>
      <c r="L174" s="46">
        <f t="shared" si="27"/>
        <v>695</v>
      </c>
      <c r="M174" s="46">
        <v>30</v>
      </c>
      <c r="N174" s="46">
        <f t="shared" si="28"/>
        <v>725</v>
      </c>
      <c r="O174" s="46">
        <f t="shared" si="29"/>
        <v>75</v>
      </c>
      <c r="P174" s="46" t="s">
        <v>28</v>
      </c>
      <c r="Q174" s="58">
        <f t="shared" si="30"/>
        <v>0.3</v>
      </c>
      <c r="R174" s="46">
        <f t="shared" si="31"/>
        <v>217.5</v>
      </c>
      <c r="S174" s="58" t="str">
        <f t="shared" si="32"/>
        <v>No Discount</v>
      </c>
      <c r="T174" s="46" t="str">
        <f t="shared" si="33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4"/>
        <v>0.3</v>
      </c>
      <c r="W174" s="46">
        <f t="shared" si="35"/>
        <v>217.5</v>
      </c>
      <c r="X174" s="58">
        <f t="shared" si="36"/>
        <v>0</v>
      </c>
      <c r="Y174" s="46" t="str">
        <f t="shared" si="37"/>
        <v>No</v>
      </c>
      <c r="Z174" s="46" t="str">
        <f t="shared" si="38"/>
        <v>MID</v>
      </c>
    </row>
    <row r="175" spans="1:26" x14ac:dyDescent="0.25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6"/>
        <v>1487</v>
      </c>
      <c r="L175" s="46">
        <f t="shared" si="27"/>
        <v>1605</v>
      </c>
      <c r="M175" s="46">
        <v>91</v>
      </c>
      <c r="N175" s="46">
        <f t="shared" si="28"/>
        <v>1696</v>
      </c>
      <c r="O175" s="46">
        <f t="shared" si="29"/>
        <v>209</v>
      </c>
      <c r="P175" s="46" t="s">
        <v>30</v>
      </c>
      <c r="Q175" s="58">
        <f t="shared" si="30"/>
        <v>0.3</v>
      </c>
      <c r="R175" s="46">
        <f t="shared" si="31"/>
        <v>508.79999999999995</v>
      </c>
      <c r="S175" s="58" t="str">
        <f t="shared" si="32"/>
        <v>No Discount</v>
      </c>
      <c r="T175" s="46" t="str">
        <f t="shared" si="33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4"/>
        <v>0.3</v>
      </c>
      <c r="W175" s="46">
        <f t="shared" si="35"/>
        <v>508.79999999999995</v>
      </c>
      <c r="X175" s="58">
        <f t="shared" si="36"/>
        <v>0</v>
      </c>
      <c r="Y175" s="46" t="str">
        <f t="shared" si="37"/>
        <v>Yes</v>
      </c>
      <c r="Z175" s="46" t="str">
        <f t="shared" si="38"/>
        <v>Very high</v>
      </c>
    </row>
    <row r="176" spans="1:26" x14ac:dyDescent="0.25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6"/>
        <v>5430</v>
      </c>
      <c r="L176" s="46">
        <f t="shared" si="27"/>
        <v>5703</v>
      </c>
      <c r="M176" s="46">
        <v>68</v>
      </c>
      <c r="N176" s="46">
        <f t="shared" si="28"/>
        <v>5771</v>
      </c>
      <c r="O176" s="46">
        <f t="shared" si="29"/>
        <v>341</v>
      </c>
      <c r="P176" s="46" t="s">
        <v>28</v>
      </c>
      <c r="Q176" s="58">
        <f t="shared" si="30"/>
        <v>0.3</v>
      </c>
      <c r="R176" s="46">
        <f t="shared" si="31"/>
        <v>1731.3</v>
      </c>
      <c r="S176" s="58" t="str">
        <f t="shared" si="32"/>
        <v>No Discount</v>
      </c>
      <c r="T176" s="46" t="str">
        <f t="shared" si="33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4"/>
        <v>0.3</v>
      </c>
      <c r="W176" s="46">
        <f t="shared" si="35"/>
        <v>1731.3</v>
      </c>
      <c r="X176" s="58">
        <f t="shared" si="36"/>
        <v>0</v>
      </c>
      <c r="Y176" s="46" t="str">
        <f t="shared" si="37"/>
        <v>No</v>
      </c>
      <c r="Z176" s="46" t="str">
        <f t="shared" si="38"/>
        <v>Very high</v>
      </c>
    </row>
    <row r="177" spans="1:26" x14ac:dyDescent="0.25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6"/>
        <v>2766</v>
      </c>
      <c r="L177" s="46">
        <f t="shared" si="27"/>
        <v>2934</v>
      </c>
      <c r="M177" s="46">
        <v>75</v>
      </c>
      <c r="N177" s="46">
        <f t="shared" si="28"/>
        <v>3009</v>
      </c>
      <c r="O177" s="46">
        <f t="shared" si="29"/>
        <v>243</v>
      </c>
      <c r="P177" s="46" t="s">
        <v>30</v>
      </c>
      <c r="Q177" s="58">
        <f t="shared" si="30"/>
        <v>0</v>
      </c>
      <c r="R177" s="46" t="str">
        <f t="shared" si="31"/>
        <v>-</v>
      </c>
      <c r="S177" s="58" t="str">
        <f t="shared" si="32"/>
        <v>No Discount</v>
      </c>
      <c r="T177" s="46" t="str">
        <f t="shared" si="33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4"/>
        <v>0</v>
      </c>
      <c r="W177" s="46" t="str">
        <f t="shared" si="35"/>
        <v>-</v>
      </c>
      <c r="X177" s="58">
        <f t="shared" si="36"/>
        <v>0</v>
      </c>
      <c r="Y177" s="46" t="str">
        <f t="shared" si="37"/>
        <v>No</v>
      </c>
      <c r="Z177" s="46" t="str">
        <f t="shared" si="38"/>
        <v>Very high</v>
      </c>
    </row>
    <row r="178" spans="1:26" x14ac:dyDescent="0.25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6"/>
        <v>13024</v>
      </c>
      <c r="L178" s="46">
        <f t="shared" si="27"/>
        <v>13536</v>
      </c>
      <c r="M178" s="46">
        <v>69</v>
      </c>
      <c r="N178" s="46">
        <f t="shared" si="28"/>
        <v>13605</v>
      </c>
      <c r="O178" s="46">
        <f t="shared" si="29"/>
        <v>581</v>
      </c>
      <c r="P178" s="46" t="s">
        <v>152</v>
      </c>
      <c r="Q178" s="58">
        <f t="shared" si="30"/>
        <v>0.3</v>
      </c>
      <c r="R178" s="46">
        <f t="shared" si="31"/>
        <v>4081.5</v>
      </c>
      <c r="S178" s="58" t="str">
        <f t="shared" si="32"/>
        <v>No Discount</v>
      </c>
      <c r="T178" s="46" t="str">
        <f t="shared" si="33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4"/>
        <v>0.3</v>
      </c>
      <c r="W178" s="46">
        <f t="shared" si="35"/>
        <v>4081.5</v>
      </c>
      <c r="X178" s="58">
        <f t="shared" si="36"/>
        <v>0</v>
      </c>
      <c r="Y178" s="46" t="str">
        <f t="shared" si="37"/>
        <v>Yes</v>
      </c>
      <c r="Z178" s="46" t="str">
        <f t="shared" si="38"/>
        <v>Very high</v>
      </c>
    </row>
    <row r="179" spans="1:26" x14ac:dyDescent="0.25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6"/>
        <v>1030</v>
      </c>
      <c r="L179" s="46">
        <f t="shared" si="27"/>
        <v>1100</v>
      </c>
      <c r="M179" s="46">
        <v>68</v>
      </c>
      <c r="N179" s="46">
        <f t="shared" si="28"/>
        <v>1168</v>
      </c>
      <c r="O179" s="46">
        <f t="shared" si="29"/>
        <v>138</v>
      </c>
      <c r="P179" s="46" t="s">
        <v>64</v>
      </c>
      <c r="Q179" s="58">
        <f t="shared" si="30"/>
        <v>0</v>
      </c>
      <c r="R179" s="46">
        <f t="shared" si="31"/>
        <v>327.04000000000002</v>
      </c>
      <c r="S179" s="58" t="str">
        <f t="shared" si="32"/>
        <v>No Discount</v>
      </c>
      <c r="T179" s="46" t="str">
        <f t="shared" si="33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4"/>
        <v>0</v>
      </c>
      <c r="W179" s="46">
        <f t="shared" si="35"/>
        <v>327.04000000000002</v>
      </c>
      <c r="X179" s="58">
        <f t="shared" si="36"/>
        <v>0</v>
      </c>
      <c r="Y179" s="46" t="str">
        <f t="shared" si="37"/>
        <v>No</v>
      </c>
      <c r="Z179" s="46" t="str">
        <f t="shared" si="38"/>
        <v>Very high</v>
      </c>
    </row>
    <row r="180" spans="1:26" x14ac:dyDescent="0.25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6"/>
        <v>20259</v>
      </c>
      <c r="L180" s="46">
        <f t="shared" si="27"/>
        <v>21696</v>
      </c>
      <c r="M180" s="46">
        <v>90</v>
      </c>
      <c r="N180" s="46">
        <f t="shared" si="28"/>
        <v>21786</v>
      </c>
      <c r="O180" s="46">
        <f t="shared" si="29"/>
        <v>1527</v>
      </c>
      <c r="P180" s="46" t="s">
        <v>30</v>
      </c>
      <c r="Q180" s="58">
        <f t="shared" si="30"/>
        <v>0</v>
      </c>
      <c r="R180" s="46" t="str">
        <f t="shared" si="31"/>
        <v>-</v>
      </c>
      <c r="S180" s="58" t="str">
        <f t="shared" si="32"/>
        <v>No Discount</v>
      </c>
      <c r="T180" s="46" t="str">
        <f t="shared" si="33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4"/>
        <v>0</v>
      </c>
      <c r="W180" s="46" t="str">
        <f t="shared" si="35"/>
        <v>-</v>
      </c>
      <c r="X180" s="58">
        <f t="shared" si="36"/>
        <v>0</v>
      </c>
      <c r="Y180" s="46" t="str">
        <f t="shared" si="37"/>
        <v>Yes</v>
      </c>
      <c r="Z180" s="46" t="str">
        <f t="shared" si="38"/>
        <v>Very high</v>
      </c>
    </row>
    <row r="181" spans="1:26" x14ac:dyDescent="0.25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6"/>
        <v>124</v>
      </c>
      <c r="L181" s="46">
        <f t="shared" si="27"/>
        <v>131</v>
      </c>
      <c r="M181" s="46">
        <v>30</v>
      </c>
      <c r="N181" s="46">
        <f t="shared" si="28"/>
        <v>161</v>
      </c>
      <c r="O181" s="46">
        <f t="shared" si="29"/>
        <v>37</v>
      </c>
      <c r="P181" s="46" t="s">
        <v>28</v>
      </c>
      <c r="Q181" s="58">
        <f t="shared" si="30"/>
        <v>0</v>
      </c>
      <c r="R181" s="46" t="str">
        <f t="shared" si="31"/>
        <v>-</v>
      </c>
      <c r="S181" s="58" t="str">
        <f t="shared" si="32"/>
        <v>No Discount</v>
      </c>
      <c r="T181" s="46" t="str">
        <f t="shared" si="33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4"/>
        <v>0</v>
      </c>
      <c r="W181" s="46" t="str">
        <f t="shared" si="35"/>
        <v>-</v>
      </c>
      <c r="X181" s="58">
        <f t="shared" si="36"/>
        <v>0</v>
      </c>
      <c r="Y181" s="46" t="str">
        <f t="shared" si="37"/>
        <v>No</v>
      </c>
      <c r="Z181" s="46" t="str">
        <f t="shared" si="38"/>
        <v>MID</v>
      </c>
    </row>
    <row r="182" spans="1:26" x14ac:dyDescent="0.25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6"/>
        <v>9632</v>
      </c>
      <c r="L182" s="46">
        <f t="shared" si="27"/>
        <v>10104</v>
      </c>
      <c r="M182" s="46">
        <v>50</v>
      </c>
      <c r="N182" s="46">
        <f t="shared" si="28"/>
        <v>10154</v>
      </c>
      <c r="O182" s="46">
        <f t="shared" si="29"/>
        <v>522</v>
      </c>
      <c r="P182" s="46" t="s">
        <v>30</v>
      </c>
      <c r="Q182" s="58">
        <f t="shared" si="30"/>
        <v>0</v>
      </c>
      <c r="R182" s="46" t="str">
        <f t="shared" si="31"/>
        <v>-</v>
      </c>
      <c r="S182" s="58" t="str">
        <f t="shared" si="32"/>
        <v>No Discount</v>
      </c>
      <c r="T182" s="46" t="str">
        <f t="shared" si="33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4"/>
        <v>0</v>
      </c>
      <c r="W182" s="46" t="str">
        <f t="shared" si="35"/>
        <v>-</v>
      </c>
      <c r="X182" s="58">
        <f t="shared" si="36"/>
        <v>0</v>
      </c>
      <c r="Y182" s="46" t="str">
        <f t="shared" si="37"/>
        <v>Yes</v>
      </c>
      <c r="Z182" s="46" t="str">
        <f t="shared" si="38"/>
        <v>HIGH</v>
      </c>
    </row>
    <row r="183" spans="1:26" x14ac:dyDescent="0.25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6"/>
        <v>22464</v>
      </c>
      <c r="L183" s="46">
        <f t="shared" si="27"/>
        <v>24012</v>
      </c>
      <c r="M183" s="46">
        <v>58</v>
      </c>
      <c r="N183" s="46">
        <f t="shared" si="28"/>
        <v>24070</v>
      </c>
      <c r="O183" s="46">
        <f t="shared" si="29"/>
        <v>1606</v>
      </c>
      <c r="P183" s="46" t="s">
        <v>152</v>
      </c>
      <c r="Q183" s="58">
        <f t="shared" si="30"/>
        <v>0.3</v>
      </c>
      <c r="R183" s="46">
        <f t="shared" si="31"/>
        <v>7221</v>
      </c>
      <c r="S183" s="58" t="str">
        <f t="shared" si="32"/>
        <v>No Discount</v>
      </c>
      <c r="T183" s="46" t="str">
        <f t="shared" si="33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4"/>
        <v>0.3</v>
      </c>
      <c r="W183" s="46">
        <f t="shared" si="35"/>
        <v>7221</v>
      </c>
      <c r="X183" s="58">
        <f t="shared" si="36"/>
        <v>0</v>
      </c>
      <c r="Y183" s="46" t="str">
        <f t="shared" si="37"/>
        <v>Yes</v>
      </c>
      <c r="Z183" s="46" t="str">
        <f t="shared" si="38"/>
        <v>HIGH</v>
      </c>
    </row>
    <row r="184" spans="1:26" x14ac:dyDescent="0.25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6"/>
        <v>18767</v>
      </c>
      <c r="L184" s="46">
        <f t="shared" si="27"/>
        <v>19509</v>
      </c>
      <c r="M184" s="46">
        <v>78</v>
      </c>
      <c r="N184" s="46">
        <f t="shared" si="28"/>
        <v>19587</v>
      </c>
      <c r="O184" s="46">
        <f t="shared" si="29"/>
        <v>820</v>
      </c>
      <c r="P184" s="46" t="s">
        <v>30</v>
      </c>
      <c r="Q184" s="58">
        <f t="shared" si="30"/>
        <v>0</v>
      </c>
      <c r="R184" s="46" t="str">
        <f t="shared" si="31"/>
        <v>-</v>
      </c>
      <c r="S184" s="58" t="str">
        <f t="shared" si="32"/>
        <v>No Discount</v>
      </c>
      <c r="T184" s="46" t="str">
        <f t="shared" si="33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4"/>
        <v>0</v>
      </c>
      <c r="W184" s="46" t="str">
        <f t="shared" si="35"/>
        <v>-</v>
      </c>
      <c r="X184" s="58">
        <f t="shared" si="36"/>
        <v>0</v>
      </c>
      <c r="Y184" s="46" t="str">
        <f t="shared" si="37"/>
        <v>Yes</v>
      </c>
      <c r="Z184" s="46" t="str">
        <f t="shared" si="38"/>
        <v>Very high</v>
      </c>
    </row>
    <row r="185" spans="1:26" x14ac:dyDescent="0.25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6"/>
        <v>6764</v>
      </c>
      <c r="L185" s="46">
        <f t="shared" si="27"/>
        <v>7236</v>
      </c>
      <c r="M185" s="46">
        <v>63</v>
      </c>
      <c r="N185" s="46">
        <f t="shared" si="28"/>
        <v>7299</v>
      </c>
      <c r="O185" s="46">
        <f t="shared" si="29"/>
        <v>535</v>
      </c>
      <c r="P185" s="46" t="s">
        <v>30</v>
      </c>
      <c r="Q185" s="58">
        <f t="shared" si="30"/>
        <v>0</v>
      </c>
      <c r="R185" s="46" t="str">
        <f t="shared" si="31"/>
        <v>-</v>
      </c>
      <c r="S185" s="58" t="str">
        <f t="shared" si="32"/>
        <v>No Discount</v>
      </c>
      <c r="T185" s="46" t="str">
        <f t="shared" si="33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4"/>
        <v>0</v>
      </c>
      <c r="W185" s="46" t="str">
        <f t="shared" si="35"/>
        <v>-</v>
      </c>
      <c r="X185" s="58">
        <f t="shared" si="36"/>
        <v>0</v>
      </c>
      <c r="Y185" s="46" t="str">
        <f t="shared" si="37"/>
        <v>No</v>
      </c>
      <c r="Z185" s="46" t="str">
        <f t="shared" si="38"/>
        <v>Very high</v>
      </c>
    </row>
    <row r="186" spans="1:26" x14ac:dyDescent="0.25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6"/>
        <v>17996</v>
      </c>
      <c r="L186" s="46">
        <f t="shared" si="27"/>
        <v>19616</v>
      </c>
      <c r="M186" s="46">
        <v>81</v>
      </c>
      <c r="N186" s="46">
        <f t="shared" si="28"/>
        <v>19697</v>
      </c>
      <c r="O186" s="46">
        <f t="shared" si="29"/>
        <v>1701</v>
      </c>
      <c r="P186" s="46" t="s">
        <v>30</v>
      </c>
      <c r="Q186" s="58">
        <f t="shared" si="30"/>
        <v>0.3</v>
      </c>
      <c r="R186" s="46">
        <f t="shared" si="31"/>
        <v>5909.0999999999995</v>
      </c>
      <c r="S186" s="58" t="str">
        <f t="shared" si="32"/>
        <v>No Discount</v>
      </c>
      <c r="T186" s="46" t="str">
        <f t="shared" si="33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4"/>
        <v>0.3</v>
      </c>
      <c r="W186" s="46">
        <f t="shared" si="35"/>
        <v>5909.0999999999995</v>
      </c>
      <c r="X186" s="58">
        <f t="shared" si="36"/>
        <v>0</v>
      </c>
      <c r="Y186" s="46" t="str">
        <f t="shared" si="37"/>
        <v>Yes</v>
      </c>
      <c r="Z186" s="46" t="str">
        <f t="shared" si="38"/>
        <v>Very high</v>
      </c>
    </row>
    <row r="187" spans="1:26" x14ac:dyDescent="0.25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6"/>
        <v>7424</v>
      </c>
      <c r="L187" s="46">
        <f t="shared" si="27"/>
        <v>7936</v>
      </c>
      <c r="M187" s="46">
        <v>33</v>
      </c>
      <c r="N187" s="46">
        <f t="shared" si="28"/>
        <v>7969</v>
      </c>
      <c r="O187" s="46">
        <f t="shared" si="29"/>
        <v>545</v>
      </c>
      <c r="P187" s="46" t="s">
        <v>28</v>
      </c>
      <c r="Q187" s="58">
        <f t="shared" si="30"/>
        <v>0</v>
      </c>
      <c r="R187" s="46" t="str">
        <f t="shared" si="31"/>
        <v>-</v>
      </c>
      <c r="S187" s="58" t="str">
        <f t="shared" si="32"/>
        <v>No Discount</v>
      </c>
      <c r="T187" s="46" t="str">
        <f t="shared" si="33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4"/>
        <v>0</v>
      </c>
      <c r="W187" s="46" t="str">
        <f t="shared" si="35"/>
        <v>-</v>
      </c>
      <c r="X187" s="58">
        <f t="shared" si="36"/>
        <v>0</v>
      </c>
      <c r="Y187" s="46" t="str">
        <f t="shared" si="37"/>
        <v>No</v>
      </c>
      <c r="Z187" s="46" t="str">
        <f t="shared" si="38"/>
        <v>MID</v>
      </c>
    </row>
    <row r="188" spans="1:26" x14ac:dyDescent="0.25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6"/>
        <v>792</v>
      </c>
      <c r="L188" s="46">
        <f t="shared" si="27"/>
        <v>864</v>
      </c>
      <c r="M188" s="46">
        <v>30</v>
      </c>
      <c r="N188" s="46">
        <f t="shared" si="28"/>
        <v>894</v>
      </c>
      <c r="O188" s="46">
        <f t="shared" si="29"/>
        <v>102</v>
      </c>
      <c r="P188" s="46" t="s">
        <v>30</v>
      </c>
      <c r="Q188" s="58">
        <f t="shared" si="30"/>
        <v>0</v>
      </c>
      <c r="R188" s="46">
        <f t="shared" si="31"/>
        <v>134.1</v>
      </c>
      <c r="S188" s="58" t="str">
        <f t="shared" si="32"/>
        <v>No Discount</v>
      </c>
      <c r="T188" s="46" t="str">
        <f t="shared" si="33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4"/>
        <v>0</v>
      </c>
      <c r="W188" s="46" t="str">
        <f t="shared" si="35"/>
        <v>-</v>
      </c>
      <c r="X188" s="58">
        <f t="shared" si="36"/>
        <v>0</v>
      </c>
      <c r="Y188" s="46" t="str">
        <f t="shared" si="37"/>
        <v>No</v>
      </c>
      <c r="Z188" s="46" t="str">
        <f t="shared" si="38"/>
        <v>MID</v>
      </c>
    </row>
    <row r="189" spans="1:26" x14ac:dyDescent="0.25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6"/>
        <v>27285</v>
      </c>
      <c r="L189" s="46">
        <f t="shared" si="27"/>
        <v>29180</v>
      </c>
      <c r="M189" s="46">
        <v>74</v>
      </c>
      <c r="N189" s="46">
        <f t="shared" si="28"/>
        <v>29254</v>
      </c>
      <c r="O189" s="46">
        <f t="shared" si="29"/>
        <v>1969</v>
      </c>
      <c r="P189" s="46" t="s">
        <v>28</v>
      </c>
      <c r="Q189" s="58">
        <f t="shared" si="30"/>
        <v>0</v>
      </c>
      <c r="R189" s="46" t="str">
        <f t="shared" si="31"/>
        <v>-</v>
      </c>
      <c r="S189" s="58" t="str">
        <f t="shared" si="32"/>
        <v>No Discount</v>
      </c>
      <c r="T189" s="46" t="str">
        <f t="shared" si="33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4"/>
        <v>0</v>
      </c>
      <c r="W189" s="46" t="str">
        <f t="shared" si="35"/>
        <v>-</v>
      </c>
      <c r="X189" s="58">
        <f t="shared" si="36"/>
        <v>0</v>
      </c>
      <c r="Y189" s="46" t="str">
        <f t="shared" si="37"/>
        <v>Yes</v>
      </c>
      <c r="Z189" s="46" t="str">
        <f t="shared" si="38"/>
        <v>Very high</v>
      </c>
    </row>
    <row r="190" spans="1:26" x14ac:dyDescent="0.25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6"/>
        <v>5613</v>
      </c>
      <c r="L190" s="46">
        <f t="shared" si="27"/>
        <v>6234</v>
      </c>
      <c r="M190" s="46">
        <v>77</v>
      </c>
      <c r="N190" s="46">
        <f t="shared" si="28"/>
        <v>6311</v>
      </c>
      <c r="O190" s="46">
        <f t="shared" si="29"/>
        <v>698</v>
      </c>
      <c r="P190" s="46" t="s">
        <v>28</v>
      </c>
      <c r="Q190" s="58">
        <f t="shared" si="30"/>
        <v>0</v>
      </c>
      <c r="R190" s="46" t="str">
        <f t="shared" si="31"/>
        <v>-</v>
      </c>
      <c r="S190" s="58" t="str">
        <f t="shared" si="32"/>
        <v>No Discount</v>
      </c>
      <c r="T190" s="46" t="str">
        <f t="shared" si="33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4"/>
        <v>0</v>
      </c>
      <c r="W190" s="46" t="str">
        <f t="shared" si="35"/>
        <v>-</v>
      </c>
      <c r="X190" s="58">
        <f t="shared" si="36"/>
        <v>0</v>
      </c>
      <c r="Y190" s="46" t="str">
        <f t="shared" si="37"/>
        <v>No</v>
      </c>
      <c r="Z190" s="46" t="str">
        <f t="shared" si="38"/>
        <v>Very high</v>
      </c>
    </row>
    <row r="191" spans="1:26" x14ac:dyDescent="0.25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6"/>
        <v>114</v>
      </c>
      <c r="L191" s="46">
        <f t="shared" si="27"/>
        <v>122</v>
      </c>
      <c r="M191" s="46">
        <v>10</v>
      </c>
      <c r="N191" s="46">
        <f t="shared" si="28"/>
        <v>132</v>
      </c>
      <c r="O191" s="46">
        <f t="shared" si="29"/>
        <v>18</v>
      </c>
      <c r="P191" s="46" t="s">
        <v>30</v>
      </c>
      <c r="Q191" s="58">
        <f t="shared" si="30"/>
        <v>0</v>
      </c>
      <c r="R191" s="46">
        <f t="shared" si="31"/>
        <v>19.8</v>
      </c>
      <c r="S191" s="58" t="str">
        <f t="shared" si="32"/>
        <v>No Discount</v>
      </c>
      <c r="T191" s="46" t="str">
        <f t="shared" si="33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4"/>
        <v>0</v>
      </c>
      <c r="W191" s="46" t="str">
        <f t="shared" si="35"/>
        <v>-</v>
      </c>
      <c r="X191" s="58">
        <f t="shared" si="36"/>
        <v>0</v>
      </c>
      <c r="Y191" s="46" t="str">
        <f t="shared" si="37"/>
        <v>No</v>
      </c>
      <c r="Z191" s="46" t="str">
        <f t="shared" si="38"/>
        <v>LOW</v>
      </c>
    </row>
    <row r="192" spans="1:26" x14ac:dyDescent="0.25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6"/>
        <v>348</v>
      </c>
      <c r="L192" s="46">
        <f t="shared" si="27"/>
        <v>378</v>
      </c>
      <c r="M192" s="46">
        <v>10</v>
      </c>
      <c r="N192" s="46">
        <f t="shared" si="28"/>
        <v>388</v>
      </c>
      <c r="O192" s="46">
        <f t="shared" si="29"/>
        <v>40</v>
      </c>
      <c r="P192" s="46" t="s">
        <v>152</v>
      </c>
      <c r="Q192" s="58">
        <f t="shared" si="30"/>
        <v>0.3</v>
      </c>
      <c r="R192" s="46">
        <f t="shared" si="31"/>
        <v>116.39999999999999</v>
      </c>
      <c r="S192" s="58" t="str">
        <f t="shared" si="32"/>
        <v>No Discount</v>
      </c>
      <c r="T192" s="46" t="str">
        <f t="shared" si="33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4"/>
        <v>0.3</v>
      </c>
      <c r="W192" s="46">
        <f t="shared" si="35"/>
        <v>116.39999999999999</v>
      </c>
      <c r="X192" s="58">
        <f t="shared" si="36"/>
        <v>0</v>
      </c>
      <c r="Y192" s="46" t="str">
        <f t="shared" si="37"/>
        <v>No</v>
      </c>
      <c r="Z192" s="46" t="str">
        <f t="shared" si="38"/>
        <v>LOW</v>
      </c>
    </row>
    <row r="193" spans="1:26" x14ac:dyDescent="0.25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6"/>
        <v>5244</v>
      </c>
      <c r="L193" s="46">
        <f t="shared" si="27"/>
        <v>5714</v>
      </c>
      <c r="M193" s="46">
        <v>76</v>
      </c>
      <c r="N193" s="46">
        <f t="shared" si="28"/>
        <v>5790</v>
      </c>
      <c r="O193" s="46">
        <f t="shared" si="29"/>
        <v>546</v>
      </c>
      <c r="P193" s="46" t="s">
        <v>30</v>
      </c>
      <c r="Q193" s="58">
        <f t="shared" si="30"/>
        <v>0</v>
      </c>
      <c r="R193" s="46" t="str">
        <f t="shared" si="31"/>
        <v>-</v>
      </c>
      <c r="S193" s="58" t="str">
        <f t="shared" si="32"/>
        <v>No Discount</v>
      </c>
      <c r="T193" s="46" t="str">
        <f t="shared" si="33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4"/>
        <v>0</v>
      </c>
      <c r="W193" s="46" t="str">
        <f t="shared" si="35"/>
        <v>-</v>
      </c>
      <c r="X193" s="58">
        <f t="shared" si="36"/>
        <v>0</v>
      </c>
      <c r="Y193" s="46" t="str">
        <f t="shared" si="37"/>
        <v>Yes</v>
      </c>
      <c r="Z193" s="46" t="str">
        <f t="shared" si="38"/>
        <v>Very high</v>
      </c>
    </row>
    <row r="194" spans="1:26" x14ac:dyDescent="0.25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6"/>
        <v>11914</v>
      </c>
      <c r="L194" s="46">
        <f t="shared" si="27"/>
        <v>12138</v>
      </c>
      <c r="M194" s="46">
        <v>31</v>
      </c>
      <c r="N194" s="46">
        <f t="shared" si="28"/>
        <v>12169</v>
      </c>
      <c r="O194" s="46">
        <f t="shared" si="29"/>
        <v>255</v>
      </c>
      <c r="P194" s="46" t="s">
        <v>30</v>
      </c>
      <c r="Q194" s="58">
        <f t="shared" si="30"/>
        <v>0</v>
      </c>
      <c r="R194" s="46">
        <f t="shared" si="31"/>
        <v>1825.35</v>
      </c>
      <c r="S194" s="58" t="str">
        <f t="shared" si="32"/>
        <v>No Discount</v>
      </c>
      <c r="T194" s="46" t="str">
        <f t="shared" si="33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4"/>
        <v>0</v>
      </c>
      <c r="W194" s="46" t="str">
        <f t="shared" si="35"/>
        <v>-</v>
      </c>
      <c r="X194" s="58">
        <f t="shared" si="36"/>
        <v>0</v>
      </c>
      <c r="Y194" s="46" t="str">
        <f t="shared" si="37"/>
        <v>Yes</v>
      </c>
      <c r="Z194" s="46" t="str">
        <f t="shared" si="38"/>
        <v>MID</v>
      </c>
    </row>
    <row r="195" spans="1:26" x14ac:dyDescent="0.25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9">I195*J195</f>
        <v>8300</v>
      </c>
      <c r="L195" s="46">
        <f t="shared" ref="L195:L258" si="40">H195*J195</f>
        <v>8968</v>
      </c>
      <c r="M195" s="46">
        <v>94</v>
      </c>
      <c r="N195" s="46">
        <f t="shared" ref="N195:N258" si="41">L195+M195</f>
        <v>9062</v>
      </c>
      <c r="O195" s="46">
        <f t="shared" ref="O195:O258" si="42">N195-K195</f>
        <v>762</v>
      </c>
      <c r="P195" s="46" t="s">
        <v>30</v>
      </c>
      <c r="Q195" s="58">
        <f t="shared" ref="Q195:Q258" si="43">IF(E195="Amazon",30%,0)</f>
        <v>0</v>
      </c>
      <c r="R195" s="46" t="str">
        <f t="shared" ref="R195:R258" si="44">IF(E195="Amazon",30%*N195,IF(E195="Flipkart",28%*N195,IF(E195="India Mart",15%*N195,"-")))</f>
        <v>-</v>
      </c>
      <c r="S195" s="58" t="str">
        <f t="shared" ref="S195:S258" si="45">IF(AND(E195="Website",N195&gt;25000),2%,"No Discount")</f>
        <v>No Discount</v>
      </c>
      <c r="T195" s="46" t="str">
        <f t="shared" ref="T195:T258" si="46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7">IF(E195="Amazon",30%,0%)</f>
        <v>0</v>
      </c>
      <c r="W195" s="46" t="str">
        <f t="shared" ref="W195:W258" si="48">IF(E195="Amazon",N195*30%,IF(E195="flipkart",N195*28%,IF(E195="indiamart",N195*15%,"-")))</f>
        <v>-</v>
      </c>
      <c r="X195" s="58">
        <f t="shared" ref="X195:X258" si="49">IF(AND(E195="website",N195&gt;25000),2%,0%)</f>
        <v>0</v>
      </c>
      <c r="Y195" s="46" t="str">
        <f t="shared" ref="Y195:Y258" si="50">IF(OR(D195="Furniture",D195="Technology"),"Yes","No")</f>
        <v>Yes</v>
      </c>
      <c r="Z195" s="46" t="str">
        <f t="shared" ref="Z195:Z258" si="51">_xlfn.IFS(M195&lt;=20,"LOW",M195&lt;=40,"MID",M195&lt;=60,"HIGH",M195&gt;60,"Very high")</f>
        <v>Very high</v>
      </c>
    </row>
    <row r="196" spans="1:26" x14ac:dyDescent="0.25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9"/>
        <v>10899</v>
      </c>
      <c r="L196" s="46">
        <f t="shared" si="40"/>
        <v>11889</v>
      </c>
      <c r="M196" s="46">
        <v>82</v>
      </c>
      <c r="N196" s="46">
        <f t="shared" si="41"/>
        <v>11971</v>
      </c>
      <c r="O196" s="46">
        <f t="shared" si="42"/>
        <v>1072</v>
      </c>
      <c r="P196" s="46" t="s">
        <v>30</v>
      </c>
      <c r="Q196" s="58">
        <f t="shared" si="43"/>
        <v>0</v>
      </c>
      <c r="R196" s="46" t="str">
        <f t="shared" si="44"/>
        <v>-</v>
      </c>
      <c r="S196" s="58" t="str">
        <f t="shared" si="45"/>
        <v>No Discount</v>
      </c>
      <c r="T196" s="46" t="str">
        <f t="shared" si="46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7"/>
        <v>0</v>
      </c>
      <c r="W196" s="46" t="str">
        <f t="shared" si="48"/>
        <v>-</v>
      </c>
      <c r="X196" s="58">
        <f t="shared" si="49"/>
        <v>0</v>
      </c>
      <c r="Y196" s="46" t="str">
        <f t="shared" si="50"/>
        <v>No</v>
      </c>
      <c r="Z196" s="46" t="str">
        <f t="shared" si="51"/>
        <v>Very high</v>
      </c>
    </row>
    <row r="197" spans="1:26" x14ac:dyDescent="0.25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9"/>
        <v>16938</v>
      </c>
      <c r="L197" s="46">
        <f t="shared" si="40"/>
        <v>17778</v>
      </c>
      <c r="M197" s="46">
        <v>22</v>
      </c>
      <c r="N197" s="46">
        <f t="shared" si="41"/>
        <v>17800</v>
      </c>
      <c r="O197" s="46">
        <f t="shared" si="42"/>
        <v>862</v>
      </c>
      <c r="P197" s="46" t="s">
        <v>152</v>
      </c>
      <c r="Q197" s="58">
        <f t="shared" si="43"/>
        <v>0</v>
      </c>
      <c r="R197" s="46">
        <f t="shared" si="44"/>
        <v>4984.0000000000009</v>
      </c>
      <c r="S197" s="58" t="str">
        <f t="shared" si="45"/>
        <v>No Discount</v>
      </c>
      <c r="T197" s="46" t="str">
        <f t="shared" si="46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7"/>
        <v>0</v>
      </c>
      <c r="W197" s="46">
        <f t="shared" si="48"/>
        <v>4984.0000000000009</v>
      </c>
      <c r="X197" s="58">
        <f t="shared" si="49"/>
        <v>0</v>
      </c>
      <c r="Y197" s="46" t="str">
        <f t="shared" si="50"/>
        <v>Yes</v>
      </c>
      <c r="Z197" s="46" t="str">
        <f t="shared" si="51"/>
        <v>MID</v>
      </c>
    </row>
    <row r="198" spans="1:26" x14ac:dyDescent="0.25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9"/>
        <v>3876</v>
      </c>
      <c r="L198" s="46">
        <f t="shared" si="40"/>
        <v>4356</v>
      </c>
      <c r="M198" s="46">
        <v>99</v>
      </c>
      <c r="N198" s="46">
        <f t="shared" si="41"/>
        <v>4455</v>
      </c>
      <c r="O198" s="46">
        <f t="shared" si="42"/>
        <v>579</v>
      </c>
      <c r="P198" s="46" t="s">
        <v>28</v>
      </c>
      <c r="Q198" s="58">
        <f t="shared" si="43"/>
        <v>0</v>
      </c>
      <c r="R198" s="46" t="str">
        <f t="shared" si="44"/>
        <v>-</v>
      </c>
      <c r="S198" s="58" t="str">
        <f t="shared" si="45"/>
        <v>No Discount</v>
      </c>
      <c r="T198" s="46" t="str">
        <f t="shared" si="46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7"/>
        <v>0</v>
      </c>
      <c r="W198" s="46" t="str">
        <f t="shared" si="48"/>
        <v>-</v>
      </c>
      <c r="X198" s="58">
        <f t="shared" si="49"/>
        <v>0</v>
      </c>
      <c r="Y198" s="46" t="str">
        <f t="shared" si="50"/>
        <v>No</v>
      </c>
      <c r="Z198" s="46" t="str">
        <f t="shared" si="51"/>
        <v>Very high</v>
      </c>
    </row>
    <row r="199" spans="1:26" x14ac:dyDescent="0.25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9"/>
        <v>16324</v>
      </c>
      <c r="L199" s="46">
        <f t="shared" si="40"/>
        <v>17476</v>
      </c>
      <c r="M199" s="46">
        <v>91</v>
      </c>
      <c r="N199" s="46">
        <f t="shared" si="41"/>
        <v>17567</v>
      </c>
      <c r="O199" s="46">
        <f t="shared" si="42"/>
        <v>1243</v>
      </c>
      <c r="P199" s="46" t="s">
        <v>28</v>
      </c>
      <c r="Q199" s="58">
        <f t="shared" si="43"/>
        <v>0</v>
      </c>
      <c r="R199" s="46" t="str">
        <f t="shared" si="44"/>
        <v>-</v>
      </c>
      <c r="S199" s="58" t="str">
        <f t="shared" si="45"/>
        <v>No Discount</v>
      </c>
      <c r="T199" s="46" t="str">
        <f t="shared" si="46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7"/>
        <v>0</v>
      </c>
      <c r="W199" s="46" t="str">
        <f t="shared" si="48"/>
        <v>-</v>
      </c>
      <c r="X199" s="58">
        <f t="shared" si="49"/>
        <v>0</v>
      </c>
      <c r="Y199" s="46" t="str">
        <f t="shared" si="50"/>
        <v>Yes</v>
      </c>
      <c r="Z199" s="46" t="str">
        <f t="shared" si="51"/>
        <v>Very high</v>
      </c>
    </row>
    <row r="200" spans="1:26" x14ac:dyDescent="0.25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9"/>
        <v>3409</v>
      </c>
      <c r="L200" s="46">
        <f t="shared" si="40"/>
        <v>3717</v>
      </c>
      <c r="M200" s="46">
        <v>85</v>
      </c>
      <c r="N200" s="46">
        <f t="shared" si="41"/>
        <v>3802</v>
      </c>
      <c r="O200" s="46">
        <f t="shared" si="42"/>
        <v>393</v>
      </c>
      <c r="P200" s="46" t="s">
        <v>28</v>
      </c>
      <c r="Q200" s="58">
        <f t="shared" si="43"/>
        <v>0</v>
      </c>
      <c r="R200" s="46">
        <f t="shared" si="44"/>
        <v>1064.5600000000002</v>
      </c>
      <c r="S200" s="58" t="str">
        <f t="shared" si="45"/>
        <v>No Discount</v>
      </c>
      <c r="T200" s="46" t="str">
        <f t="shared" si="46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7"/>
        <v>0</v>
      </c>
      <c r="W200" s="46">
        <f t="shared" si="48"/>
        <v>1064.5600000000002</v>
      </c>
      <c r="X200" s="58">
        <f t="shared" si="49"/>
        <v>0</v>
      </c>
      <c r="Y200" s="46" t="str">
        <f t="shared" si="50"/>
        <v>No</v>
      </c>
      <c r="Z200" s="46" t="str">
        <f t="shared" si="51"/>
        <v>Very high</v>
      </c>
    </row>
    <row r="201" spans="1:26" x14ac:dyDescent="0.25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9"/>
        <v>18126</v>
      </c>
      <c r="L201" s="46">
        <f t="shared" si="40"/>
        <v>19395</v>
      </c>
      <c r="M201" s="46">
        <v>91</v>
      </c>
      <c r="N201" s="46">
        <f t="shared" si="41"/>
        <v>19486</v>
      </c>
      <c r="O201" s="46">
        <f t="shared" si="42"/>
        <v>1360</v>
      </c>
      <c r="P201" s="46" t="s">
        <v>30</v>
      </c>
      <c r="Q201" s="58">
        <f t="shared" si="43"/>
        <v>0</v>
      </c>
      <c r="R201" s="46">
        <f t="shared" si="44"/>
        <v>2922.9</v>
      </c>
      <c r="S201" s="58" t="str">
        <f t="shared" si="45"/>
        <v>No Discount</v>
      </c>
      <c r="T201" s="46" t="str">
        <f t="shared" si="46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7"/>
        <v>0</v>
      </c>
      <c r="W201" s="46" t="str">
        <f t="shared" si="48"/>
        <v>-</v>
      </c>
      <c r="X201" s="58">
        <f t="shared" si="49"/>
        <v>0</v>
      </c>
      <c r="Y201" s="46" t="str">
        <f t="shared" si="50"/>
        <v>Yes</v>
      </c>
      <c r="Z201" s="46" t="str">
        <f t="shared" si="51"/>
        <v>Very high</v>
      </c>
    </row>
    <row r="202" spans="1:26" x14ac:dyDescent="0.25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9"/>
        <v>16264</v>
      </c>
      <c r="L202" s="46">
        <f t="shared" si="40"/>
        <v>18066</v>
      </c>
      <c r="M202" s="46">
        <v>98</v>
      </c>
      <c r="N202" s="46">
        <f t="shared" si="41"/>
        <v>18164</v>
      </c>
      <c r="O202" s="46">
        <f t="shared" si="42"/>
        <v>1900</v>
      </c>
      <c r="P202" s="46" t="s">
        <v>30</v>
      </c>
      <c r="Q202" s="58">
        <f t="shared" si="43"/>
        <v>0</v>
      </c>
      <c r="R202" s="46">
        <f t="shared" si="44"/>
        <v>5085.92</v>
      </c>
      <c r="S202" s="58" t="str">
        <f t="shared" si="45"/>
        <v>No Discount</v>
      </c>
      <c r="T202" s="46" t="str">
        <f t="shared" si="46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7"/>
        <v>0</v>
      </c>
      <c r="W202" s="46">
        <f t="shared" si="48"/>
        <v>5085.92</v>
      </c>
      <c r="X202" s="58">
        <f t="shared" si="49"/>
        <v>0</v>
      </c>
      <c r="Y202" s="46" t="str">
        <f t="shared" si="50"/>
        <v>Yes</v>
      </c>
      <c r="Z202" s="46" t="str">
        <f t="shared" si="51"/>
        <v>Very high</v>
      </c>
    </row>
    <row r="203" spans="1:26" x14ac:dyDescent="0.25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9"/>
        <v>916</v>
      </c>
      <c r="L203" s="46">
        <f t="shared" si="40"/>
        <v>990</v>
      </c>
      <c r="M203" s="46">
        <v>40</v>
      </c>
      <c r="N203" s="46">
        <f t="shared" si="41"/>
        <v>1030</v>
      </c>
      <c r="O203" s="46">
        <f t="shared" si="42"/>
        <v>114</v>
      </c>
      <c r="P203" s="46" t="s">
        <v>152</v>
      </c>
      <c r="Q203" s="58">
        <f t="shared" si="43"/>
        <v>0</v>
      </c>
      <c r="R203" s="46" t="str">
        <f t="shared" si="44"/>
        <v>-</v>
      </c>
      <c r="S203" s="58" t="str">
        <f t="shared" si="45"/>
        <v>No Discount</v>
      </c>
      <c r="T203" s="46" t="str">
        <f t="shared" si="46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7"/>
        <v>0</v>
      </c>
      <c r="W203" s="46" t="str">
        <f t="shared" si="48"/>
        <v>-</v>
      </c>
      <c r="X203" s="58">
        <f t="shared" si="49"/>
        <v>0</v>
      </c>
      <c r="Y203" s="46" t="str">
        <f t="shared" si="50"/>
        <v>No</v>
      </c>
      <c r="Z203" s="46" t="str">
        <f t="shared" si="51"/>
        <v>MID</v>
      </c>
    </row>
    <row r="204" spans="1:26" x14ac:dyDescent="0.25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9"/>
        <v>1402</v>
      </c>
      <c r="L204" s="46">
        <f t="shared" si="40"/>
        <v>1530</v>
      </c>
      <c r="M204" s="46">
        <v>83</v>
      </c>
      <c r="N204" s="46">
        <f t="shared" si="41"/>
        <v>1613</v>
      </c>
      <c r="O204" s="46">
        <f t="shared" si="42"/>
        <v>211</v>
      </c>
      <c r="P204" s="46" t="s">
        <v>30</v>
      </c>
      <c r="Q204" s="58">
        <f t="shared" si="43"/>
        <v>0</v>
      </c>
      <c r="R204" s="46" t="str">
        <f t="shared" si="44"/>
        <v>-</v>
      </c>
      <c r="S204" s="58" t="str">
        <f t="shared" si="45"/>
        <v>No Discount</v>
      </c>
      <c r="T204" s="46" t="str">
        <f t="shared" si="46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7"/>
        <v>0</v>
      </c>
      <c r="W204" s="46" t="str">
        <f t="shared" si="48"/>
        <v>-</v>
      </c>
      <c r="X204" s="58">
        <f t="shared" si="49"/>
        <v>0</v>
      </c>
      <c r="Y204" s="46" t="str">
        <f t="shared" si="50"/>
        <v>No</v>
      </c>
      <c r="Z204" s="46" t="str">
        <f t="shared" si="51"/>
        <v>Very high</v>
      </c>
    </row>
    <row r="205" spans="1:26" x14ac:dyDescent="0.25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9"/>
        <v>126</v>
      </c>
      <c r="L205" s="46">
        <f t="shared" si="40"/>
        <v>136</v>
      </c>
      <c r="M205" s="46">
        <v>10</v>
      </c>
      <c r="N205" s="46">
        <f t="shared" si="41"/>
        <v>146</v>
      </c>
      <c r="O205" s="46">
        <f t="shared" si="42"/>
        <v>20</v>
      </c>
      <c r="P205" s="46" t="s">
        <v>28</v>
      </c>
      <c r="Q205" s="58">
        <f t="shared" si="43"/>
        <v>0.3</v>
      </c>
      <c r="R205" s="46">
        <f t="shared" si="44"/>
        <v>43.8</v>
      </c>
      <c r="S205" s="58" t="str">
        <f t="shared" si="45"/>
        <v>No Discount</v>
      </c>
      <c r="T205" s="46" t="str">
        <f t="shared" si="46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7"/>
        <v>0.3</v>
      </c>
      <c r="W205" s="46">
        <f t="shared" si="48"/>
        <v>43.8</v>
      </c>
      <c r="X205" s="58">
        <f t="shared" si="49"/>
        <v>0</v>
      </c>
      <c r="Y205" s="46" t="str">
        <f t="shared" si="50"/>
        <v>No</v>
      </c>
      <c r="Z205" s="46" t="str">
        <f t="shared" si="51"/>
        <v>LOW</v>
      </c>
    </row>
    <row r="206" spans="1:26" x14ac:dyDescent="0.25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9"/>
        <v>28424</v>
      </c>
      <c r="L206" s="46">
        <f t="shared" si="40"/>
        <v>30136</v>
      </c>
      <c r="M206" s="46">
        <v>48</v>
      </c>
      <c r="N206" s="46">
        <f t="shared" si="41"/>
        <v>30184</v>
      </c>
      <c r="O206" s="46">
        <f t="shared" si="42"/>
        <v>1760</v>
      </c>
      <c r="P206" s="46" t="s">
        <v>28</v>
      </c>
      <c r="Q206" s="58">
        <f t="shared" si="43"/>
        <v>0</v>
      </c>
      <c r="R206" s="46" t="str">
        <f t="shared" si="44"/>
        <v>-</v>
      </c>
      <c r="S206" s="58">
        <f t="shared" si="45"/>
        <v>0.02</v>
      </c>
      <c r="T206" s="46" t="str">
        <f t="shared" si="46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7"/>
        <v>0</v>
      </c>
      <c r="W206" s="46" t="str">
        <f t="shared" si="48"/>
        <v>-</v>
      </c>
      <c r="X206" s="58">
        <f t="shared" si="49"/>
        <v>0.02</v>
      </c>
      <c r="Y206" s="46" t="str">
        <f t="shared" si="50"/>
        <v>Yes</v>
      </c>
      <c r="Z206" s="46" t="str">
        <f t="shared" si="51"/>
        <v>HIGH</v>
      </c>
    </row>
    <row r="207" spans="1:26" x14ac:dyDescent="0.25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9"/>
        <v>6304</v>
      </c>
      <c r="L207" s="46">
        <f t="shared" si="40"/>
        <v>6682</v>
      </c>
      <c r="M207" s="46">
        <v>92</v>
      </c>
      <c r="N207" s="46">
        <f t="shared" si="41"/>
        <v>6774</v>
      </c>
      <c r="O207" s="46">
        <f t="shared" si="42"/>
        <v>470</v>
      </c>
      <c r="P207" s="46" t="s">
        <v>30</v>
      </c>
      <c r="Q207" s="58">
        <f t="shared" si="43"/>
        <v>0</v>
      </c>
      <c r="R207" s="46" t="str">
        <f t="shared" si="44"/>
        <v>-</v>
      </c>
      <c r="S207" s="58" t="str">
        <f t="shared" si="45"/>
        <v>No Discount</v>
      </c>
      <c r="T207" s="46" t="str">
        <f t="shared" si="46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7"/>
        <v>0</v>
      </c>
      <c r="W207" s="46" t="str">
        <f t="shared" si="48"/>
        <v>-</v>
      </c>
      <c r="X207" s="58">
        <f t="shared" si="49"/>
        <v>0</v>
      </c>
      <c r="Y207" s="46" t="str">
        <f t="shared" si="50"/>
        <v>Yes</v>
      </c>
      <c r="Z207" s="46" t="str">
        <f t="shared" si="51"/>
        <v>Very high</v>
      </c>
    </row>
    <row r="208" spans="1:26" x14ac:dyDescent="0.25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9"/>
        <v>6640</v>
      </c>
      <c r="L208" s="46">
        <f t="shared" si="40"/>
        <v>7312</v>
      </c>
      <c r="M208" s="46">
        <v>88</v>
      </c>
      <c r="N208" s="46">
        <f t="shared" si="41"/>
        <v>7400</v>
      </c>
      <c r="O208" s="46">
        <f t="shared" si="42"/>
        <v>760</v>
      </c>
      <c r="P208" s="46" t="s">
        <v>30</v>
      </c>
      <c r="Q208" s="58">
        <f t="shared" si="43"/>
        <v>0</v>
      </c>
      <c r="R208" s="46">
        <f t="shared" si="44"/>
        <v>2072</v>
      </c>
      <c r="S208" s="58" t="str">
        <f t="shared" si="45"/>
        <v>No Discount</v>
      </c>
      <c r="T208" s="46" t="str">
        <f t="shared" si="46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7"/>
        <v>0</v>
      </c>
      <c r="W208" s="46">
        <f t="shared" si="48"/>
        <v>2072</v>
      </c>
      <c r="X208" s="58">
        <f t="shared" si="49"/>
        <v>0</v>
      </c>
      <c r="Y208" s="46" t="str">
        <f t="shared" si="50"/>
        <v>No</v>
      </c>
      <c r="Z208" s="46" t="str">
        <f t="shared" si="51"/>
        <v>Very high</v>
      </c>
    </row>
    <row r="209" spans="1:26" x14ac:dyDescent="0.25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9"/>
        <v>1282</v>
      </c>
      <c r="L209" s="46">
        <f t="shared" si="40"/>
        <v>1332</v>
      </c>
      <c r="M209" s="46">
        <v>45</v>
      </c>
      <c r="N209" s="46">
        <f t="shared" si="41"/>
        <v>1377</v>
      </c>
      <c r="O209" s="46">
        <f t="shared" si="42"/>
        <v>95</v>
      </c>
      <c r="P209" s="46" t="s">
        <v>30</v>
      </c>
      <c r="Q209" s="58">
        <f t="shared" si="43"/>
        <v>0</v>
      </c>
      <c r="R209" s="46" t="str">
        <f t="shared" si="44"/>
        <v>-</v>
      </c>
      <c r="S209" s="58" t="str">
        <f t="shared" si="45"/>
        <v>No Discount</v>
      </c>
      <c r="T209" s="46" t="str">
        <f t="shared" si="46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7"/>
        <v>0</v>
      </c>
      <c r="W209" s="46" t="str">
        <f t="shared" si="48"/>
        <v>-</v>
      </c>
      <c r="X209" s="58">
        <f t="shared" si="49"/>
        <v>0</v>
      </c>
      <c r="Y209" s="46" t="str">
        <f t="shared" si="50"/>
        <v>No</v>
      </c>
      <c r="Z209" s="46" t="str">
        <f t="shared" si="51"/>
        <v>HIGH</v>
      </c>
    </row>
    <row r="210" spans="1:26" x14ac:dyDescent="0.25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9"/>
        <v>830</v>
      </c>
      <c r="L210" s="46">
        <f t="shared" si="40"/>
        <v>890</v>
      </c>
      <c r="M210" s="46">
        <v>92</v>
      </c>
      <c r="N210" s="46">
        <f t="shared" si="41"/>
        <v>982</v>
      </c>
      <c r="O210" s="46">
        <f t="shared" si="42"/>
        <v>152</v>
      </c>
      <c r="P210" s="46" t="s">
        <v>30</v>
      </c>
      <c r="Q210" s="58">
        <f t="shared" si="43"/>
        <v>0.3</v>
      </c>
      <c r="R210" s="46">
        <f t="shared" si="44"/>
        <v>294.59999999999997</v>
      </c>
      <c r="S210" s="58" t="str">
        <f t="shared" si="45"/>
        <v>No Discount</v>
      </c>
      <c r="T210" s="46" t="str">
        <f t="shared" si="46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7"/>
        <v>0.3</v>
      </c>
      <c r="W210" s="46">
        <f t="shared" si="48"/>
        <v>294.59999999999997</v>
      </c>
      <c r="X210" s="58">
        <f t="shared" si="49"/>
        <v>0</v>
      </c>
      <c r="Y210" s="46" t="str">
        <f t="shared" si="50"/>
        <v>No</v>
      </c>
      <c r="Z210" s="46" t="str">
        <f t="shared" si="51"/>
        <v>Very high</v>
      </c>
    </row>
    <row r="211" spans="1:26" x14ac:dyDescent="0.25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9"/>
        <v>2080</v>
      </c>
      <c r="L211" s="46">
        <f t="shared" si="40"/>
        <v>2226</v>
      </c>
      <c r="M211" s="46">
        <v>93</v>
      </c>
      <c r="N211" s="46">
        <f t="shared" si="41"/>
        <v>2319</v>
      </c>
      <c r="O211" s="46">
        <f t="shared" si="42"/>
        <v>239</v>
      </c>
      <c r="P211" s="46" t="s">
        <v>30</v>
      </c>
      <c r="Q211" s="58">
        <f t="shared" si="43"/>
        <v>0</v>
      </c>
      <c r="R211" s="46">
        <f t="shared" si="44"/>
        <v>649.32000000000005</v>
      </c>
      <c r="S211" s="58" t="str">
        <f t="shared" si="45"/>
        <v>No Discount</v>
      </c>
      <c r="T211" s="46" t="str">
        <f t="shared" si="46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7"/>
        <v>0</v>
      </c>
      <c r="W211" s="46">
        <f t="shared" si="48"/>
        <v>649.32000000000005</v>
      </c>
      <c r="X211" s="58">
        <f t="shared" si="49"/>
        <v>0</v>
      </c>
      <c r="Y211" s="46" t="str">
        <f t="shared" si="50"/>
        <v>No</v>
      </c>
      <c r="Z211" s="46" t="str">
        <f t="shared" si="51"/>
        <v>Very high</v>
      </c>
    </row>
    <row r="212" spans="1:26" x14ac:dyDescent="0.25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9"/>
        <v>6438</v>
      </c>
      <c r="L212" s="46">
        <f t="shared" si="40"/>
        <v>6888</v>
      </c>
      <c r="M212" s="46">
        <v>23</v>
      </c>
      <c r="N212" s="46">
        <f t="shared" si="41"/>
        <v>6911</v>
      </c>
      <c r="O212" s="46">
        <f t="shared" si="42"/>
        <v>473</v>
      </c>
      <c r="P212" s="46" t="s">
        <v>28</v>
      </c>
      <c r="Q212" s="58">
        <f t="shared" si="43"/>
        <v>0</v>
      </c>
      <c r="R212" s="46">
        <f t="shared" si="44"/>
        <v>1935.0800000000002</v>
      </c>
      <c r="S212" s="58" t="str">
        <f t="shared" si="45"/>
        <v>No Discount</v>
      </c>
      <c r="T212" s="46" t="str">
        <f t="shared" si="46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7"/>
        <v>0</v>
      </c>
      <c r="W212" s="46">
        <f t="shared" si="48"/>
        <v>1935.0800000000002</v>
      </c>
      <c r="X212" s="58">
        <f t="shared" si="49"/>
        <v>0</v>
      </c>
      <c r="Y212" s="46" t="str">
        <f t="shared" si="50"/>
        <v>Yes</v>
      </c>
      <c r="Z212" s="46" t="str">
        <f t="shared" si="51"/>
        <v>MID</v>
      </c>
    </row>
    <row r="213" spans="1:26" x14ac:dyDescent="0.25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9"/>
        <v>5910</v>
      </c>
      <c r="L213" s="46">
        <f t="shared" si="40"/>
        <v>6264</v>
      </c>
      <c r="M213" s="46">
        <v>74</v>
      </c>
      <c r="N213" s="46">
        <f t="shared" si="41"/>
        <v>6338</v>
      </c>
      <c r="O213" s="46">
        <f t="shared" si="42"/>
        <v>428</v>
      </c>
      <c r="P213" s="46" t="s">
        <v>28</v>
      </c>
      <c r="Q213" s="58">
        <f t="shared" si="43"/>
        <v>0.3</v>
      </c>
      <c r="R213" s="46">
        <f t="shared" si="44"/>
        <v>1901.3999999999999</v>
      </c>
      <c r="S213" s="58" t="str">
        <f t="shared" si="45"/>
        <v>No Discount</v>
      </c>
      <c r="T213" s="46" t="str">
        <f t="shared" si="46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7"/>
        <v>0.3</v>
      </c>
      <c r="W213" s="46">
        <f t="shared" si="48"/>
        <v>1901.3999999999999</v>
      </c>
      <c r="X213" s="58">
        <f t="shared" si="49"/>
        <v>0</v>
      </c>
      <c r="Y213" s="46" t="str">
        <f t="shared" si="50"/>
        <v>Yes</v>
      </c>
      <c r="Z213" s="46" t="str">
        <f t="shared" si="51"/>
        <v>Very high</v>
      </c>
    </row>
    <row r="214" spans="1:26" x14ac:dyDescent="0.25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9"/>
        <v>822</v>
      </c>
      <c r="L214" s="46">
        <f t="shared" si="40"/>
        <v>840</v>
      </c>
      <c r="M214" s="46">
        <v>30</v>
      </c>
      <c r="N214" s="46">
        <f t="shared" si="41"/>
        <v>870</v>
      </c>
      <c r="O214" s="46">
        <f t="shared" si="42"/>
        <v>48</v>
      </c>
      <c r="P214" s="46" t="s">
        <v>28</v>
      </c>
      <c r="Q214" s="58">
        <f t="shared" si="43"/>
        <v>0.3</v>
      </c>
      <c r="R214" s="46">
        <f t="shared" si="44"/>
        <v>261</v>
      </c>
      <c r="S214" s="58" t="str">
        <f t="shared" si="45"/>
        <v>No Discount</v>
      </c>
      <c r="T214" s="46" t="str">
        <f t="shared" si="46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7"/>
        <v>0.3</v>
      </c>
      <c r="W214" s="46">
        <f t="shared" si="48"/>
        <v>261</v>
      </c>
      <c r="X214" s="58">
        <f t="shared" si="49"/>
        <v>0</v>
      </c>
      <c r="Y214" s="46" t="str">
        <f t="shared" si="50"/>
        <v>No</v>
      </c>
      <c r="Z214" s="46" t="str">
        <f t="shared" si="51"/>
        <v>MID</v>
      </c>
    </row>
    <row r="215" spans="1:26" x14ac:dyDescent="0.25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9"/>
        <v>2784</v>
      </c>
      <c r="L215" s="46">
        <f t="shared" si="40"/>
        <v>3036</v>
      </c>
      <c r="M215" s="46">
        <v>100</v>
      </c>
      <c r="N215" s="46">
        <f t="shared" si="41"/>
        <v>3136</v>
      </c>
      <c r="O215" s="46">
        <f t="shared" si="42"/>
        <v>352</v>
      </c>
      <c r="P215" s="46" t="s">
        <v>30</v>
      </c>
      <c r="Q215" s="58">
        <f t="shared" si="43"/>
        <v>0</v>
      </c>
      <c r="R215" s="46" t="str">
        <f t="shared" si="44"/>
        <v>-</v>
      </c>
      <c r="S215" s="58" t="str">
        <f t="shared" si="45"/>
        <v>No Discount</v>
      </c>
      <c r="T215" s="46" t="str">
        <f t="shared" si="46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7"/>
        <v>0</v>
      </c>
      <c r="W215" s="46" t="str">
        <f t="shared" si="48"/>
        <v>-</v>
      </c>
      <c r="X215" s="58">
        <f t="shared" si="49"/>
        <v>0</v>
      </c>
      <c r="Y215" s="46" t="str">
        <f t="shared" si="50"/>
        <v>No</v>
      </c>
      <c r="Z215" s="46" t="str">
        <f t="shared" si="51"/>
        <v>Very high</v>
      </c>
    </row>
    <row r="216" spans="1:26" x14ac:dyDescent="0.25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9"/>
        <v>10112</v>
      </c>
      <c r="L216" s="46">
        <f t="shared" si="40"/>
        <v>10508</v>
      </c>
      <c r="M216" s="46">
        <v>100</v>
      </c>
      <c r="N216" s="46">
        <f t="shared" si="41"/>
        <v>10608</v>
      </c>
      <c r="O216" s="46">
        <f t="shared" si="42"/>
        <v>496</v>
      </c>
      <c r="P216" s="46" t="s">
        <v>30</v>
      </c>
      <c r="Q216" s="58">
        <f t="shared" si="43"/>
        <v>0</v>
      </c>
      <c r="R216" s="46">
        <f t="shared" si="44"/>
        <v>2970.2400000000002</v>
      </c>
      <c r="S216" s="58" t="str">
        <f t="shared" si="45"/>
        <v>No Discount</v>
      </c>
      <c r="T216" s="46" t="str">
        <f t="shared" si="46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7"/>
        <v>0</v>
      </c>
      <c r="W216" s="46">
        <f t="shared" si="48"/>
        <v>2970.2400000000002</v>
      </c>
      <c r="X216" s="58">
        <f t="shared" si="49"/>
        <v>0</v>
      </c>
      <c r="Y216" s="46" t="str">
        <f t="shared" si="50"/>
        <v>Yes</v>
      </c>
      <c r="Z216" s="46" t="str">
        <f t="shared" si="51"/>
        <v>Very high</v>
      </c>
    </row>
    <row r="217" spans="1:26" x14ac:dyDescent="0.25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9"/>
        <v>230</v>
      </c>
      <c r="L217" s="46">
        <f t="shared" si="40"/>
        <v>256</v>
      </c>
      <c r="M217" s="46">
        <v>30</v>
      </c>
      <c r="N217" s="46">
        <f t="shared" si="41"/>
        <v>286</v>
      </c>
      <c r="O217" s="46">
        <f t="shared" si="42"/>
        <v>56</v>
      </c>
      <c r="P217" s="46" t="s">
        <v>30</v>
      </c>
      <c r="Q217" s="58">
        <f t="shared" si="43"/>
        <v>0</v>
      </c>
      <c r="R217" s="46">
        <f t="shared" si="44"/>
        <v>80.080000000000013</v>
      </c>
      <c r="S217" s="58" t="str">
        <f t="shared" si="45"/>
        <v>No Discount</v>
      </c>
      <c r="T217" s="46" t="str">
        <f t="shared" si="46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7"/>
        <v>0</v>
      </c>
      <c r="W217" s="46">
        <f t="shared" si="48"/>
        <v>80.080000000000013</v>
      </c>
      <c r="X217" s="58">
        <f t="shared" si="49"/>
        <v>0</v>
      </c>
      <c r="Y217" s="46" t="str">
        <f t="shared" si="50"/>
        <v>No</v>
      </c>
      <c r="Z217" s="46" t="str">
        <f t="shared" si="51"/>
        <v>MID</v>
      </c>
    </row>
    <row r="218" spans="1:26" x14ac:dyDescent="0.25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9"/>
        <v>21077</v>
      </c>
      <c r="L218" s="46">
        <f t="shared" si="40"/>
        <v>22344</v>
      </c>
      <c r="M218" s="46">
        <v>24</v>
      </c>
      <c r="N218" s="46">
        <f t="shared" si="41"/>
        <v>22368</v>
      </c>
      <c r="O218" s="46">
        <f t="shared" si="42"/>
        <v>1291</v>
      </c>
      <c r="P218" s="46" t="s">
        <v>30</v>
      </c>
      <c r="Q218" s="58">
        <f t="shared" si="43"/>
        <v>0</v>
      </c>
      <c r="R218" s="46">
        <f t="shared" si="44"/>
        <v>3355.2</v>
      </c>
      <c r="S218" s="58" t="str">
        <f t="shared" si="45"/>
        <v>No Discount</v>
      </c>
      <c r="T218" s="46" t="str">
        <f t="shared" si="46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7"/>
        <v>0</v>
      </c>
      <c r="W218" s="46" t="str">
        <f t="shared" si="48"/>
        <v>-</v>
      </c>
      <c r="X218" s="58">
        <f t="shared" si="49"/>
        <v>0</v>
      </c>
      <c r="Y218" s="46" t="str">
        <f t="shared" si="50"/>
        <v>Yes</v>
      </c>
      <c r="Z218" s="46" t="str">
        <f t="shared" si="51"/>
        <v>MID</v>
      </c>
    </row>
    <row r="219" spans="1:26" x14ac:dyDescent="0.25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9"/>
        <v>224</v>
      </c>
      <c r="L219" s="46">
        <f t="shared" si="40"/>
        <v>238</v>
      </c>
      <c r="M219" s="46">
        <v>30</v>
      </c>
      <c r="N219" s="46">
        <f t="shared" si="41"/>
        <v>268</v>
      </c>
      <c r="O219" s="46">
        <f t="shared" si="42"/>
        <v>44</v>
      </c>
      <c r="P219" s="46" t="s">
        <v>30</v>
      </c>
      <c r="Q219" s="58">
        <f t="shared" si="43"/>
        <v>0</v>
      </c>
      <c r="R219" s="46" t="str">
        <f t="shared" si="44"/>
        <v>-</v>
      </c>
      <c r="S219" s="58" t="str">
        <f t="shared" si="45"/>
        <v>No Discount</v>
      </c>
      <c r="T219" s="46" t="str">
        <f t="shared" si="46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7"/>
        <v>0</v>
      </c>
      <c r="W219" s="46" t="str">
        <f t="shared" si="48"/>
        <v>-</v>
      </c>
      <c r="X219" s="58">
        <f t="shared" si="49"/>
        <v>0</v>
      </c>
      <c r="Y219" s="46" t="str">
        <f t="shared" si="50"/>
        <v>No</v>
      </c>
      <c r="Z219" s="46" t="str">
        <f t="shared" si="51"/>
        <v>MID</v>
      </c>
    </row>
    <row r="220" spans="1:26" x14ac:dyDescent="0.25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9"/>
        <v>7275</v>
      </c>
      <c r="L220" s="46">
        <f t="shared" si="40"/>
        <v>7932</v>
      </c>
      <c r="M220" s="46">
        <v>84</v>
      </c>
      <c r="N220" s="46">
        <f t="shared" si="41"/>
        <v>8016</v>
      </c>
      <c r="O220" s="46">
        <f t="shared" si="42"/>
        <v>741</v>
      </c>
      <c r="P220" s="46" t="s">
        <v>30</v>
      </c>
      <c r="Q220" s="58">
        <f t="shared" si="43"/>
        <v>0</v>
      </c>
      <c r="R220" s="46" t="str">
        <f t="shared" si="44"/>
        <v>-</v>
      </c>
      <c r="S220" s="58" t="str">
        <f t="shared" si="45"/>
        <v>No Discount</v>
      </c>
      <c r="T220" s="46" t="str">
        <f t="shared" si="46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7"/>
        <v>0</v>
      </c>
      <c r="W220" s="46" t="str">
        <f t="shared" si="48"/>
        <v>-</v>
      </c>
      <c r="X220" s="58">
        <f t="shared" si="49"/>
        <v>0</v>
      </c>
      <c r="Y220" s="46" t="str">
        <f t="shared" si="50"/>
        <v>Yes</v>
      </c>
      <c r="Z220" s="46" t="str">
        <f t="shared" si="51"/>
        <v>Very high</v>
      </c>
    </row>
    <row r="221" spans="1:26" x14ac:dyDescent="0.25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9"/>
        <v>804</v>
      </c>
      <c r="L221" s="46">
        <f t="shared" si="40"/>
        <v>852</v>
      </c>
      <c r="M221" s="46">
        <v>30</v>
      </c>
      <c r="N221" s="46">
        <f t="shared" si="41"/>
        <v>882</v>
      </c>
      <c r="O221" s="46">
        <f t="shared" si="42"/>
        <v>78</v>
      </c>
      <c r="P221" s="46" t="s">
        <v>30</v>
      </c>
      <c r="Q221" s="58">
        <f t="shared" si="43"/>
        <v>0</v>
      </c>
      <c r="R221" s="46" t="str">
        <f t="shared" si="44"/>
        <v>-</v>
      </c>
      <c r="S221" s="58" t="str">
        <f t="shared" si="45"/>
        <v>No Discount</v>
      </c>
      <c r="T221" s="46" t="str">
        <f t="shared" si="46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7"/>
        <v>0</v>
      </c>
      <c r="W221" s="46" t="str">
        <f t="shared" si="48"/>
        <v>-</v>
      </c>
      <c r="X221" s="58">
        <f t="shared" si="49"/>
        <v>0</v>
      </c>
      <c r="Y221" s="46" t="str">
        <f t="shared" si="50"/>
        <v>No</v>
      </c>
      <c r="Z221" s="46" t="str">
        <f t="shared" si="51"/>
        <v>MID</v>
      </c>
    </row>
    <row r="222" spans="1:26" x14ac:dyDescent="0.25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9"/>
        <v>17292</v>
      </c>
      <c r="L222" s="46">
        <f t="shared" si="40"/>
        <v>18648</v>
      </c>
      <c r="M222" s="46">
        <v>74</v>
      </c>
      <c r="N222" s="46">
        <f t="shared" si="41"/>
        <v>18722</v>
      </c>
      <c r="O222" s="46">
        <f t="shared" si="42"/>
        <v>1430</v>
      </c>
      <c r="P222" s="46" t="s">
        <v>30</v>
      </c>
      <c r="Q222" s="58">
        <f t="shared" si="43"/>
        <v>0.3</v>
      </c>
      <c r="R222" s="46">
        <f t="shared" si="44"/>
        <v>5616.5999999999995</v>
      </c>
      <c r="S222" s="58" t="str">
        <f t="shared" si="45"/>
        <v>No Discount</v>
      </c>
      <c r="T222" s="46" t="str">
        <f t="shared" si="46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7"/>
        <v>0.3</v>
      </c>
      <c r="W222" s="46">
        <f t="shared" si="48"/>
        <v>5616.5999999999995</v>
      </c>
      <c r="X222" s="58">
        <f t="shared" si="49"/>
        <v>0</v>
      </c>
      <c r="Y222" s="46" t="str">
        <f t="shared" si="50"/>
        <v>Yes</v>
      </c>
      <c r="Z222" s="46" t="str">
        <f t="shared" si="51"/>
        <v>Very high</v>
      </c>
    </row>
    <row r="223" spans="1:26" x14ac:dyDescent="0.25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9"/>
        <v>5056</v>
      </c>
      <c r="L223" s="46">
        <f t="shared" si="40"/>
        <v>5254</v>
      </c>
      <c r="M223" s="46">
        <v>67</v>
      </c>
      <c r="N223" s="46">
        <f t="shared" si="41"/>
        <v>5321</v>
      </c>
      <c r="O223" s="46">
        <f t="shared" si="42"/>
        <v>265</v>
      </c>
      <c r="P223" s="46" t="s">
        <v>30</v>
      </c>
      <c r="Q223" s="58">
        <f t="shared" si="43"/>
        <v>0</v>
      </c>
      <c r="R223" s="46" t="str">
        <f t="shared" si="44"/>
        <v>-</v>
      </c>
      <c r="S223" s="58" t="str">
        <f t="shared" si="45"/>
        <v>No Discount</v>
      </c>
      <c r="T223" s="46" t="str">
        <f t="shared" si="46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7"/>
        <v>0</v>
      </c>
      <c r="W223" s="46" t="str">
        <f t="shared" si="48"/>
        <v>-</v>
      </c>
      <c r="X223" s="58">
        <f t="shared" si="49"/>
        <v>0</v>
      </c>
      <c r="Y223" s="46" t="str">
        <f t="shared" si="50"/>
        <v>Yes</v>
      </c>
      <c r="Z223" s="46" t="str">
        <f t="shared" si="51"/>
        <v>Very high</v>
      </c>
    </row>
    <row r="224" spans="1:26" x14ac:dyDescent="0.25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9"/>
        <v>3382</v>
      </c>
      <c r="L224" s="46">
        <f t="shared" si="40"/>
        <v>3618</v>
      </c>
      <c r="M224" s="46">
        <v>70</v>
      </c>
      <c r="N224" s="46">
        <f t="shared" si="41"/>
        <v>3688</v>
      </c>
      <c r="O224" s="46">
        <f t="shared" si="42"/>
        <v>306</v>
      </c>
      <c r="P224" s="46" t="s">
        <v>64</v>
      </c>
      <c r="Q224" s="58">
        <f t="shared" si="43"/>
        <v>0</v>
      </c>
      <c r="R224" s="46">
        <f t="shared" si="44"/>
        <v>553.19999999999993</v>
      </c>
      <c r="S224" s="58" t="str">
        <f t="shared" si="45"/>
        <v>No Discount</v>
      </c>
      <c r="T224" s="46" t="str">
        <f t="shared" si="46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7"/>
        <v>0</v>
      </c>
      <c r="W224" s="46" t="str">
        <f t="shared" si="48"/>
        <v>-</v>
      </c>
      <c r="X224" s="58">
        <f t="shared" si="49"/>
        <v>0</v>
      </c>
      <c r="Y224" s="46" t="str">
        <f t="shared" si="50"/>
        <v>No</v>
      </c>
      <c r="Z224" s="46" t="str">
        <f t="shared" si="51"/>
        <v>Very high</v>
      </c>
    </row>
    <row r="225" spans="1:26" x14ac:dyDescent="0.25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9"/>
        <v>14752</v>
      </c>
      <c r="L225" s="46">
        <f t="shared" si="40"/>
        <v>15328</v>
      </c>
      <c r="M225" s="46">
        <v>24</v>
      </c>
      <c r="N225" s="46">
        <f t="shared" si="41"/>
        <v>15352</v>
      </c>
      <c r="O225" s="46">
        <f t="shared" si="42"/>
        <v>600</v>
      </c>
      <c r="P225" s="46" t="s">
        <v>30</v>
      </c>
      <c r="Q225" s="58">
        <f t="shared" si="43"/>
        <v>0</v>
      </c>
      <c r="R225" s="46">
        <f t="shared" si="44"/>
        <v>4298.5600000000004</v>
      </c>
      <c r="S225" s="58" t="str">
        <f t="shared" si="45"/>
        <v>No Discount</v>
      </c>
      <c r="T225" s="46" t="str">
        <f t="shared" si="46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7"/>
        <v>0</v>
      </c>
      <c r="W225" s="46">
        <f t="shared" si="48"/>
        <v>4298.5600000000004</v>
      </c>
      <c r="X225" s="58">
        <f t="shared" si="49"/>
        <v>0</v>
      </c>
      <c r="Y225" s="46" t="str">
        <f t="shared" si="50"/>
        <v>Yes</v>
      </c>
      <c r="Z225" s="46" t="str">
        <f t="shared" si="51"/>
        <v>MID</v>
      </c>
    </row>
    <row r="226" spans="1:26" x14ac:dyDescent="0.25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9"/>
        <v>268</v>
      </c>
      <c r="L226" s="46">
        <f t="shared" si="40"/>
        <v>284</v>
      </c>
      <c r="M226" s="46">
        <v>30</v>
      </c>
      <c r="N226" s="46">
        <f t="shared" si="41"/>
        <v>314</v>
      </c>
      <c r="O226" s="46">
        <f t="shared" si="42"/>
        <v>46</v>
      </c>
      <c r="P226" s="46" t="s">
        <v>30</v>
      </c>
      <c r="Q226" s="58">
        <f t="shared" si="43"/>
        <v>0</v>
      </c>
      <c r="R226" s="46" t="str">
        <f t="shared" si="44"/>
        <v>-</v>
      </c>
      <c r="S226" s="58" t="str">
        <f t="shared" si="45"/>
        <v>No Discount</v>
      </c>
      <c r="T226" s="46" t="str">
        <f t="shared" si="46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7"/>
        <v>0</v>
      </c>
      <c r="W226" s="46" t="str">
        <f t="shared" si="48"/>
        <v>-</v>
      </c>
      <c r="X226" s="58">
        <f t="shared" si="49"/>
        <v>0</v>
      </c>
      <c r="Y226" s="46" t="str">
        <f t="shared" si="50"/>
        <v>No</v>
      </c>
      <c r="Z226" s="46" t="str">
        <f t="shared" si="51"/>
        <v>MID</v>
      </c>
    </row>
    <row r="227" spans="1:26" x14ac:dyDescent="0.25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9"/>
        <v>1639</v>
      </c>
      <c r="L227" s="46">
        <f t="shared" si="40"/>
        <v>1703</v>
      </c>
      <c r="M227" s="46">
        <v>41</v>
      </c>
      <c r="N227" s="46">
        <f t="shared" si="41"/>
        <v>1744</v>
      </c>
      <c r="O227" s="46">
        <f t="shared" si="42"/>
        <v>105</v>
      </c>
      <c r="P227" s="46" t="s">
        <v>30</v>
      </c>
      <c r="Q227" s="58">
        <f t="shared" si="43"/>
        <v>0</v>
      </c>
      <c r="R227" s="46">
        <f t="shared" si="44"/>
        <v>261.59999999999997</v>
      </c>
      <c r="S227" s="58" t="str">
        <f t="shared" si="45"/>
        <v>No Discount</v>
      </c>
      <c r="T227" s="46" t="str">
        <f t="shared" si="46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7"/>
        <v>0</v>
      </c>
      <c r="W227" s="46" t="str">
        <f t="shared" si="48"/>
        <v>-</v>
      </c>
      <c r="X227" s="58">
        <f t="shared" si="49"/>
        <v>0</v>
      </c>
      <c r="Y227" s="46" t="str">
        <f t="shared" si="50"/>
        <v>Yes</v>
      </c>
      <c r="Z227" s="46" t="str">
        <f t="shared" si="51"/>
        <v>HIGH</v>
      </c>
    </row>
    <row r="228" spans="1:26" x14ac:dyDescent="0.25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9"/>
        <v>4080</v>
      </c>
      <c r="L228" s="46">
        <f t="shared" si="40"/>
        <v>4620</v>
      </c>
      <c r="M228" s="46">
        <v>78</v>
      </c>
      <c r="N228" s="46">
        <f t="shared" si="41"/>
        <v>4698</v>
      </c>
      <c r="O228" s="46">
        <f t="shared" si="42"/>
        <v>618</v>
      </c>
      <c r="P228" s="46" t="s">
        <v>28</v>
      </c>
      <c r="Q228" s="58">
        <f t="shared" si="43"/>
        <v>0.3</v>
      </c>
      <c r="R228" s="46">
        <f t="shared" si="44"/>
        <v>1409.3999999999999</v>
      </c>
      <c r="S228" s="58" t="str">
        <f t="shared" si="45"/>
        <v>No Discount</v>
      </c>
      <c r="T228" s="46" t="str">
        <f t="shared" si="46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7"/>
        <v>0.3</v>
      </c>
      <c r="W228" s="46">
        <f t="shared" si="48"/>
        <v>1409.3999999999999</v>
      </c>
      <c r="X228" s="58">
        <f t="shared" si="49"/>
        <v>0</v>
      </c>
      <c r="Y228" s="46" t="str">
        <f t="shared" si="50"/>
        <v>No</v>
      </c>
      <c r="Z228" s="46" t="str">
        <f t="shared" si="51"/>
        <v>Very high</v>
      </c>
    </row>
    <row r="229" spans="1:26" x14ac:dyDescent="0.25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9"/>
        <v>5166</v>
      </c>
      <c r="L229" s="46">
        <f t="shared" si="40"/>
        <v>5748</v>
      </c>
      <c r="M229" s="46">
        <v>64</v>
      </c>
      <c r="N229" s="46">
        <f t="shared" si="41"/>
        <v>5812</v>
      </c>
      <c r="O229" s="46">
        <f t="shared" si="42"/>
        <v>646</v>
      </c>
      <c r="P229" s="46" t="s">
        <v>30</v>
      </c>
      <c r="Q229" s="58">
        <f t="shared" si="43"/>
        <v>0</v>
      </c>
      <c r="R229" s="46" t="str">
        <f t="shared" si="44"/>
        <v>-</v>
      </c>
      <c r="S229" s="58" t="str">
        <f t="shared" si="45"/>
        <v>No Discount</v>
      </c>
      <c r="T229" s="46" t="str">
        <f t="shared" si="46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7"/>
        <v>0</v>
      </c>
      <c r="W229" s="46" t="str">
        <f t="shared" si="48"/>
        <v>-</v>
      </c>
      <c r="X229" s="58">
        <f t="shared" si="49"/>
        <v>0</v>
      </c>
      <c r="Y229" s="46" t="str">
        <f t="shared" si="50"/>
        <v>Yes</v>
      </c>
      <c r="Z229" s="46" t="str">
        <f t="shared" si="51"/>
        <v>Very high</v>
      </c>
    </row>
    <row r="230" spans="1:26" x14ac:dyDescent="0.25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9"/>
        <v>2328</v>
      </c>
      <c r="L230" s="46">
        <f t="shared" si="40"/>
        <v>2492</v>
      </c>
      <c r="M230" s="46">
        <v>27</v>
      </c>
      <c r="N230" s="46">
        <f t="shared" si="41"/>
        <v>2519</v>
      </c>
      <c r="O230" s="46">
        <f t="shared" si="42"/>
        <v>191</v>
      </c>
      <c r="P230" s="46" t="s">
        <v>152</v>
      </c>
      <c r="Q230" s="58">
        <f t="shared" si="43"/>
        <v>0.3</v>
      </c>
      <c r="R230" s="46">
        <f t="shared" si="44"/>
        <v>755.69999999999993</v>
      </c>
      <c r="S230" s="58" t="str">
        <f t="shared" si="45"/>
        <v>No Discount</v>
      </c>
      <c r="T230" s="46" t="str">
        <f t="shared" si="46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7"/>
        <v>0.3</v>
      </c>
      <c r="W230" s="46">
        <f t="shared" si="48"/>
        <v>755.69999999999993</v>
      </c>
      <c r="X230" s="58">
        <f t="shared" si="49"/>
        <v>0</v>
      </c>
      <c r="Y230" s="46" t="str">
        <f t="shared" si="50"/>
        <v>No</v>
      </c>
      <c r="Z230" s="46" t="str">
        <f t="shared" si="51"/>
        <v>MID</v>
      </c>
    </row>
    <row r="231" spans="1:26" x14ac:dyDescent="0.25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9"/>
        <v>290</v>
      </c>
      <c r="L231" s="46">
        <f t="shared" si="40"/>
        <v>310</v>
      </c>
      <c r="M231" s="46">
        <v>10</v>
      </c>
      <c r="N231" s="46">
        <f t="shared" si="41"/>
        <v>320</v>
      </c>
      <c r="O231" s="46">
        <f t="shared" si="42"/>
        <v>30</v>
      </c>
      <c r="P231" s="46" t="s">
        <v>28</v>
      </c>
      <c r="Q231" s="58">
        <f t="shared" si="43"/>
        <v>0.3</v>
      </c>
      <c r="R231" s="46">
        <f t="shared" si="44"/>
        <v>96</v>
      </c>
      <c r="S231" s="58" t="str">
        <f t="shared" si="45"/>
        <v>No Discount</v>
      </c>
      <c r="T231" s="46" t="str">
        <f t="shared" si="46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7"/>
        <v>0.3</v>
      </c>
      <c r="W231" s="46">
        <f t="shared" si="48"/>
        <v>96</v>
      </c>
      <c r="X231" s="58">
        <f t="shared" si="49"/>
        <v>0</v>
      </c>
      <c r="Y231" s="46" t="str">
        <f t="shared" si="50"/>
        <v>No</v>
      </c>
      <c r="Z231" s="46" t="str">
        <f t="shared" si="51"/>
        <v>LOW</v>
      </c>
    </row>
    <row r="232" spans="1:26" x14ac:dyDescent="0.25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9"/>
        <v>6630</v>
      </c>
      <c r="L232" s="46">
        <f t="shared" si="40"/>
        <v>7235</v>
      </c>
      <c r="M232" s="46">
        <v>94</v>
      </c>
      <c r="N232" s="46">
        <f t="shared" si="41"/>
        <v>7329</v>
      </c>
      <c r="O232" s="46">
        <f t="shared" si="42"/>
        <v>699</v>
      </c>
      <c r="P232" s="46" t="s">
        <v>30</v>
      </c>
      <c r="Q232" s="58">
        <f t="shared" si="43"/>
        <v>0</v>
      </c>
      <c r="R232" s="46" t="str">
        <f t="shared" si="44"/>
        <v>-</v>
      </c>
      <c r="S232" s="58" t="str">
        <f t="shared" si="45"/>
        <v>No Discount</v>
      </c>
      <c r="T232" s="46" t="str">
        <f t="shared" si="46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7"/>
        <v>0</v>
      </c>
      <c r="W232" s="46" t="str">
        <f t="shared" si="48"/>
        <v>-</v>
      </c>
      <c r="X232" s="58">
        <f t="shared" si="49"/>
        <v>0</v>
      </c>
      <c r="Y232" s="46" t="str">
        <f t="shared" si="50"/>
        <v>Yes</v>
      </c>
      <c r="Z232" s="46" t="str">
        <f t="shared" si="51"/>
        <v>Very high</v>
      </c>
    </row>
    <row r="233" spans="1:26" x14ac:dyDescent="0.25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9"/>
        <v>1218</v>
      </c>
      <c r="L233" s="46">
        <f t="shared" si="40"/>
        <v>1295</v>
      </c>
      <c r="M233" s="46">
        <v>30</v>
      </c>
      <c r="N233" s="46">
        <f t="shared" si="41"/>
        <v>1325</v>
      </c>
      <c r="O233" s="46">
        <f t="shared" si="42"/>
        <v>107</v>
      </c>
      <c r="P233" s="46" t="s">
        <v>28</v>
      </c>
      <c r="Q233" s="58">
        <f t="shared" si="43"/>
        <v>0.3</v>
      </c>
      <c r="R233" s="46">
        <f t="shared" si="44"/>
        <v>397.5</v>
      </c>
      <c r="S233" s="58" t="str">
        <f t="shared" si="45"/>
        <v>No Discount</v>
      </c>
      <c r="T233" s="46" t="str">
        <f t="shared" si="46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7"/>
        <v>0.3</v>
      </c>
      <c r="W233" s="46">
        <f t="shared" si="48"/>
        <v>397.5</v>
      </c>
      <c r="X233" s="58">
        <f t="shared" si="49"/>
        <v>0</v>
      </c>
      <c r="Y233" s="46" t="str">
        <f t="shared" si="50"/>
        <v>No</v>
      </c>
      <c r="Z233" s="46" t="str">
        <f t="shared" si="51"/>
        <v>MID</v>
      </c>
    </row>
    <row r="234" spans="1:26" x14ac:dyDescent="0.25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9"/>
        <v>12044</v>
      </c>
      <c r="L234" s="46">
        <f t="shared" si="40"/>
        <v>12768</v>
      </c>
      <c r="M234" s="46">
        <v>72</v>
      </c>
      <c r="N234" s="46">
        <f t="shared" si="41"/>
        <v>12840</v>
      </c>
      <c r="O234" s="46">
        <f t="shared" si="42"/>
        <v>796</v>
      </c>
      <c r="P234" s="46" t="s">
        <v>30</v>
      </c>
      <c r="Q234" s="58">
        <f t="shared" si="43"/>
        <v>0</v>
      </c>
      <c r="R234" s="46" t="str">
        <f t="shared" si="44"/>
        <v>-</v>
      </c>
      <c r="S234" s="58" t="str">
        <f t="shared" si="45"/>
        <v>No Discount</v>
      </c>
      <c r="T234" s="46" t="str">
        <f t="shared" si="46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7"/>
        <v>0</v>
      </c>
      <c r="W234" s="46" t="str">
        <f t="shared" si="48"/>
        <v>-</v>
      </c>
      <c r="X234" s="58">
        <f t="shared" si="49"/>
        <v>0</v>
      </c>
      <c r="Y234" s="46" t="str">
        <f t="shared" si="50"/>
        <v>Yes</v>
      </c>
      <c r="Z234" s="46" t="str">
        <f t="shared" si="51"/>
        <v>Very high</v>
      </c>
    </row>
    <row r="235" spans="1:26" x14ac:dyDescent="0.25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9"/>
        <v>8162</v>
      </c>
      <c r="L235" s="46">
        <f t="shared" si="40"/>
        <v>8738</v>
      </c>
      <c r="M235" s="46">
        <v>28</v>
      </c>
      <c r="N235" s="46">
        <f t="shared" si="41"/>
        <v>8766</v>
      </c>
      <c r="O235" s="46">
        <f t="shared" si="42"/>
        <v>604</v>
      </c>
      <c r="P235" s="46" t="s">
        <v>30</v>
      </c>
      <c r="Q235" s="58">
        <f t="shared" si="43"/>
        <v>0.3</v>
      </c>
      <c r="R235" s="46">
        <f t="shared" si="44"/>
        <v>2629.7999999999997</v>
      </c>
      <c r="S235" s="58" t="str">
        <f t="shared" si="45"/>
        <v>No Discount</v>
      </c>
      <c r="T235" s="46" t="str">
        <f t="shared" si="46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7"/>
        <v>0.3</v>
      </c>
      <c r="W235" s="46">
        <f t="shared" si="48"/>
        <v>2629.7999999999997</v>
      </c>
      <c r="X235" s="58">
        <f t="shared" si="49"/>
        <v>0</v>
      </c>
      <c r="Y235" s="46" t="str">
        <f t="shared" si="50"/>
        <v>Yes</v>
      </c>
      <c r="Z235" s="46" t="str">
        <f t="shared" si="51"/>
        <v>MID</v>
      </c>
    </row>
    <row r="236" spans="1:26" x14ac:dyDescent="0.25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9"/>
        <v>3145</v>
      </c>
      <c r="L236" s="46">
        <f t="shared" si="40"/>
        <v>3370</v>
      </c>
      <c r="M236" s="46">
        <v>29</v>
      </c>
      <c r="N236" s="46">
        <f t="shared" si="41"/>
        <v>3399</v>
      </c>
      <c r="O236" s="46">
        <f t="shared" si="42"/>
        <v>254</v>
      </c>
      <c r="P236" s="46" t="s">
        <v>30</v>
      </c>
      <c r="Q236" s="58">
        <f t="shared" si="43"/>
        <v>0</v>
      </c>
      <c r="R236" s="46">
        <f t="shared" si="44"/>
        <v>951.72000000000014</v>
      </c>
      <c r="S236" s="58" t="str">
        <f t="shared" si="45"/>
        <v>No Discount</v>
      </c>
      <c r="T236" s="46" t="str">
        <f t="shared" si="46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7"/>
        <v>0</v>
      </c>
      <c r="W236" s="46">
        <f t="shared" si="48"/>
        <v>951.72000000000014</v>
      </c>
      <c r="X236" s="58">
        <f t="shared" si="49"/>
        <v>0</v>
      </c>
      <c r="Y236" s="46" t="str">
        <f t="shared" si="50"/>
        <v>No</v>
      </c>
      <c r="Z236" s="46" t="str">
        <f t="shared" si="51"/>
        <v>MID</v>
      </c>
    </row>
    <row r="237" spans="1:26" x14ac:dyDescent="0.25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9"/>
        <v>4812</v>
      </c>
      <c r="L237" s="46">
        <f t="shared" si="40"/>
        <v>4956</v>
      </c>
      <c r="M237" s="46">
        <v>98</v>
      </c>
      <c r="N237" s="46">
        <f t="shared" si="41"/>
        <v>5054</v>
      </c>
      <c r="O237" s="46">
        <f t="shared" si="42"/>
        <v>242</v>
      </c>
      <c r="P237" s="46" t="s">
        <v>30</v>
      </c>
      <c r="Q237" s="58">
        <f t="shared" si="43"/>
        <v>0</v>
      </c>
      <c r="R237" s="46">
        <f t="shared" si="44"/>
        <v>758.1</v>
      </c>
      <c r="S237" s="58" t="str">
        <f t="shared" si="45"/>
        <v>No Discount</v>
      </c>
      <c r="T237" s="46" t="str">
        <f t="shared" si="46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7"/>
        <v>0</v>
      </c>
      <c r="W237" s="46" t="str">
        <f t="shared" si="48"/>
        <v>-</v>
      </c>
      <c r="X237" s="58">
        <f t="shared" si="49"/>
        <v>0</v>
      </c>
      <c r="Y237" s="46" t="str">
        <f t="shared" si="50"/>
        <v>No</v>
      </c>
      <c r="Z237" s="46" t="str">
        <f t="shared" si="51"/>
        <v>Very high</v>
      </c>
    </row>
    <row r="238" spans="1:26" x14ac:dyDescent="0.25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9"/>
        <v>15518</v>
      </c>
      <c r="L238" s="46">
        <f t="shared" si="40"/>
        <v>17238</v>
      </c>
      <c r="M238" s="46">
        <v>58</v>
      </c>
      <c r="N238" s="46">
        <f t="shared" si="41"/>
        <v>17296</v>
      </c>
      <c r="O238" s="46">
        <f t="shared" si="42"/>
        <v>1778</v>
      </c>
      <c r="P238" s="46" t="s">
        <v>30</v>
      </c>
      <c r="Q238" s="58">
        <f t="shared" si="43"/>
        <v>0</v>
      </c>
      <c r="R238" s="46" t="str">
        <f t="shared" si="44"/>
        <v>-</v>
      </c>
      <c r="S238" s="58" t="str">
        <f t="shared" si="45"/>
        <v>No Discount</v>
      </c>
      <c r="T238" s="46" t="str">
        <f t="shared" si="46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7"/>
        <v>0</v>
      </c>
      <c r="W238" s="46" t="str">
        <f t="shared" si="48"/>
        <v>-</v>
      </c>
      <c r="X238" s="58">
        <f t="shared" si="49"/>
        <v>0</v>
      </c>
      <c r="Y238" s="46" t="str">
        <f t="shared" si="50"/>
        <v>Yes</v>
      </c>
      <c r="Z238" s="46" t="str">
        <f t="shared" si="51"/>
        <v>HIGH</v>
      </c>
    </row>
    <row r="239" spans="1:26" x14ac:dyDescent="0.25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9"/>
        <v>32648</v>
      </c>
      <c r="L239" s="46">
        <f t="shared" si="40"/>
        <v>34952</v>
      </c>
      <c r="M239" s="46">
        <v>66</v>
      </c>
      <c r="N239" s="46">
        <f t="shared" si="41"/>
        <v>35018</v>
      </c>
      <c r="O239" s="46">
        <f t="shared" si="42"/>
        <v>2370</v>
      </c>
      <c r="P239" s="46" t="s">
        <v>30</v>
      </c>
      <c r="Q239" s="58">
        <f t="shared" si="43"/>
        <v>0</v>
      </c>
      <c r="R239" s="46">
        <f t="shared" si="44"/>
        <v>9805.0400000000009</v>
      </c>
      <c r="S239" s="58" t="str">
        <f t="shared" si="45"/>
        <v>No Discount</v>
      </c>
      <c r="T239" s="46" t="str">
        <f t="shared" si="46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7"/>
        <v>0</v>
      </c>
      <c r="W239" s="46">
        <f t="shared" si="48"/>
        <v>9805.0400000000009</v>
      </c>
      <c r="X239" s="58">
        <f t="shared" si="49"/>
        <v>0</v>
      </c>
      <c r="Y239" s="46" t="str">
        <f t="shared" si="50"/>
        <v>Yes</v>
      </c>
      <c r="Z239" s="46" t="str">
        <f t="shared" si="51"/>
        <v>Very high</v>
      </c>
    </row>
    <row r="240" spans="1:26" x14ac:dyDescent="0.25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9"/>
        <v>268</v>
      </c>
      <c r="L240" s="46">
        <f t="shared" si="40"/>
        <v>284</v>
      </c>
      <c r="M240" s="46">
        <v>30</v>
      </c>
      <c r="N240" s="46">
        <f t="shared" si="41"/>
        <v>314</v>
      </c>
      <c r="O240" s="46">
        <f t="shared" si="42"/>
        <v>46</v>
      </c>
      <c r="P240" s="46" t="s">
        <v>28</v>
      </c>
      <c r="Q240" s="58">
        <f t="shared" si="43"/>
        <v>0</v>
      </c>
      <c r="R240" s="46">
        <f t="shared" si="44"/>
        <v>87.92</v>
      </c>
      <c r="S240" s="58" t="str">
        <f t="shared" si="45"/>
        <v>No Discount</v>
      </c>
      <c r="T240" s="46" t="str">
        <f t="shared" si="46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7"/>
        <v>0</v>
      </c>
      <c r="W240" s="46">
        <f t="shared" si="48"/>
        <v>87.92</v>
      </c>
      <c r="X240" s="58">
        <f t="shared" si="49"/>
        <v>0</v>
      </c>
      <c r="Y240" s="46" t="str">
        <f t="shared" si="50"/>
        <v>No</v>
      </c>
      <c r="Z240" s="46" t="str">
        <f t="shared" si="51"/>
        <v>MID</v>
      </c>
    </row>
    <row r="241" spans="1:26" x14ac:dyDescent="0.25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9"/>
        <v>946</v>
      </c>
      <c r="L241" s="46">
        <f t="shared" si="40"/>
        <v>1032</v>
      </c>
      <c r="M241" s="46">
        <v>59</v>
      </c>
      <c r="N241" s="46">
        <f t="shared" si="41"/>
        <v>1091</v>
      </c>
      <c r="O241" s="46">
        <f t="shared" si="42"/>
        <v>145</v>
      </c>
      <c r="P241" s="46" t="s">
        <v>30</v>
      </c>
      <c r="Q241" s="58">
        <f t="shared" si="43"/>
        <v>0</v>
      </c>
      <c r="R241" s="46" t="str">
        <f t="shared" si="44"/>
        <v>-</v>
      </c>
      <c r="S241" s="58" t="str">
        <f t="shared" si="45"/>
        <v>No Discount</v>
      </c>
      <c r="T241" s="46" t="str">
        <f t="shared" si="46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7"/>
        <v>0</v>
      </c>
      <c r="W241" s="46" t="str">
        <f t="shared" si="48"/>
        <v>-</v>
      </c>
      <c r="X241" s="58">
        <f t="shared" si="49"/>
        <v>0</v>
      </c>
      <c r="Y241" s="46" t="str">
        <f t="shared" si="50"/>
        <v>No</v>
      </c>
      <c r="Z241" s="46" t="str">
        <f t="shared" si="51"/>
        <v>HIGH</v>
      </c>
    </row>
    <row r="242" spans="1:26" x14ac:dyDescent="0.25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9"/>
        <v>6042</v>
      </c>
      <c r="L242" s="46">
        <f t="shared" si="40"/>
        <v>6465</v>
      </c>
      <c r="M242" s="46">
        <v>44</v>
      </c>
      <c r="N242" s="46">
        <f t="shared" si="41"/>
        <v>6509</v>
      </c>
      <c r="O242" s="46">
        <f t="shared" si="42"/>
        <v>467</v>
      </c>
      <c r="P242" s="46" t="s">
        <v>30</v>
      </c>
      <c r="Q242" s="58">
        <f t="shared" si="43"/>
        <v>0</v>
      </c>
      <c r="R242" s="46" t="str">
        <f t="shared" si="44"/>
        <v>-</v>
      </c>
      <c r="S242" s="58" t="str">
        <f t="shared" si="45"/>
        <v>No Discount</v>
      </c>
      <c r="T242" s="46" t="str">
        <f t="shared" si="46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7"/>
        <v>0</v>
      </c>
      <c r="W242" s="46" t="str">
        <f t="shared" si="48"/>
        <v>-</v>
      </c>
      <c r="X242" s="58">
        <f t="shared" si="49"/>
        <v>0</v>
      </c>
      <c r="Y242" s="46" t="str">
        <f t="shared" si="50"/>
        <v>Yes</v>
      </c>
      <c r="Z242" s="46" t="str">
        <f t="shared" si="51"/>
        <v>HIGH</v>
      </c>
    </row>
    <row r="243" spans="1:26" x14ac:dyDescent="0.25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9"/>
        <v>528</v>
      </c>
      <c r="L243" s="46">
        <f t="shared" si="40"/>
        <v>561</v>
      </c>
      <c r="M243" s="46">
        <v>30</v>
      </c>
      <c r="N243" s="46">
        <f t="shared" si="41"/>
        <v>591</v>
      </c>
      <c r="O243" s="46">
        <f t="shared" si="42"/>
        <v>63</v>
      </c>
      <c r="P243" s="46" t="s">
        <v>30</v>
      </c>
      <c r="Q243" s="58">
        <f t="shared" si="43"/>
        <v>0</v>
      </c>
      <c r="R243" s="46">
        <f t="shared" si="44"/>
        <v>165.48000000000002</v>
      </c>
      <c r="S243" s="58" t="str">
        <f t="shared" si="45"/>
        <v>No Discount</v>
      </c>
      <c r="T243" s="46" t="str">
        <f t="shared" si="46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7"/>
        <v>0</v>
      </c>
      <c r="W243" s="46">
        <f t="shared" si="48"/>
        <v>165.48000000000002</v>
      </c>
      <c r="X243" s="58">
        <f t="shared" si="49"/>
        <v>0</v>
      </c>
      <c r="Y243" s="46" t="str">
        <f t="shared" si="50"/>
        <v>No</v>
      </c>
      <c r="Z243" s="46" t="str">
        <f t="shared" si="51"/>
        <v>MID</v>
      </c>
    </row>
    <row r="244" spans="1:26" x14ac:dyDescent="0.25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9"/>
        <v>10926</v>
      </c>
      <c r="L244" s="46">
        <f t="shared" si="40"/>
        <v>11808</v>
      </c>
      <c r="M244" s="46">
        <v>79</v>
      </c>
      <c r="N244" s="46">
        <f t="shared" si="41"/>
        <v>11887</v>
      </c>
      <c r="O244" s="46">
        <f t="shared" si="42"/>
        <v>961</v>
      </c>
      <c r="P244" s="46" t="s">
        <v>30</v>
      </c>
      <c r="Q244" s="58">
        <f t="shared" si="43"/>
        <v>0</v>
      </c>
      <c r="R244" s="46" t="str">
        <f t="shared" si="44"/>
        <v>-</v>
      </c>
      <c r="S244" s="58" t="str">
        <f t="shared" si="45"/>
        <v>No Discount</v>
      </c>
      <c r="T244" s="46" t="str">
        <f t="shared" si="46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7"/>
        <v>0</v>
      </c>
      <c r="W244" s="46" t="str">
        <f t="shared" si="48"/>
        <v>-</v>
      </c>
      <c r="X244" s="58">
        <f t="shared" si="49"/>
        <v>0</v>
      </c>
      <c r="Y244" s="46" t="str">
        <f t="shared" si="50"/>
        <v>Yes</v>
      </c>
      <c r="Z244" s="46" t="str">
        <f t="shared" si="51"/>
        <v>Very high</v>
      </c>
    </row>
    <row r="245" spans="1:26" x14ac:dyDescent="0.25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9"/>
        <v>320</v>
      </c>
      <c r="L245" s="46">
        <f t="shared" si="40"/>
        <v>355</v>
      </c>
      <c r="M245" s="46">
        <v>10</v>
      </c>
      <c r="N245" s="46">
        <f t="shared" si="41"/>
        <v>365</v>
      </c>
      <c r="O245" s="46">
        <f t="shared" si="42"/>
        <v>45</v>
      </c>
      <c r="P245" s="46" t="s">
        <v>30</v>
      </c>
      <c r="Q245" s="58">
        <f t="shared" si="43"/>
        <v>0</v>
      </c>
      <c r="R245" s="46">
        <f t="shared" si="44"/>
        <v>54.75</v>
      </c>
      <c r="S245" s="58" t="str">
        <f t="shared" si="45"/>
        <v>No Discount</v>
      </c>
      <c r="T245" s="46" t="str">
        <f t="shared" si="46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7"/>
        <v>0</v>
      </c>
      <c r="W245" s="46" t="str">
        <f t="shared" si="48"/>
        <v>-</v>
      </c>
      <c r="X245" s="58">
        <f t="shared" si="49"/>
        <v>0</v>
      </c>
      <c r="Y245" s="46" t="str">
        <f t="shared" si="50"/>
        <v>No</v>
      </c>
      <c r="Z245" s="46" t="str">
        <f t="shared" si="51"/>
        <v>LOW</v>
      </c>
    </row>
    <row r="246" spans="1:26" x14ac:dyDescent="0.25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9"/>
        <v>579</v>
      </c>
      <c r="L246" s="46">
        <f t="shared" si="40"/>
        <v>630</v>
      </c>
      <c r="M246" s="46">
        <v>49</v>
      </c>
      <c r="N246" s="46">
        <f t="shared" si="41"/>
        <v>679</v>
      </c>
      <c r="O246" s="46">
        <f t="shared" si="42"/>
        <v>100</v>
      </c>
      <c r="P246" s="46" t="s">
        <v>64</v>
      </c>
      <c r="Q246" s="58">
        <f t="shared" si="43"/>
        <v>0.3</v>
      </c>
      <c r="R246" s="46">
        <f t="shared" si="44"/>
        <v>203.7</v>
      </c>
      <c r="S246" s="58" t="str">
        <f t="shared" si="45"/>
        <v>No Discount</v>
      </c>
      <c r="T246" s="46" t="str">
        <f t="shared" si="46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7"/>
        <v>0.3</v>
      </c>
      <c r="W246" s="46">
        <f t="shared" si="48"/>
        <v>203.7</v>
      </c>
      <c r="X246" s="58">
        <f t="shared" si="49"/>
        <v>0</v>
      </c>
      <c r="Y246" s="46" t="str">
        <f t="shared" si="50"/>
        <v>No</v>
      </c>
      <c r="Z246" s="46" t="str">
        <f t="shared" si="51"/>
        <v>HIGH</v>
      </c>
    </row>
    <row r="247" spans="1:26" x14ac:dyDescent="0.25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9"/>
        <v>600</v>
      </c>
      <c r="L247" s="46">
        <f t="shared" si="40"/>
        <v>642</v>
      </c>
      <c r="M247" s="46">
        <v>90</v>
      </c>
      <c r="N247" s="46">
        <f t="shared" si="41"/>
        <v>732</v>
      </c>
      <c r="O247" s="46">
        <f t="shared" si="42"/>
        <v>132</v>
      </c>
      <c r="P247" s="46" t="s">
        <v>30</v>
      </c>
      <c r="Q247" s="58">
        <f t="shared" si="43"/>
        <v>0</v>
      </c>
      <c r="R247" s="46" t="str">
        <f t="shared" si="44"/>
        <v>-</v>
      </c>
      <c r="S247" s="58" t="str">
        <f t="shared" si="45"/>
        <v>No Discount</v>
      </c>
      <c r="T247" s="46" t="str">
        <f t="shared" si="46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7"/>
        <v>0</v>
      </c>
      <c r="W247" s="46" t="str">
        <f t="shared" si="48"/>
        <v>-</v>
      </c>
      <c r="X247" s="58">
        <f t="shared" si="49"/>
        <v>0</v>
      </c>
      <c r="Y247" s="46" t="str">
        <f t="shared" si="50"/>
        <v>No</v>
      </c>
      <c r="Z247" s="46" t="str">
        <f t="shared" si="51"/>
        <v>Very high</v>
      </c>
    </row>
    <row r="248" spans="1:26" x14ac:dyDescent="0.25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9"/>
        <v>1158</v>
      </c>
      <c r="L248" s="46">
        <f t="shared" si="40"/>
        <v>1260</v>
      </c>
      <c r="M248" s="46">
        <v>32</v>
      </c>
      <c r="N248" s="46">
        <f t="shared" si="41"/>
        <v>1292</v>
      </c>
      <c r="O248" s="46">
        <f t="shared" si="42"/>
        <v>134</v>
      </c>
      <c r="P248" s="46" t="s">
        <v>28</v>
      </c>
      <c r="Q248" s="58">
        <f t="shared" si="43"/>
        <v>0</v>
      </c>
      <c r="R248" s="46" t="str">
        <f t="shared" si="44"/>
        <v>-</v>
      </c>
      <c r="S248" s="58" t="str">
        <f t="shared" si="45"/>
        <v>No Discount</v>
      </c>
      <c r="T248" s="46" t="str">
        <f t="shared" si="46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7"/>
        <v>0</v>
      </c>
      <c r="W248" s="46" t="str">
        <f t="shared" si="48"/>
        <v>-</v>
      </c>
      <c r="X248" s="58">
        <f t="shared" si="49"/>
        <v>0</v>
      </c>
      <c r="Y248" s="46" t="str">
        <f t="shared" si="50"/>
        <v>No</v>
      </c>
      <c r="Z248" s="46" t="str">
        <f t="shared" si="51"/>
        <v>MID</v>
      </c>
    </row>
    <row r="249" spans="1:26" x14ac:dyDescent="0.25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9"/>
        <v>7905</v>
      </c>
      <c r="L249" s="46">
        <f t="shared" si="40"/>
        <v>8880</v>
      </c>
      <c r="M249" s="46">
        <v>83</v>
      </c>
      <c r="N249" s="46">
        <f t="shared" si="41"/>
        <v>8963</v>
      </c>
      <c r="O249" s="46">
        <f t="shared" si="42"/>
        <v>1058</v>
      </c>
      <c r="P249" s="46" t="s">
        <v>28</v>
      </c>
      <c r="Q249" s="58">
        <f t="shared" si="43"/>
        <v>0</v>
      </c>
      <c r="R249" s="46" t="str">
        <f t="shared" si="44"/>
        <v>-</v>
      </c>
      <c r="S249" s="58" t="str">
        <f t="shared" si="45"/>
        <v>No Discount</v>
      </c>
      <c r="T249" s="46" t="str">
        <f t="shared" si="46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7"/>
        <v>0</v>
      </c>
      <c r="W249" s="46" t="str">
        <f t="shared" si="48"/>
        <v>-</v>
      </c>
      <c r="X249" s="58">
        <f t="shared" si="49"/>
        <v>0</v>
      </c>
      <c r="Y249" s="46" t="str">
        <f t="shared" si="50"/>
        <v>Yes</v>
      </c>
      <c r="Z249" s="46" t="str">
        <f t="shared" si="51"/>
        <v>Very high</v>
      </c>
    </row>
    <row r="250" spans="1:26" x14ac:dyDescent="0.25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9"/>
        <v>20174</v>
      </c>
      <c r="L250" s="46">
        <f t="shared" si="40"/>
        <v>21756</v>
      </c>
      <c r="M250" s="46">
        <v>74</v>
      </c>
      <c r="N250" s="46">
        <f t="shared" si="41"/>
        <v>21830</v>
      </c>
      <c r="O250" s="46">
        <f t="shared" si="42"/>
        <v>1656</v>
      </c>
      <c r="P250" s="46" t="s">
        <v>30</v>
      </c>
      <c r="Q250" s="58">
        <f t="shared" si="43"/>
        <v>0</v>
      </c>
      <c r="R250" s="46" t="str">
        <f t="shared" si="44"/>
        <v>-</v>
      </c>
      <c r="S250" s="58" t="str">
        <f t="shared" si="45"/>
        <v>No Discount</v>
      </c>
      <c r="T250" s="46" t="str">
        <f t="shared" si="46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7"/>
        <v>0</v>
      </c>
      <c r="W250" s="46" t="str">
        <f t="shared" si="48"/>
        <v>-</v>
      </c>
      <c r="X250" s="58">
        <f t="shared" si="49"/>
        <v>0</v>
      </c>
      <c r="Y250" s="46" t="str">
        <f t="shared" si="50"/>
        <v>Yes</v>
      </c>
      <c r="Z250" s="46" t="str">
        <f t="shared" si="51"/>
        <v>Very high</v>
      </c>
    </row>
    <row r="251" spans="1:26" x14ac:dyDescent="0.25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9"/>
        <v>5618</v>
      </c>
      <c r="L251" s="46">
        <f t="shared" si="40"/>
        <v>5842</v>
      </c>
      <c r="M251" s="46">
        <v>25</v>
      </c>
      <c r="N251" s="46">
        <f t="shared" si="41"/>
        <v>5867</v>
      </c>
      <c r="O251" s="46">
        <f t="shared" si="42"/>
        <v>249</v>
      </c>
      <c r="P251" s="46" t="s">
        <v>30</v>
      </c>
      <c r="Q251" s="58">
        <f t="shared" si="43"/>
        <v>0</v>
      </c>
      <c r="R251" s="46" t="str">
        <f t="shared" si="44"/>
        <v>-</v>
      </c>
      <c r="S251" s="58" t="str">
        <f t="shared" si="45"/>
        <v>No Discount</v>
      </c>
      <c r="T251" s="46" t="str">
        <f t="shared" si="46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7"/>
        <v>0</v>
      </c>
      <c r="W251" s="46" t="str">
        <f t="shared" si="48"/>
        <v>-</v>
      </c>
      <c r="X251" s="58">
        <f t="shared" si="49"/>
        <v>0</v>
      </c>
      <c r="Y251" s="46" t="str">
        <f t="shared" si="50"/>
        <v>Yes</v>
      </c>
      <c r="Z251" s="46" t="str">
        <f t="shared" si="51"/>
        <v>MID</v>
      </c>
    </row>
    <row r="252" spans="1:26" x14ac:dyDescent="0.25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9"/>
        <v>11886</v>
      </c>
      <c r="L252" s="46">
        <f t="shared" si="40"/>
        <v>13222</v>
      </c>
      <c r="M252" s="46">
        <v>38</v>
      </c>
      <c r="N252" s="46">
        <f t="shared" si="41"/>
        <v>13260</v>
      </c>
      <c r="O252" s="46">
        <f t="shared" si="42"/>
        <v>1374</v>
      </c>
      <c r="P252" s="46" t="s">
        <v>30</v>
      </c>
      <c r="Q252" s="58">
        <f t="shared" si="43"/>
        <v>0</v>
      </c>
      <c r="R252" s="46" t="str">
        <f t="shared" si="44"/>
        <v>-</v>
      </c>
      <c r="S252" s="58" t="str">
        <f t="shared" si="45"/>
        <v>No Discount</v>
      </c>
      <c r="T252" s="46" t="str">
        <f t="shared" si="46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7"/>
        <v>0</v>
      </c>
      <c r="W252" s="46" t="str">
        <f t="shared" si="48"/>
        <v>-</v>
      </c>
      <c r="X252" s="58">
        <f t="shared" si="49"/>
        <v>0</v>
      </c>
      <c r="Y252" s="46" t="str">
        <f t="shared" si="50"/>
        <v>Yes</v>
      </c>
      <c r="Z252" s="46" t="str">
        <f t="shared" si="51"/>
        <v>MID</v>
      </c>
    </row>
    <row r="253" spans="1:26" x14ac:dyDescent="0.25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9"/>
        <v>770</v>
      </c>
      <c r="L253" s="46">
        <f t="shared" si="40"/>
        <v>809</v>
      </c>
      <c r="M253" s="46">
        <v>35</v>
      </c>
      <c r="N253" s="46">
        <f t="shared" si="41"/>
        <v>844</v>
      </c>
      <c r="O253" s="46">
        <f t="shared" si="42"/>
        <v>74</v>
      </c>
      <c r="P253" s="46" t="s">
        <v>152</v>
      </c>
      <c r="Q253" s="58">
        <f t="shared" si="43"/>
        <v>0</v>
      </c>
      <c r="R253" s="46">
        <f t="shared" si="44"/>
        <v>126.6</v>
      </c>
      <c r="S253" s="58" t="str">
        <f t="shared" si="45"/>
        <v>No Discount</v>
      </c>
      <c r="T253" s="46" t="str">
        <f t="shared" si="46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7"/>
        <v>0</v>
      </c>
      <c r="W253" s="46" t="str">
        <f t="shared" si="48"/>
        <v>-</v>
      </c>
      <c r="X253" s="58">
        <f t="shared" si="49"/>
        <v>0</v>
      </c>
      <c r="Y253" s="46" t="str">
        <f t="shared" si="50"/>
        <v>No</v>
      </c>
      <c r="Z253" s="46" t="str">
        <f t="shared" si="51"/>
        <v>MID</v>
      </c>
    </row>
    <row r="254" spans="1:26" x14ac:dyDescent="0.25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9"/>
        <v>37696</v>
      </c>
      <c r="L254" s="46">
        <f t="shared" si="40"/>
        <v>42286</v>
      </c>
      <c r="M254" s="46">
        <v>35</v>
      </c>
      <c r="N254" s="46">
        <f t="shared" si="41"/>
        <v>42321</v>
      </c>
      <c r="O254" s="46">
        <f t="shared" si="42"/>
        <v>4625</v>
      </c>
      <c r="P254" s="46" t="s">
        <v>30</v>
      </c>
      <c r="Q254" s="58">
        <f t="shared" si="43"/>
        <v>0</v>
      </c>
      <c r="R254" s="46">
        <f t="shared" si="44"/>
        <v>6348.15</v>
      </c>
      <c r="S254" s="58" t="str">
        <f t="shared" si="45"/>
        <v>No Discount</v>
      </c>
      <c r="T254" s="46" t="str">
        <f t="shared" si="46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7"/>
        <v>0</v>
      </c>
      <c r="W254" s="46" t="str">
        <f t="shared" si="48"/>
        <v>-</v>
      </c>
      <c r="X254" s="58">
        <f t="shared" si="49"/>
        <v>0</v>
      </c>
      <c r="Y254" s="46" t="str">
        <f t="shared" si="50"/>
        <v>Yes</v>
      </c>
      <c r="Z254" s="46" t="str">
        <f t="shared" si="51"/>
        <v>MID</v>
      </c>
    </row>
    <row r="255" spans="1:26" x14ac:dyDescent="0.25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9"/>
        <v>5486</v>
      </c>
      <c r="L255" s="46">
        <f t="shared" si="40"/>
        <v>5916</v>
      </c>
      <c r="M255" s="46">
        <v>89</v>
      </c>
      <c r="N255" s="46">
        <f t="shared" si="41"/>
        <v>6005</v>
      </c>
      <c r="O255" s="46">
        <f t="shared" si="42"/>
        <v>519</v>
      </c>
      <c r="P255" s="46" t="s">
        <v>30</v>
      </c>
      <c r="Q255" s="58">
        <f t="shared" si="43"/>
        <v>0.3</v>
      </c>
      <c r="R255" s="46">
        <f t="shared" si="44"/>
        <v>1801.5</v>
      </c>
      <c r="S255" s="58" t="str">
        <f t="shared" si="45"/>
        <v>No Discount</v>
      </c>
      <c r="T255" s="46" t="str">
        <f t="shared" si="46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7"/>
        <v>0.3</v>
      </c>
      <c r="W255" s="46">
        <f t="shared" si="48"/>
        <v>1801.5</v>
      </c>
      <c r="X255" s="58">
        <f t="shared" si="49"/>
        <v>0</v>
      </c>
      <c r="Y255" s="46" t="str">
        <f t="shared" si="50"/>
        <v>Yes</v>
      </c>
      <c r="Z255" s="46" t="str">
        <f t="shared" si="51"/>
        <v>Very high</v>
      </c>
    </row>
    <row r="256" spans="1:26" x14ac:dyDescent="0.25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9"/>
        <v>1908</v>
      </c>
      <c r="L256" s="46">
        <f t="shared" si="40"/>
        <v>1983</v>
      </c>
      <c r="M256" s="46">
        <v>63</v>
      </c>
      <c r="N256" s="46">
        <f t="shared" si="41"/>
        <v>2046</v>
      </c>
      <c r="O256" s="46">
        <f t="shared" si="42"/>
        <v>138</v>
      </c>
      <c r="P256" s="46" t="s">
        <v>152</v>
      </c>
      <c r="Q256" s="58">
        <f t="shared" si="43"/>
        <v>0</v>
      </c>
      <c r="R256" s="46">
        <f t="shared" si="44"/>
        <v>572.88000000000011</v>
      </c>
      <c r="S256" s="58" t="str">
        <f t="shared" si="45"/>
        <v>No Discount</v>
      </c>
      <c r="T256" s="46" t="str">
        <f t="shared" si="46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7"/>
        <v>0</v>
      </c>
      <c r="W256" s="46">
        <f t="shared" si="48"/>
        <v>572.88000000000011</v>
      </c>
      <c r="X256" s="58">
        <f t="shared" si="49"/>
        <v>0</v>
      </c>
      <c r="Y256" s="46" t="str">
        <f t="shared" si="50"/>
        <v>Yes</v>
      </c>
      <c r="Z256" s="46" t="str">
        <f t="shared" si="51"/>
        <v>Very high</v>
      </c>
    </row>
    <row r="257" spans="1:26" x14ac:dyDescent="0.25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9"/>
        <v>13936</v>
      </c>
      <c r="L257" s="46">
        <f t="shared" si="40"/>
        <v>14760</v>
      </c>
      <c r="M257" s="46">
        <v>99</v>
      </c>
      <c r="N257" s="46">
        <f t="shared" si="41"/>
        <v>14859</v>
      </c>
      <c r="O257" s="46">
        <f t="shared" si="42"/>
        <v>923</v>
      </c>
      <c r="P257" s="46" t="s">
        <v>30</v>
      </c>
      <c r="Q257" s="58">
        <f t="shared" si="43"/>
        <v>0.3</v>
      </c>
      <c r="R257" s="46">
        <f t="shared" si="44"/>
        <v>4457.7</v>
      </c>
      <c r="S257" s="58" t="str">
        <f t="shared" si="45"/>
        <v>No Discount</v>
      </c>
      <c r="T257" s="46" t="str">
        <f t="shared" si="46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7"/>
        <v>0.3</v>
      </c>
      <c r="W257" s="46">
        <f t="shared" si="48"/>
        <v>4457.7</v>
      </c>
      <c r="X257" s="58">
        <f t="shared" si="49"/>
        <v>0</v>
      </c>
      <c r="Y257" s="46" t="str">
        <f t="shared" si="50"/>
        <v>No</v>
      </c>
      <c r="Z257" s="46" t="str">
        <f t="shared" si="51"/>
        <v>Very high</v>
      </c>
    </row>
    <row r="258" spans="1:26" x14ac:dyDescent="0.25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9"/>
        <v>224</v>
      </c>
      <c r="L258" s="46">
        <f t="shared" si="40"/>
        <v>238</v>
      </c>
      <c r="M258" s="46">
        <v>30</v>
      </c>
      <c r="N258" s="46">
        <f t="shared" si="41"/>
        <v>268</v>
      </c>
      <c r="O258" s="46">
        <f t="shared" si="42"/>
        <v>44</v>
      </c>
      <c r="P258" s="46" t="s">
        <v>30</v>
      </c>
      <c r="Q258" s="58">
        <f t="shared" si="43"/>
        <v>0</v>
      </c>
      <c r="R258" s="46" t="str">
        <f t="shared" si="44"/>
        <v>-</v>
      </c>
      <c r="S258" s="58" t="str">
        <f t="shared" si="45"/>
        <v>No Discount</v>
      </c>
      <c r="T258" s="46" t="str">
        <f t="shared" si="46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7"/>
        <v>0</v>
      </c>
      <c r="W258" s="46" t="str">
        <f t="shared" si="48"/>
        <v>-</v>
      </c>
      <c r="X258" s="58">
        <f t="shared" si="49"/>
        <v>0</v>
      </c>
      <c r="Y258" s="46" t="str">
        <f t="shared" si="50"/>
        <v>No</v>
      </c>
      <c r="Z258" s="46" t="str">
        <f t="shared" si="51"/>
        <v>MID</v>
      </c>
    </row>
    <row r="259" spans="1:26" x14ac:dyDescent="0.25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52">I259*J259</f>
        <v>33180</v>
      </c>
      <c r="L259" s="46">
        <f t="shared" ref="L259:L322" si="53">H259*J259</f>
        <v>36856</v>
      </c>
      <c r="M259" s="46">
        <v>97</v>
      </c>
      <c r="N259" s="46">
        <f t="shared" ref="N259:N322" si="54">L259+M259</f>
        <v>36953</v>
      </c>
      <c r="O259" s="46">
        <f t="shared" ref="O259:O322" si="55">N259-K259</f>
        <v>3773</v>
      </c>
      <c r="P259" s="46" t="s">
        <v>30</v>
      </c>
      <c r="Q259" s="58">
        <f t="shared" ref="Q259:Q322" si="56">IF(E259="Amazon",30%,0)</f>
        <v>0</v>
      </c>
      <c r="R259" s="46" t="str">
        <f t="shared" ref="R259:R322" si="57">IF(E259="Amazon",30%*N259,IF(E259="Flipkart",28%*N259,IF(E259="India Mart",15%*N259,"-")))</f>
        <v>-</v>
      </c>
      <c r="S259" s="58" t="str">
        <f t="shared" ref="S259:S322" si="58">IF(AND(E259="Website",N259&gt;25000),2%,"No Discount")</f>
        <v>No Discount</v>
      </c>
      <c r="T259" s="46" t="str">
        <f t="shared" ref="T259:T322" si="59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60">IF(E259="Amazon",30%,0%)</f>
        <v>0</v>
      </c>
      <c r="W259" s="46" t="str">
        <f t="shared" ref="W259:W322" si="61">IF(E259="Amazon",N259*30%,IF(E259="flipkart",N259*28%,IF(E259="indiamart",N259*15%,"-")))</f>
        <v>-</v>
      </c>
      <c r="X259" s="58">
        <f t="shared" ref="X259:X322" si="62">IF(AND(E259="website",N259&gt;25000),2%,0%)</f>
        <v>0</v>
      </c>
      <c r="Y259" s="46" t="str">
        <f t="shared" ref="Y259:Y322" si="63">IF(OR(D259="Furniture",D259="Technology"),"Yes","No")</f>
        <v>Yes</v>
      </c>
      <c r="Z259" s="46" t="str">
        <f t="shared" ref="Z259:Z322" si="64">_xlfn.IFS(M259&lt;=20,"LOW",M259&lt;=40,"MID",M259&lt;=60,"HIGH",M259&gt;60,"Very high")</f>
        <v>Very high</v>
      </c>
    </row>
    <row r="260" spans="1:26" x14ac:dyDescent="0.25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52"/>
        <v>4044</v>
      </c>
      <c r="L260" s="46">
        <f t="shared" si="53"/>
        <v>4584</v>
      </c>
      <c r="M260" s="46">
        <v>44</v>
      </c>
      <c r="N260" s="46">
        <f t="shared" si="54"/>
        <v>4628</v>
      </c>
      <c r="O260" s="46">
        <f t="shared" si="55"/>
        <v>584</v>
      </c>
      <c r="P260" s="46" t="s">
        <v>30</v>
      </c>
      <c r="Q260" s="58">
        <f t="shared" si="56"/>
        <v>0</v>
      </c>
      <c r="R260" s="46" t="str">
        <f t="shared" si="57"/>
        <v>-</v>
      </c>
      <c r="S260" s="58" t="str">
        <f t="shared" si="58"/>
        <v>No Discount</v>
      </c>
      <c r="T260" s="46" t="str">
        <f t="shared" si="59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60"/>
        <v>0</v>
      </c>
      <c r="W260" s="46" t="str">
        <f t="shared" si="61"/>
        <v>-</v>
      </c>
      <c r="X260" s="58">
        <f t="shared" si="62"/>
        <v>0</v>
      </c>
      <c r="Y260" s="46" t="str">
        <f t="shared" si="63"/>
        <v>Yes</v>
      </c>
      <c r="Z260" s="46" t="str">
        <f t="shared" si="64"/>
        <v>HIGH</v>
      </c>
    </row>
    <row r="261" spans="1:26" x14ac:dyDescent="0.25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52"/>
        <v>4473</v>
      </c>
      <c r="L261" s="46">
        <f t="shared" si="53"/>
        <v>4737</v>
      </c>
      <c r="M261" s="46">
        <v>41</v>
      </c>
      <c r="N261" s="46">
        <f t="shared" si="54"/>
        <v>4778</v>
      </c>
      <c r="O261" s="46">
        <f t="shared" si="55"/>
        <v>305</v>
      </c>
      <c r="P261" s="46" t="s">
        <v>30</v>
      </c>
      <c r="Q261" s="58">
        <f t="shared" si="56"/>
        <v>0</v>
      </c>
      <c r="R261" s="46">
        <f t="shared" si="57"/>
        <v>1337.8400000000001</v>
      </c>
      <c r="S261" s="58" t="str">
        <f t="shared" si="58"/>
        <v>No Discount</v>
      </c>
      <c r="T261" s="46" t="str">
        <f t="shared" si="59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60"/>
        <v>0</v>
      </c>
      <c r="W261" s="46">
        <f t="shared" si="61"/>
        <v>1337.8400000000001</v>
      </c>
      <c r="X261" s="58">
        <f t="shared" si="62"/>
        <v>0</v>
      </c>
      <c r="Y261" s="46" t="str">
        <f t="shared" si="63"/>
        <v>Yes</v>
      </c>
      <c r="Z261" s="46" t="str">
        <f t="shared" si="64"/>
        <v>HIGH</v>
      </c>
    </row>
    <row r="262" spans="1:26" x14ac:dyDescent="0.25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52"/>
        <v>29995</v>
      </c>
      <c r="L262" s="46">
        <f t="shared" si="53"/>
        <v>32039</v>
      </c>
      <c r="M262" s="46">
        <v>24</v>
      </c>
      <c r="N262" s="46">
        <f t="shared" si="54"/>
        <v>32063</v>
      </c>
      <c r="O262" s="46">
        <f t="shared" si="55"/>
        <v>2068</v>
      </c>
      <c r="P262" s="46" t="s">
        <v>28</v>
      </c>
      <c r="Q262" s="58">
        <f t="shared" si="56"/>
        <v>0</v>
      </c>
      <c r="R262" s="46" t="str">
        <f t="shared" si="57"/>
        <v>-</v>
      </c>
      <c r="S262" s="58" t="str">
        <f t="shared" si="58"/>
        <v>No Discount</v>
      </c>
      <c r="T262" s="46" t="str">
        <f t="shared" si="59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60"/>
        <v>0</v>
      </c>
      <c r="W262" s="46" t="str">
        <f t="shared" si="61"/>
        <v>-</v>
      </c>
      <c r="X262" s="58">
        <f t="shared" si="62"/>
        <v>0</v>
      </c>
      <c r="Y262" s="46" t="str">
        <f t="shared" si="63"/>
        <v>Yes</v>
      </c>
      <c r="Z262" s="46" t="str">
        <f t="shared" si="64"/>
        <v>MID</v>
      </c>
    </row>
    <row r="263" spans="1:26" x14ac:dyDescent="0.25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52"/>
        <v>20001</v>
      </c>
      <c r="L263" s="46">
        <f t="shared" si="53"/>
        <v>20592</v>
      </c>
      <c r="M263" s="46">
        <v>21</v>
      </c>
      <c r="N263" s="46">
        <f t="shared" si="54"/>
        <v>20613</v>
      </c>
      <c r="O263" s="46">
        <f t="shared" si="55"/>
        <v>612</v>
      </c>
      <c r="P263" s="46" t="s">
        <v>64</v>
      </c>
      <c r="Q263" s="58">
        <f t="shared" si="56"/>
        <v>0</v>
      </c>
      <c r="R263" s="46">
        <f t="shared" si="57"/>
        <v>5771.64</v>
      </c>
      <c r="S263" s="58" t="str">
        <f t="shared" si="58"/>
        <v>No Discount</v>
      </c>
      <c r="T263" s="46" t="str">
        <f t="shared" si="59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60"/>
        <v>0</v>
      </c>
      <c r="W263" s="46">
        <f t="shared" si="61"/>
        <v>5771.64</v>
      </c>
      <c r="X263" s="58">
        <f t="shared" si="62"/>
        <v>0</v>
      </c>
      <c r="Y263" s="46" t="str">
        <f t="shared" si="63"/>
        <v>Yes</v>
      </c>
      <c r="Z263" s="46" t="str">
        <f t="shared" si="64"/>
        <v>MID</v>
      </c>
    </row>
    <row r="264" spans="1:26" x14ac:dyDescent="0.25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52"/>
        <v>37860</v>
      </c>
      <c r="L264" s="46">
        <f t="shared" si="53"/>
        <v>40130</v>
      </c>
      <c r="M264" s="46">
        <v>86</v>
      </c>
      <c r="N264" s="46">
        <f t="shared" si="54"/>
        <v>40216</v>
      </c>
      <c r="O264" s="46">
        <f t="shared" si="55"/>
        <v>2356</v>
      </c>
      <c r="P264" s="46" t="s">
        <v>28</v>
      </c>
      <c r="Q264" s="58">
        <f t="shared" si="56"/>
        <v>0</v>
      </c>
      <c r="R264" s="46" t="str">
        <f t="shared" si="57"/>
        <v>-</v>
      </c>
      <c r="S264" s="58" t="str">
        <f t="shared" si="58"/>
        <v>No Discount</v>
      </c>
      <c r="T264" s="46" t="str">
        <f t="shared" si="59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60"/>
        <v>0</v>
      </c>
      <c r="W264" s="46" t="str">
        <f t="shared" si="61"/>
        <v>-</v>
      </c>
      <c r="X264" s="58">
        <f t="shared" si="62"/>
        <v>0</v>
      </c>
      <c r="Y264" s="46" t="str">
        <f t="shared" si="63"/>
        <v>Yes</v>
      </c>
      <c r="Z264" s="46" t="str">
        <f t="shared" si="64"/>
        <v>Very high</v>
      </c>
    </row>
    <row r="265" spans="1:26" x14ac:dyDescent="0.25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52"/>
        <v>6853</v>
      </c>
      <c r="L265" s="46">
        <f t="shared" si="53"/>
        <v>7336</v>
      </c>
      <c r="M265" s="46">
        <v>33</v>
      </c>
      <c r="N265" s="46">
        <f t="shared" si="54"/>
        <v>7369</v>
      </c>
      <c r="O265" s="46">
        <f t="shared" si="55"/>
        <v>516</v>
      </c>
      <c r="P265" s="46" t="s">
        <v>64</v>
      </c>
      <c r="Q265" s="58">
        <f t="shared" si="56"/>
        <v>0.3</v>
      </c>
      <c r="R265" s="46">
        <f t="shared" si="57"/>
        <v>2210.6999999999998</v>
      </c>
      <c r="S265" s="58" t="str">
        <f t="shared" si="58"/>
        <v>No Discount</v>
      </c>
      <c r="T265" s="46" t="str">
        <f t="shared" si="59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60"/>
        <v>0.3</v>
      </c>
      <c r="W265" s="46">
        <f t="shared" si="61"/>
        <v>2210.6999999999998</v>
      </c>
      <c r="X265" s="58">
        <f t="shared" si="62"/>
        <v>0</v>
      </c>
      <c r="Y265" s="46" t="str">
        <f t="shared" si="63"/>
        <v>No</v>
      </c>
      <c r="Z265" s="46" t="str">
        <f t="shared" si="64"/>
        <v>MID</v>
      </c>
    </row>
    <row r="266" spans="1:26" x14ac:dyDescent="0.25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52"/>
        <v>32132</v>
      </c>
      <c r="L266" s="46">
        <f t="shared" si="53"/>
        <v>33404</v>
      </c>
      <c r="M266" s="46">
        <v>27</v>
      </c>
      <c r="N266" s="46">
        <f t="shared" si="54"/>
        <v>33431</v>
      </c>
      <c r="O266" s="46">
        <f t="shared" si="55"/>
        <v>1299</v>
      </c>
      <c r="P266" s="46" t="s">
        <v>30</v>
      </c>
      <c r="Q266" s="58">
        <f t="shared" si="56"/>
        <v>0</v>
      </c>
      <c r="R266" s="46">
        <f t="shared" si="57"/>
        <v>9360.68</v>
      </c>
      <c r="S266" s="58" t="str">
        <f t="shared" si="58"/>
        <v>No Discount</v>
      </c>
      <c r="T266" s="46" t="str">
        <f t="shared" si="59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60"/>
        <v>0</v>
      </c>
      <c r="W266" s="46">
        <f t="shared" si="61"/>
        <v>9360.68</v>
      </c>
      <c r="X266" s="58">
        <f t="shared" si="62"/>
        <v>0</v>
      </c>
      <c r="Y266" s="46" t="str">
        <f t="shared" si="63"/>
        <v>Yes</v>
      </c>
      <c r="Z266" s="46" t="str">
        <f t="shared" si="64"/>
        <v>MID</v>
      </c>
    </row>
    <row r="267" spans="1:26" x14ac:dyDescent="0.25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52"/>
        <v>7723</v>
      </c>
      <c r="L267" s="46">
        <f t="shared" si="53"/>
        <v>8665</v>
      </c>
      <c r="M267" s="46">
        <v>60</v>
      </c>
      <c r="N267" s="46">
        <f t="shared" si="54"/>
        <v>8725</v>
      </c>
      <c r="O267" s="46">
        <f t="shared" si="55"/>
        <v>1002</v>
      </c>
      <c r="P267" s="46" t="s">
        <v>28</v>
      </c>
      <c r="Q267" s="58">
        <f t="shared" si="56"/>
        <v>0</v>
      </c>
      <c r="R267" s="46">
        <f t="shared" si="57"/>
        <v>1308.75</v>
      </c>
      <c r="S267" s="58" t="str">
        <f t="shared" si="58"/>
        <v>No Discount</v>
      </c>
      <c r="T267" s="46" t="str">
        <f t="shared" si="59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60"/>
        <v>0</v>
      </c>
      <c r="W267" s="46" t="str">
        <f t="shared" si="61"/>
        <v>-</v>
      </c>
      <c r="X267" s="58">
        <f t="shared" si="62"/>
        <v>0</v>
      </c>
      <c r="Y267" s="46" t="str">
        <f t="shared" si="63"/>
        <v>Yes</v>
      </c>
      <c r="Z267" s="46" t="str">
        <f t="shared" si="64"/>
        <v>HIGH</v>
      </c>
    </row>
    <row r="268" spans="1:26" x14ac:dyDescent="0.25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52"/>
        <v>640</v>
      </c>
      <c r="L268" s="46">
        <f t="shared" si="53"/>
        <v>680</v>
      </c>
      <c r="M268" s="46">
        <v>30</v>
      </c>
      <c r="N268" s="46">
        <f t="shared" si="54"/>
        <v>710</v>
      </c>
      <c r="O268" s="46">
        <f t="shared" si="55"/>
        <v>70</v>
      </c>
      <c r="P268" s="46" t="s">
        <v>28</v>
      </c>
      <c r="Q268" s="58">
        <f t="shared" si="56"/>
        <v>0</v>
      </c>
      <c r="R268" s="46">
        <f t="shared" si="57"/>
        <v>198.8</v>
      </c>
      <c r="S268" s="58" t="str">
        <f t="shared" si="58"/>
        <v>No Discount</v>
      </c>
      <c r="T268" s="46" t="str">
        <f t="shared" si="59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60"/>
        <v>0</v>
      </c>
      <c r="W268" s="46">
        <f t="shared" si="61"/>
        <v>198.8</v>
      </c>
      <c r="X268" s="58">
        <f t="shared" si="62"/>
        <v>0</v>
      </c>
      <c r="Y268" s="46" t="str">
        <f t="shared" si="63"/>
        <v>No</v>
      </c>
      <c r="Z268" s="46" t="str">
        <f t="shared" si="64"/>
        <v>MID</v>
      </c>
    </row>
    <row r="269" spans="1:26" x14ac:dyDescent="0.25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52"/>
        <v>14795</v>
      </c>
      <c r="L269" s="46">
        <f t="shared" si="53"/>
        <v>16280</v>
      </c>
      <c r="M269" s="46">
        <v>70</v>
      </c>
      <c r="N269" s="46">
        <f t="shared" si="54"/>
        <v>16350</v>
      </c>
      <c r="O269" s="46">
        <f t="shared" si="55"/>
        <v>1555</v>
      </c>
      <c r="P269" s="46" t="s">
        <v>28</v>
      </c>
      <c r="Q269" s="58">
        <f t="shared" si="56"/>
        <v>0.3</v>
      </c>
      <c r="R269" s="46">
        <f t="shared" si="57"/>
        <v>4905</v>
      </c>
      <c r="S269" s="58" t="str">
        <f t="shared" si="58"/>
        <v>No Discount</v>
      </c>
      <c r="T269" s="46" t="str">
        <f t="shared" si="59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60"/>
        <v>0.3</v>
      </c>
      <c r="W269" s="46">
        <f t="shared" si="61"/>
        <v>4905</v>
      </c>
      <c r="X269" s="58">
        <f t="shared" si="62"/>
        <v>0</v>
      </c>
      <c r="Y269" s="46" t="str">
        <f t="shared" si="63"/>
        <v>Yes</v>
      </c>
      <c r="Z269" s="46" t="str">
        <f t="shared" si="64"/>
        <v>Very high</v>
      </c>
    </row>
    <row r="270" spans="1:26" x14ac:dyDescent="0.25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52"/>
        <v>372</v>
      </c>
      <c r="L270" s="46">
        <f t="shared" si="53"/>
        <v>393</v>
      </c>
      <c r="M270" s="46">
        <v>30</v>
      </c>
      <c r="N270" s="46">
        <f t="shared" si="54"/>
        <v>423</v>
      </c>
      <c r="O270" s="46">
        <f t="shared" si="55"/>
        <v>51</v>
      </c>
      <c r="P270" s="46" t="s">
        <v>28</v>
      </c>
      <c r="Q270" s="58">
        <f t="shared" si="56"/>
        <v>0</v>
      </c>
      <c r="R270" s="46">
        <f t="shared" si="57"/>
        <v>118.44000000000001</v>
      </c>
      <c r="S270" s="58" t="str">
        <f t="shared" si="58"/>
        <v>No Discount</v>
      </c>
      <c r="T270" s="46" t="str">
        <f t="shared" si="59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60"/>
        <v>0</v>
      </c>
      <c r="W270" s="46">
        <f t="shared" si="61"/>
        <v>118.44000000000001</v>
      </c>
      <c r="X270" s="58">
        <f t="shared" si="62"/>
        <v>0</v>
      </c>
      <c r="Y270" s="46" t="str">
        <f t="shared" si="63"/>
        <v>No</v>
      </c>
      <c r="Z270" s="46" t="str">
        <f t="shared" si="64"/>
        <v>MID</v>
      </c>
    </row>
    <row r="271" spans="1:26" x14ac:dyDescent="0.25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52"/>
        <v>7050</v>
      </c>
      <c r="L271" s="46">
        <f t="shared" si="53"/>
        <v>7398</v>
      </c>
      <c r="M271" s="46">
        <v>81</v>
      </c>
      <c r="N271" s="46">
        <f t="shared" si="54"/>
        <v>7479</v>
      </c>
      <c r="O271" s="46">
        <f t="shared" si="55"/>
        <v>429</v>
      </c>
      <c r="P271" s="46" t="s">
        <v>28</v>
      </c>
      <c r="Q271" s="58">
        <f t="shared" si="56"/>
        <v>0</v>
      </c>
      <c r="R271" s="46" t="str">
        <f t="shared" si="57"/>
        <v>-</v>
      </c>
      <c r="S271" s="58" t="str">
        <f t="shared" si="58"/>
        <v>No Discount</v>
      </c>
      <c r="T271" s="46" t="str">
        <f t="shared" si="59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60"/>
        <v>0</v>
      </c>
      <c r="W271" s="46" t="str">
        <f t="shared" si="61"/>
        <v>-</v>
      </c>
      <c r="X271" s="58">
        <f t="shared" si="62"/>
        <v>0</v>
      </c>
      <c r="Y271" s="46" t="str">
        <f t="shared" si="63"/>
        <v>Yes</v>
      </c>
      <c r="Z271" s="46" t="str">
        <f t="shared" si="64"/>
        <v>Very high</v>
      </c>
    </row>
    <row r="272" spans="1:26" x14ac:dyDescent="0.25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52"/>
        <v>4945</v>
      </c>
      <c r="L272" s="46">
        <f t="shared" si="53"/>
        <v>5290</v>
      </c>
      <c r="M272" s="46">
        <v>83</v>
      </c>
      <c r="N272" s="46">
        <f t="shared" si="54"/>
        <v>5373</v>
      </c>
      <c r="O272" s="46">
        <f t="shared" si="55"/>
        <v>428</v>
      </c>
      <c r="P272" s="46" t="s">
        <v>152</v>
      </c>
      <c r="Q272" s="58">
        <f t="shared" si="56"/>
        <v>0.3</v>
      </c>
      <c r="R272" s="46">
        <f t="shared" si="57"/>
        <v>1611.8999999999999</v>
      </c>
      <c r="S272" s="58" t="str">
        <f t="shared" si="58"/>
        <v>No Discount</v>
      </c>
      <c r="T272" s="46" t="str">
        <f t="shared" si="59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60"/>
        <v>0.3</v>
      </c>
      <c r="W272" s="46">
        <f t="shared" si="61"/>
        <v>1611.8999999999999</v>
      </c>
      <c r="X272" s="58">
        <f t="shared" si="62"/>
        <v>0</v>
      </c>
      <c r="Y272" s="46" t="str">
        <f t="shared" si="63"/>
        <v>No</v>
      </c>
      <c r="Z272" s="46" t="str">
        <f t="shared" si="64"/>
        <v>Very high</v>
      </c>
    </row>
    <row r="273" spans="1:26" x14ac:dyDescent="0.25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52"/>
        <v>154</v>
      </c>
      <c r="L273" s="46">
        <f t="shared" si="53"/>
        <v>162</v>
      </c>
      <c r="M273" s="46">
        <v>10</v>
      </c>
      <c r="N273" s="46">
        <f t="shared" si="54"/>
        <v>172</v>
      </c>
      <c r="O273" s="46">
        <f t="shared" si="55"/>
        <v>18</v>
      </c>
      <c r="P273" s="46" t="s">
        <v>152</v>
      </c>
      <c r="Q273" s="58">
        <f t="shared" si="56"/>
        <v>0</v>
      </c>
      <c r="R273" s="46" t="str">
        <f t="shared" si="57"/>
        <v>-</v>
      </c>
      <c r="S273" s="58" t="str">
        <f t="shared" si="58"/>
        <v>No Discount</v>
      </c>
      <c r="T273" s="46" t="str">
        <f t="shared" si="59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60"/>
        <v>0</v>
      </c>
      <c r="W273" s="46" t="str">
        <f t="shared" si="61"/>
        <v>-</v>
      </c>
      <c r="X273" s="58">
        <f t="shared" si="62"/>
        <v>0</v>
      </c>
      <c r="Y273" s="46" t="str">
        <f t="shared" si="63"/>
        <v>No</v>
      </c>
      <c r="Z273" s="46" t="str">
        <f t="shared" si="64"/>
        <v>LOW</v>
      </c>
    </row>
    <row r="274" spans="1:26" x14ac:dyDescent="0.25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52"/>
        <v>8080</v>
      </c>
      <c r="L274" s="46">
        <f t="shared" si="53"/>
        <v>8800</v>
      </c>
      <c r="M274" s="46">
        <v>72</v>
      </c>
      <c r="N274" s="46">
        <f t="shared" si="54"/>
        <v>8872</v>
      </c>
      <c r="O274" s="46">
        <f t="shared" si="55"/>
        <v>792</v>
      </c>
      <c r="P274" s="46" t="s">
        <v>28</v>
      </c>
      <c r="Q274" s="58">
        <f t="shared" si="56"/>
        <v>0</v>
      </c>
      <c r="R274" s="46">
        <f t="shared" si="57"/>
        <v>2484.1600000000003</v>
      </c>
      <c r="S274" s="58" t="str">
        <f t="shared" si="58"/>
        <v>No Discount</v>
      </c>
      <c r="T274" s="46" t="str">
        <f t="shared" si="59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60"/>
        <v>0</v>
      </c>
      <c r="W274" s="46">
        <f t="shared" si="61"/>
        <v>2484.1600000000003</v>
      </c>
      <c r="X274" s="58">
        <f t="shared" si="62"/>
        <v>0</v>
      </c>
      <c r="Y274" s="46" t="str">
        <f t="shared" si="63"/>
        <v>Yes</v>
      </c>
      <c r="Z274" s="46" t="str">
        <f t="shared" si="64"/>
        <v>Very high</v>
      </c>
    </row>
    <row r="275" spans="1:26" x14ac:dyDescent="0.25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52"/>
        <v>3978</v>
      </c>
      <c r="L275" s="46">
        <f t="shared" si="53"/>
        <v>4341</v>
      </c>
      <c r="M275" s="46">
        <v>79</v>
      </c>
      <c r="N275" s="46">
        <f t="shared" si="54"/>
        <v>4420</v>
      </c>
      <c r="O275" s="46">
        <f t="shared" si="55"/>
        <v>442</v>
      </c>
      <c r="P275" s="46" t="s">
        <v>28</v>
      </c>
      <c r="Q275" s="58">
        <f t="shared" si="56"/>
        <v>0</v>
      </c>
      <c r="R275" s="46">
        <f t="shared" si="57"/>
        <v>663</v>
      </c>
      <c r="S275" s="58" t="str">
        <f t="shared" si="58"/>
        <v>No Discount</v>
      </c>
      <c r="T275" s="46" t="str">
        <f t="shared" si="59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60"/>
        <v>0</v>
      </c>
      <c r="W275" s="46" t="str">
        <f t="shared" si="61"/>
        <v>-</v>
      </c>
      <c r="X275" s="58">
        <f t="shared" si="62"/>
        <v>0</v>
      </c>
      <c r="Y275" s="46" t="str">
        <f t="shared" si="63"/>
        <v>Yes</v>
      </c>
      <c r="Z275" s="46" t="str">
        <f t="shared" si="64"/>
        <v>Very high</v>
      </c>
    </row>
    <row r="276" spans="1:26" x14ac:dyDescent="0.25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52"/>
        <v>6967</v>
      </c>
      <c r="L276" s="46">
        <f t="shared" si="53"/>
        <v>7315</v>
      </c>
      <c r="M276" s="46">
        <v>84</v>
      </c>
      <c r="N276" s="46">
        <f t="shared" si="54"/>
        <v>7399</v>
      </c>
      <c r="O276" s="46">
        <f t="shared" si="55"/>
        <v>432</v>
      </c>
      <c r="P276" s="46" t="s">
        <v>28</v>
      </c>
      <c r="Q276" s="58">
        <f t="shared" si="56"/>
        <v>0</v>
      </c>
      <c r="R276" s="46">
        <f t="shared" si="57"/>
        <v>1109.8499999999999</v>
      </c>
      <c r="S276" s="58" t="str">
        <f t="shared" si="58"/>
        <v>No Discount</v>
      </c>
      <c r="T276" s="46" t="str">
        <f t="shared" si="59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60"/>
        <v>0</v>
      </c>
      <c r="W276" s="46" t="str">
        <f t="shared" si="61"/>
        <v>-</v>
      </c>
      <c r="X276" s="58">
        <f t="shared" si="62"/>
        <v>0</v>
      </c>
      <c r="Y276" s="46" t="str">
        <f t="shared" si="63"/>
        <v>Yes</v>
      </c>
      <c r="Z276" s="46" t="str">
        <f t="shared" si="64"/>
        <v>Very high</v>
      </c>
    </row>
    <row r="277" spans="1:26" x14ac:dyDescent="0.25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52"/>
        <v>2160</v>
      </c>
      <c r="L277" s="46">
        <f t="shared" si="53"/>
        <v>2400</v>
      </c>
      <c r="M277" s="46">
        <v>79</v>
      </c>
      <c r="N277" s="46">
        <f t="shared" si="54"/>
        <v>2479</v>
      </c>
      <c r="O277" s="46">
        <f t="shared" si="55"/>
        <v>319</v>
      </c>
      <c r="P277" s="46" t="s">
        <v>152</v>
      </c>
      <c r="Q277" s="58">
        <f t="shared" si="56"/>
        <v>0</v>
      </c>
      <c r="R277" s="46" t="str">
        <f t="shared" si="57"/>
        <v>-</v>
      </c>
      <c r="S277" s="58" t="str">
        <f t="shared" si="58"/>
        <v>No Discount</v>
      </c>
      <c r="T277" s="46" t="str">
        <f t="shared" si="59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60"/>
        <v>0</v>
      </c>
      <c r="W277" s="46" t="str">
        <f t="shared" si="61"/>
        <v>-</v>
      </c>
      <c r="X277" s="58">
        <f t="shared" si="62"/>
        <v>0</v>
      </c>
      <c r="Y277" s="46" t="str">
        <f t="shared" si="63"/>
        <v>No</v>
      </c>
      <c r="Z277" s="46" t="str">
        <f t="shared" si="64"/>
        <v>Very high</v>
      </c>
    </row>
    <row r="278" spans="1:26" x14ac:dyDescent="0.25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52"/>
        <v>4414</v>
      </c>
      <c r="L278" s="46">
        <f t="shared" si="53"/>
        <v>4500</v>
      </c>
      <c r="M278" s="46">
        <v>85</v>
      </c>
      <c r="N278" s="46">
        <f t="shared" si="54"/>
        <v>4585</v>
      </c>
      <c r="O278" s="46">
        <f t="shared" si="55"/>
        <v>171</v>
      </c>
      <c r="P278" s="46" t="s">
        <v>30</v>
      </c>
      <c r="Q278" s="58">
        <f t="shared" si="56"/>
        <v>0</v>
      </c>
      <c r="R278" s="46">
        <f t="shared" si="57"/>
        <v>687.75</v>
      </c>
      <c r="S278" s="58" t="str">
        <f t="shared" si="58"/>
        <v>No Discount</v>
      </c>
      <c r="T278" s="46" t="str">
        <f t="shared" si="59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60"/>
        <v>0</v>
      </c>
      <c r="W278" s="46" t="str">
        <f t="shared" si="61"/>
        <v>-</v>
      </c>
      <c r="X278" s="58">
        <f t="shared" si="62"/>
        <v>0</v>
      </c>
      <c r="Y278" s="46" t="str">
        <f t="shared" si="63"/>
        <v>Yes</v>
      </c>
      <c r="Z278" s="46" t="str">
        <f t="shared" si="64"/>
        <v>Very high</v>
      </c>
    </row>
    <row r="279" spans="1:26" x14ac:dyDescent="0.25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52"/>
        <v>258</v>
      </c>
      <c r="L279" s="46">
        <f t="shared" si="53"/>
        <v>270</v>
      </c>
      <c r="M279" s="46">
        <v>30</v>
      </c>
      <c r="N279" s="46">
        <f t="shared" si="54"/>
        <v>300</v>
      </c>
      <c r="O279" s="46">
        <f t="shared" si="55"/>
        <v>42</v>
      </c>
      <c r="P279" s="46" t="s">
        <v>28</v>
      </c>
      <c r="Q279" s="58">
        <f t="shared" si="56"/>
        <v>0.3</v>
      </c>
      <c r="R279" s="46">
        <f t="shared" si="57"/>
        <v>90</v>
      </c>
      <c r="S279" s="58" t="str">
        <f t="shared" si="58"/>
        <v>No Discount</v>
      </c>
      <c r="T279" s="46" t="str">
        <f t="shared" si="59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60"/>
        <v>0.3</v>
      </c>
      <c r="W279" s="46">
        <f t="shared" si="61"/>
        <v>90</v>
      </c>
      <c r="X279" s="58">
        <f t="shared" si="62"/>
        <v>0</v>
      </c>
      <c r="Y279" s="46" t="str">
        <f t="shared" si="63"/>
        <v>No</v>
      </c>
      <c r="Z279" s="46" t="str">
        <f t="shared" si="64"/>
        <v>MID</v>
      </c>
    </row>
    <row r="280" spans="1:26" x14ac:dyDescent="0.25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52"/>
        <v>5884</v>
      </c>
      <c r="L280" s="46">
        <f t="shared" si="53"/>
        <v>6481</v>
      </c>
      <c r="M280" s="46">
        <v>93</v>
      </c>
      <c r="N280" s="46">
        <f t="shared" si="54"/>
        <v>6574</v>
      </c>
      <c r="O280" s="46">
        <f t="shared" si="55"/>
        <v>690</v>
      </c>
      <c r="P280" s="46" t="s">
        <v>30</v>
      </c>
      <c r="Q280" s="58">
        <f t="shared" si="56"/>
        <v>0</v>
      </c>
      <c r="R280" s="46">
        <f t="shared" si="57"/>
        <v>1840.7200000000003</v>
      </c>
      <c r="S280" s="58" t="str">
        <f t="shared" si="58"/>
        <v>No Discount</v>
      </c>
      <c r="T280" s="46" t="str">
        <f t="shared" si="59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60"/>
        <v>0</v>
      </c>
      <c r="W280" s="46">
        <f t="shared" si="61"/>
        <v>1840.7200000000003</v>
      </c>
      <c r="X280" s="58">
        <f t="shared" si="62"/>
        <v>0</v>
      </c>
      <c r="Y280" s="46" t="str">
        <f t="shared" si="63"/>
        <v>Yes</v>
      </c>
      <c r="Z280" s="46" t="str">
        <f t="shared" si="64"/>
        <v>Very high</v>
      </c>
    </row>
    <row r="281" spans="1:26" x14ac:dyDescent="0.25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52"/>
        <v>12992</v>
      </c>
      <c r="L281" s="46">
        <f t="shared" si="53"/>
        <v>13888</v>
      </c>
      <c r="M281" s="46">
        <v>99</v>
      </c>
      <c r="N281" s="46">
        <f t="shared" si="54"/>
        <v>13987</v>
      </c>
      <c r="O281" s="46">
        <f t="shared" si="55"/>
        <v>995</v>
      </c>
      <c r="P281" s="46" t="s">
        <v>30</v>
      </c>
      <c r="Q281" s="58">
        <f t="shared" si="56"/>
        <v>0.3</v>
      </c>
      <c r="R281" s="46">
        <f t="shared" si="57"/>
        <v>4196.0999999999995</v>
      </c>
      <c r="S281" s="58" t="str">
        <f t="shared" si="58"/>
        <v>No Discount</v>
      </c>
      <c r="T281" s="46" t="str">
        <f t="shared" si="59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60"/>
        <v>0.3</v>
      </c>
      <c r="W281" s="46">
        <f t="shared" si="61"/>
        <v>4196.0999999999995</v>
      </c>
      <c r="X281" s="58">
        <f t="shared" si="62"/>
        <v>0</v>
      </c>
      <c r="Y281" s="46" t="str">
        <f t="shared" si="63"/>
        <v>No</v>
      </c>
      <c r="Z281" s="46" t="str">
        <f t="shared" si="64"/>
        <v>Very high</v>
      </c>
    </row>
    <row r="282" spans="1:26" x14ac:dyDescent="0.25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52"/>
        <v>8082</v>
      </c>
      <c r="L282" s="46">
        <f t="shared" si="53"/>
        <v>8895</v>
      </c>
      <c r="M282" s="46">
        <v>89</v>
      </c>
      <c r="N282" s="46">
        <f t="shared" si="54"/>
        <v>8984</v>
      </c>
      <c r="O282" s="46">
        <f t="shared" si="55"/>
        <v>902</v>
      </c>
      <c r="P282" s="46" t="s">
        <v>30</v>
      </c>
      <c r="Q282" s="58">
        <f t="shared" si="56"/>
        <v>0</v>
      </c>
      <c r="R282" s="46" t="str">
        <f t="shared" si="57"/>
        <v>-</v>
      </c>
      <c r="S282" s="58" t="str">
        <f t="shared" si="58"/>
        <v>No Discount</v>
      </c>
      <c r="T282" s="46" t="str">
        <f t="shared" si="59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60"/>
        <v>0</v>
      </c>
      <c r="W282" s="46" t="str">
        <f t="shared" si="61"/>
        <v>-</v>
      </c>
      <c r="X282" s="58">
        <f t="shared" si="62"/>
        <v>0</v>
      </c>
      <c r="Y282" s="46" t="str">
        <f t="shared" si="63"/>
        <v>No</v>
      </c>
      <c r="Z282" s="46" t="str">
        <f t="shared" si="64"/>
        <v>Very high</v>
      </c>
    </row>
    <row r="283" spans="1:26" x14ac:dyDescent="0.25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52"/>
        <v>16110</v>
      </c>
      <c r="L283" s="46">
        <f t="shared" si="53"/>
        <v>16902</v>
      </c>
      <c r="M283" s="46">
        <v>24</v>
      </c>
      <c r="N283" s="46">
        <f t="shared" si="54"/>
        <v>16926</v>
      </c>
      <c r="O283" s="46">
        <f t="shared" si="55"/>
        <v>816</v>
      </c>
      <c r="P283" s="46" t="s">
        <v>28</v>
      </c>
      <c r="Q283" s="58">
        <f t="shared" si="56"/>
        <v>0.3</v>
      </c>
      <c r="R283" s="46">
        <f t="shared" si="57"/>
        <v>5077.8</v>
      </c>
      <c r="S283" s="58" t="str">
        <f t="shared" si="58"/>
        <v>No Discount</v>
      </c>
      <c r="T283" s="46" t="str">
        <f t="shared" si="59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60"/>
        <v>0.3</v>
      </c>
      <c r="W283" s="46">
        <f t="shared" si="61"/>
        <v>5077.8</v>
      </c>
      <c r="X283" s="58">
        <f t="shared" si="62"/>
        <v>0</v>
      </c>
      <c r="Y283" s="46" t="str">
        <f t="shared" si="63"/>
        <v>Yes</v>
      </c>
      <c r="Z283" s="46" t="str">
        <f t="shared" si="64"/>
        <v>MID</v>
      </c>
    </row>
    <row r="284" spans="1:26" x14ac:dyDescent="0.25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52"/>
        <v>2557</v>
      </c>
      <c r="L284" s="46">
        <f t="shared" si="53"/>
        <v>2790</v>
      </c>
      <c r="M284" s="46">
        <v>80</v>
      </c>
      <c r="N284" s="46">
        <f t="shared" si="54"/>
        <v>2870</v>
      </c>
      <c r="O284" s="46">
        <f t="shared" si="55"/>
        <v>313</v>
      </c>
      <c r="P284" s="46" t="s">
        <v>30</v>
      </c>
      <c r="Q284" s="58">
        <f t="shared" si="56"/>
        <v>0</v>
      </c>
      <c r="R284" s="46" t="str">
        <f t="shared" si="57"/>
        <v>-</v>
      </c>
      <c r="S284" s="58" t="str">
        <f t="shared" si="58"/>
        <v>No Discount</v>
      </c>
      <c r="T284" s="46" t="str">
        <f t="shared" si="59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60"/>
        <v>0</v>
      </c>
      <c r="W284" s="46" t="str">
        <f t="shared" si="61"/>
        <v>-</v>
      </c>
      <c r="X284" s="58">
        <f t="shared" si="62"/>
        <v>0</v>
      </c>
      <c r="Y284" s="46" t="str">
        <f t="shared" si="63"/>
        <v>Yes</v>
      </c>
      <c r="Z284" s="46" t="str">
        <f t="shared" si="64"/>
        <v>Very high</v>
      </c>
    </row>
    <row r="285" spans="1:26" x14ac:dyDescent="0.25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52"/>
        <v>9308</v>
      </c>
      <c r="L285" s="46">
        <f t="shared" si="53"/>
        <v>9864</v>
      </c>
      <c r="M285" s="46">
        <v>34</v>
      </c>
      <c r="N285" s="46">
        <f t="shared" si="54"/>
        <v>9898</v>
      </c>
      <c r="O285" s="46">
        <f t="shared" si="55"/>
        <v>590</v>
      </c>
      <c r="P285" s="46" t="s">
        <v>30</v>
      </c>
      <c r="Q285" s="58">
        <f t="shared" si="56"/>
        <v>0</v>
      </c>
      <c r="R285" s="46" t="str">
        <f t="shared" si="57"/>
        <v>-</v>
      </c>
      <c r="S285" s="58" t="str">
        <f t="shared" si="58"/>
        <v>No Discount</v>
      </c>
      <c r="T285" s="46" t="str">
        <f t="shared" si="59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60"/>
        <v>0</v>
      </c>
      <c r="W285" s="46" t="str">
        <f t="shared" si="61"/>
        <v>-</v>
      </c>
      <c r="X285" s="58">
        <f t="shared" si="62"/>
        <v>0</v>
      </c>
      <c r="Y285" s="46" t="str">
        <f t="shared" si="63"/>
        <v>Yes</v>
      </c>
      <c r="Z285" s="46" t="str">
        <f t="shared" si="64"/>
        <v>MID</v>
      </c>
    </row>
    <row r="286" spans="1:26" x14ac:dyDescent="0.25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52"/>
        <v>260</v>
      </c>
      <c r="L286" s="46">
        <f t="shared" si="53"/>
        <v>278</v>
      </c>
      <c r="M286" s="46">
        <v>30</v>
      </c>
      <c r="N286" s="46">
        <f t="shared" si="54"/>
        <v>308</v>
      </c>
      <c r="O286" s="46">
        <f t="shared" si="55"/>
        <v>48</v>
      </c>
      <c r="P286" s="46" t="s">
        <v>30</v>
      </c>
      <c r="Q286" s="58">
        <f t="shared" si="56"/>
        <v>0</v>
      </c>
      <c r="R286" s="46" t="str">
        <f t="shared" si="57"/>
        <v>-</v>
      </c>
      <c r="S286" s="58" t="str">
        <f t="shared" si="58"/>
        <v>No Discount</v>
      </c>
      <c r="T286" s="46" t="str">
        <f t="shared" si="59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60"/>
        <v>0</v>
      </c>
      <c r="W286" s="46" t="str">
        <f t="shared" si="61"/>
        <v>-</v>
      </c>
      <c r="X286" s="58">
        <f t="shared" si="62"/>
        <v>0</v>
      </c>
      <c r="Y286" s="46" t="str">
        <f t="shared" si="63"/>
        <v>No</v>
      </c>
      <c r="Z286" s="46" t="str">
        <f t="shared" si="64"/>
        <v>MID</v>
      </c>
    </row>
    <row r="287" spans="1:26" x14ac:dyDescent="0.25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52"/>
        <v>5270</v>
      </c>
      <c r="L287" s="46">
        <f t="shared" si="53"/>
        <v>5920</v>
      </c>
      <c r="M287" s="46">
        <v>73</v>
      </c>
      <c r="N287" s="46">
        <f t="shared" si="54"/>
        <v>5993</v>
      </c>
      <c r="O287" s="46">
        <f t="shared" si="55"/>
        <v>723</v>
      </c>
      <c r="P287" s="46" t="s">
        <v>30</v>
      </c>
      <c r="Q287" s="58">
        <f t="shared" si="56"/>
        <v>0</v>
      </c>
      <c r="R287" s="46">
        <f t="shared" si="57"/>
        <v>898.94999999999993</v>
      </c>
      <c r="S287" s="58" t="str">
        <f t="shared" si="58"/>
        <v>No Discount</v>
      </c>
      <c r="T287" s="46" t="str">
        <f t="shared" si="59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60"/>
        <v>0</v>
      </c>
      <c r="W287" s="46" t="str">
        <f t="shared" si="61"/>
        <v>-</v>
      </c>
      <c r="X287" s="58">
        <f t="shared" si="62"/>
        <v>0</v>
      </c>
      <c r="Y287" s="46" t="str">
        <f t="shared" si="63"/>
        <v>Yes</v>
      </c>
      <c r="Z287" s="46" t="str">
        <f t="shared" si="64"/>
        <v>Very high</v>
      </c>
    </row>
    <row r="288" spans="1:26" x14ac:dyDescent="0.25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52"/>
        <v>9270</v>
      </c>
      <c r="L288" s="46">
        <f t="shared" si="53"/>
        <v>9726</v>
      </c>
      <c r="M288" s="46">
        <v>74</v>
      </c>
      <c r="N288" s="46">
        <f t="shared" si="54"/>
        <v>9800</v>
      </c>
      <c r="O288" s="46">
        <f t="shared" si="55"/>
        <v>530</v>
      </c>
      <c r="P288" s="46" t="s">
        <v>30</v>
      </c>
      <c r="Q288" s="58">
        <f t="shared" si="56"/>
        <v>0.3</v>
      </c>
      <c r="R288" s="46">
        <f t="shared" si="57"/>
        <v>2940</v>
      </c>
      <c r="S288" s="58" t="str">
        <f t="shared" si="58"/>
        <v>No Discount</v>
      </c>
      <c r="T288" s="46" t="str">
        <f t="shared" si="59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60"/>
        <v>0.3</v>
      </c>
      <c r="W288" s="46">
        <f t="shared" si="61"/>
        <v>2940</v>
      </c>
      <c r="X288" s="58">
        <f t="shared" si="62"/>
        <v>0</v>
      </c>
      <c r="Y288" s="46" t="str">
        <f t="shared" si="63"/>
        <v>Yes</v>
      </c>
      <c r="Z288" s="46" t="str">
        <f t="shared" si="64"/>
        <v>Very high</v>
      </c>
    </row>
    <row r="289" spans="1:26" x14ac:dyDescent="0.25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52"/>
        <v>7191</v>
      </c>
      <c r="L289" s="46">
        <f t="shared" si="53"/>
        <v>7620</v>
      </c>
      <c r="M289" s="46">
        <v>56</v>
      </c>
      <c r="N289" s="46">
        <f t="shared" si="54"/>
        <v>7676</v>
      </c>
      <c r="O289" s="46">
        <f t="shared" si="55"/>
        <v>485</v>
      </c>
      <c r="P289" s="46" t="s">
        <v>30</v>
      </c>
      <c r="Q289" s="58">
        <f t="shared" si="56"/>
        <v>0</v>
      </c>
      <c r="R289" s="46">
        <f t="shared" si="57"/>
        <v>2149.2800000000002</v>
      </c>
      <c r="S289" s="58" t="str">
        <f t="shared" si="58"/>
        <v>No Discount</v>
      </c>
      <c r="T289" s="46" t="str">
        <f t="shared" si="59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60"/>
        <v>0</v>
      </c>
      <c r="W289" s="46">
        <f t="shared" si="61"/>
        <v>2149.2800000000002</v>
      </c>
      <c r="X289" s="58">
        <f t="shared" si="62"/>
        <v>0</v>
      </c>
      <c r="Y289" s="46" t="str">
        <f t="shared" si="63"/>
        <v>Yes</v>
      </c>
      <c r="Z289" s="46" t="str">
        <f t="shared" si="64"/>
        <v>HIGH</v>
      </c>
    </row>
    <row r="290" spans="1:26" x14ac:dyDescent="0.25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52"/>
        <v>1476</v>
      </c>
      <c r="L290" s="46">
        <f t="shared" si="53"/>
        <v>1626</v>
      </c>
      <c r="M290" s="46">
        <v>45</v>
      </c>
      <c r="N290" s="46">
        <f t="shared" si="54"/>
        <v>1671</v>
      </c>
      <c r="O290" s="46">
        <f t="shared" si="55"/>
        <v>195</v>
      </c>
      <c r="P290" s="46" t="s">
        <v>30</v>
      </c>
      <c r="Q290" s="58">
        <f t="shared" si="56"/>
        <v>0</v>
      </c>
      <c r="R290" s="46">
        <f t="shared" si="57"/>
        <v>467.88000000000005</v>
      </c>
      <c r="S290" s="58" t="str">
        <f t="shared" si="58"/>
        <v>No Discount</v>
      </c>
      <c r="T290" s="46" t="str">
        <f t="shared" si="59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60"/>
        <v>0</v>
      </c>
      <c r="W290" s="46">
        <f t="shared" si="61"/>
        <v>467.88000000000005</v>
      </c>
      <c r="X290" s="58">
        <f t="shared" si="62"/>
        <v>0</v>
      </c>
      <c r="Y290" s="46" t="str">
        <f t="shared" si="63"/>
        <v>No</v>
      </c>
      <c r="Z290" s="46" t="str">
        <f t="shared" si="64"/>
        <v>HIGH</v>
      </c>
    </row>
    <row r="291" spans="1:26" x14ac:dyDescent="0.25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52"/>
        <v>137</v>
      </c>
      <c r="L291" s="46">
        <f t="shared" si="53"/>
        <v>140</v>
      </c>
      <c r="M291" s="46">
        <v>30</v>
      </c>
      <c r="N291" s="46">
        <f t="shared" si="54"/>
        <v>170</v>
      </c>
      <c r="O291" s="46">
        <f t="shared" si="55"/>
        <v>33</v>
      </c>
      <c r="P291" s="46" t="s">
        <v>30</v>
      </c>
      <c r="Q291" s="58">
        <f t="shared" si="56"/>
        <v>0</v>
      </c>
      <c r="R291" s="46" t="str">
        <f t="shared" si="57"/>
        <v>-</v>
      </c>
      <c r="S291" s="58" t="str">
        <f t="shared" si="58"/>
        <v>No Discount</v>
      </c>
      <c r="T291" s="46" t="str">
        <f t="shared" si="59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60"/>
        <v>0</v>
      </c>
      <c r="W291" s="46" t="str">
        <f t="shared" si="61"/>
        <v>-</v>
      </c>
      <c r="X291" s="58">
        <f t="shared" si="62"/>
        <v>0</v>
      </c>
      <c r="Y291" s="46" t="str">
        <f t="shared" si="63"/>
        <v>No</v>
      </c>
      <c r="Z291" s="46" t="str">
        <f t="shared" si="64"/>
        <v>MID</v>
      </c>
    </row>
    <row r="292" spans="1:26" x14ac:dyDescent="0.25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52"/>
        <v>2545</v>
      </c>
      <c r="L292" s="46">
        <f t="shared" si="53"/>
        <v>2747</v>
      </c>
      <c r="M292" s="46">
        <v>83</v>
      </c>
      <c r="N292" s="46">
        <f t="shared" si="54"/>
        <v>2830</v>
      </c>
      <c r="O292" s="46">
        <f t="shared" si="55"/>
        <v>285</v>
      </c>
      <c r="P292" s="46" t="s">
        <v>30</v>
      </c>
      <c r="Q292" s="58">
        <f t="shared" si="56"/>
        <v>0</v>
      </c>
      <c r="R292" s="46" t="str">
        <f t="shared" si="57"/>
        <v>-</v>
      </c>
      <c r="S292" s="58" t="str">
        <f t="shared" si="58"/>
        <v>No Discount</v>
      </c>
      <c r="T292" s="46" t="str">
        <f t="shared" si="59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60"/>
        <v>0</v>
      </c>
      <c r="W292" s="46" t="str">
        <f t="shared" si="61"/>
        <v>-</v>
      </c>
      <c r="X292" s="58">
        <f t="shared" si="62"/>
        <v>0</v>
      </c>
      <c r="Y292" s="46" t="str">
        <f t="shared" si="63"/>
        <v>Yes</v>
      </c>
      <c r="Z292" s="46" t="str">
        <f t="shared" si="64"/>
        <v>Very high</v>
      </c>
    </row>
    <row r="293" spans="1:26" x14ac:dyDescent="0.25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52"/>
        <v>20856</v>
      </c>
      <c r="L293" s="46">
        <f t="shared" si="53"/>
        <v>23392</v>
      </c>
      <c r="M293" s="46">
        <v>35</v>
      </c>
      <c r="N293" s="46">
        <f t="shared" si="54"/>
        <v>23427</v>
      </c>
      <c r="O293" s="46">
        <f t="shared" si="55"/>
        <v>2571</v>
      </c>
      <c r="P293" s="46" t="s">
        <v>30</v>
      </c>
      <c r="Q293" s="58">
        <f t="shared" si="56"/>
        <v>0</v>
      </c>
      <c r="R293" s="46" t="str">
        <f t="shared" si="57"/>
        <v>-</v>
      </c>
      <c r="S293" s="58" t="str">
        <f t="shared" si="58"/>
        <v>No Discount</v>
      </c>
      <c r="T293" s="46" t="str">
        <f t="shared" si="59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60"/>
        <v>0</v>
      </c>
      <c r="W293" s="46" t="str">
        <f t="shared" si="61"/>
        <v>-</v>
      </c>
      <c r="X293" s="58">
        <f t="shared" si="62"/>
        <v>0</v>
      </c>
      <c r="Y293" s="46" t="str">
        <f t="shared" si="63"/>
        <v>Yes</v>
      </c>
      <c r="Z293" s="46" t="str">
        <f t="shared" si="64"/>
        <v>MID</v>
      </c>
    </row>
    <row r="294" spans="1:26" x14ac:dyDescent="0.25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52"/>
        <v>16302</v>
      </c>
      <c r="L294" s="46">
        <f t="shared" si="53"/>
        <v>17934</v>
      </c>
      <c r="M294" s="46">
        <v>51</v>
      </c>
      <c r="N294" s="46">
        <f t="shared" si="54"/>
        <v>17985</v>
      </c>
      <c r="O294" s="46">
        <f t="shared" si="55"/>
        <v>1683</v>
      </c>
      <c r="P294" s="46" t="s">
        <v>30</v>
      </c>
      <c r="Q294" s="58">
        <f t="shared" si="56"/>
        <v>0</v>
      </c>
      <c r="R294" s="46" t="str">
        <f t="shared" si="57"/>
        <v>-</v>
      </c>
      <c r="S294" s="58" t="str">
        <f t="shared" si="58"/>
        <v>No Discount</v>
      </c>
      <c r="T294" s="46" t="str">
        <f t="shared" si="59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60"/>
        <v>0</v>
      </c>
      <c r="W294" s="46" t="str">
        <f t="shared" si="61"/>
        <v>-</v>
      </c>
      <c r="X294" s="58">
        <f t="shared" si="62"/>
        <v>0</v>
      </c>
      <c r="Y294" s="46" t="str">
        <f t="shared" si="63"/>
        <v>Yes</v>
      </c>
      <c r="Z294" s="46" t="str">
        <f t="shared" si="64"/>
        <v>HIGH</v>
      </c>
    </row>
    <row r="295" spans="1:26" x14ac:dyDescent="0.25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52"/>
        <v>2548</v>
      </c>
      <c r="L295" s="46">
        <f t="shared" si="53"/>
        <v>2728</v>
      </c>
      <c r="M295" s="46">
        <v>48</v>
      </c>
      <c r="N295" s="46">
        <f t="shared" si="54"/>
        <v>2776</v>
      </c>
      <c r="O295" s="46">
        <f t="shared" si="55"/>
        <v>228</v>
      </c>
      <c r="P295" s="46" t="s">
        <v>30</v>
      </c>
      <c r="Q295" s="58">
        <f t="shared" si="56"/>
        <v>0</v>
      </c>
      <c r="R295" s="46" t="str">
        <f t="shared" si="57"/>
        <v>-</v>
      </c>
      <c r="S295" s="58" t="str">
        <f t="shared" si="58"/>
        <v>No Discount</v>
      </c>
      <c r="T295" s="46" t="str">
        <f t="shared" si="59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60"/>
        <v>0</v>
      </c>
      <c r="W295" s="46" t="str">
        <f t="shared" si="61"/>
        <v>-</v>
      </c>
      <c r="X295" s="58">
        <f t="shared" si="62"/>
        <v>0</v>
      </c>
      <c r="Y295" s="46" t="str">
        <f t="shared" si="63"/>
        <v>Yes</v>
      </c>
      <c r="Z295" s="46" t="str">
        <f t="shared" si="64"/>
        <v>HIGH</v>
      </c>
    </row>
    <row r="296" spans="1:26" x14ac:dyDescent="0.25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52"/>
        <v>16716</v>
      </c>
      <c r="L296" s="46">
        <f t="shared" si="53"/>
        <v>17706</v>
      </c>
      <c r="M296" s="46">
        <v>85</v>
      </c>
      <c r="N296" s="46">
        <f t="shared" si="54"/>
        <v>17791</v>
      </c>
      <c r="O296" s="46">
        <f t="shared" si="55"/>
        <v>1075</v>
      </c>
      <c r="P296" s="46" t="s">
        <v>28</v>
      </c>
      <c r="Q296" s="58">
        <f t="shared" si="56"/>
        <v>0</v>
      </c>
      <c r="R296" s="46" t="str">
        <f t="shared" si="57"/>
        <v>-</v>
      </c>
      <c r="S296" s="58" t="str">
        <f t="shared" si="58"/>
        <v>No Discount</v>
      </c>
      <c r="T296" s="46" t="str">
        <f t="shared" si="59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60"/>
        <v>0</v>
      </c>
      <c r="W296" s="46" t="str">
        <f t="shared" si="61"/>
        <v>-</v>
      </c>
      <c r="X296" s="58">
        <f t="shared" si="62"/>
        <v>0</v>
      </c>
      <c r="Y296" s="46" t="str">
        <f t="shared" si="63"/>
        <v>Yes</v>
      </c>
      <c r="Z296" s="46" t="str">
        <f t="shared" si="64"/>
        <v>Very high</v>
      </c>
    </row>
    <row r="297" spans="1:26" x14ac:dyDescent="0.25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52"/>
        <v>4844</v>
      </c>
      <c r="L297" s="46">
        <f t="shared" si="53"/>
        <v>5284</v>
      </c>
      <c r="M297" s="46">
        <v>67</v>
      </c>
      <c r="N297" s="46">
        <f t="shared" si="54"/>
        <v>5351</v>
      </c>
      <c r="O297" s="46">
        <f t="shared" si="55"/>
        <v>507</v>
      </c>
      <c r="P297" s="46" t="s">
        <v>30</v>
      </c>
      <c r="Q297" s="58">
        <f t="shared" si="56"/>
        <v>0</v>
      </c>
      <c r="R297" s="46">
        <f t="shared" si="57"/>
        <v>802.65</v>
      </c>
      <c r="S297" s="58" t="str">
        <f t="shared" si="58"/>
        <v>No Discount</v>
      </c>
      <c r="T297" s="46" t="str">
        <f t="shared" si="59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60"/>
        <v>0</v>
      </c>
      <c r="W297" s="46" t="str">
        <f t="shared" si="61"/>
        <v>-</v>
      </c>
      <c r="X297" s="58">
        <f t="shared" si="62"/>
        <v>0</v>
      </c>
      <c r="Y297" s="46" t="str">
        <f t="shared" si="63"/>
        <v>No</v>
      </c>
      <c r="Z297" s="46" t="str">
        <f t="shared" si="64"/>
        <v>Very high</v>
      </c>
    </row>
    <row r="298" spans="1:26" x14ac:dyDescent="0.25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52"/>
        <v>10720</v>
      </c>
      <c r="L298" s="46">
        <f t="shared" si="53"/>
        <v>11355</v>
      </c>
      <c r="M298" s="46">
        <v>85</v>
      </c>
      <c r="N298" s="46">
        <f t="shared" si="54"/>
        <v>11440</v>
      </c>
      <c r="O298" s="46">
        <f t="shared" si="55"/>
        <v>720</v>
      </c>
      <c r="P298" s="46" t="s">
        <v>30</v>
      </c>
      <c r="Q298" s="58">
        <f t="shared" si="56"/>
        <v>0</v>
      </c>
      <c r="R298" s="46">
        <f t="shared" si="57"/>
        <v>3203.2000000000003</v>
      </c>
      <c r="S298" s="58" t="str">
        <f t="shared" si="58"/>
        <v>No Discount</v>
      </c>
      <c r="T298" s="46" t="str">
        <f t="shared" si="59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60"/>
        <v>0</v>
      </c>
      <c r="W298" s="46">
        <f t="shared" si="61"/>
        <v>3203.2000000000003</v>
      </c>
      <c r="X298" s="58">
        <f t="shared" si="62"/>
        <v>0</v>
      </c>
      <c r="Y298" s="46" t="str">
        <f t="shared" si="63"/>
        <v>Yes</v>
      </c>
      <c r="Z298" s="46" t="str">
        <f t="shared" si="64"/>
        <v>Very high</v>
      </c>
    </row>
    <row r="299" spans="1:26" x14ac:dyDescent="0.25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52"/>
        <v>148</v>
      </c>
      <c r="L299" s="46">
        <f t="shared" si="53"/>
        <v>156</v>
      </c>
      <c r="M299" s="46">
        <v>10</v>
      </c>
      <c r="N299" s="46">
        <f t="shared" si="54"/>
        <v>166</v>
      </c>
      <c r="O299" s="46">
        <f t="shared" si="55"/>
        <v>18</v>
      </c>
      <c r="P299" s="46" t="s">
        <v>28</v>
      </c>
      <c r="Q299" s="58">
        <f t="shared" si="56"/>
        <v>0</v>
      </c>
      <c r="R299" s="46" t="str">
        <f t="shared" si="57"/>
        <v>-</v>
      </c>
      <c r="S299" s="58" t="str">
        <f t="shared" si="58"/>
        <v>No Discount</v>
      </c>
      <c r="T299" s="46" t="str">
        <f t="shared" si="59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60"/>
        <v>0</v>
      </c>
      <c r="W299" s="46" t="str">
        <f t="shared" si="61"/>
        <v>-</v>
      </c>
      <c r="X299" s="58">
        <f t="shared" si="62"/>
        <v>0</v>
      </c>
      <c r="Y299" s="46" t="str">
        <f t="shared" si="63"/>
        <v>No</v>
      </c>
      <c r="Z299" s="46" t="str">
        <f t="shared" si="64"/>
        <v>LOW</v>
      </c>
    </row>
    <row r="300" spans="1:26" x14ac:dyDescent="0.25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52"/>
        <v>7265</v>
      </c>
      <c r="L300" s="46">
        <f t="shared" si="53"/>
        <v>7410</v>
      </c>
      <c r="M300" s="46">
        <v>57</v>
      </c>
      <c r="N300" s="46">
        <f t="shared" si="54"/>
        <v>7467</v>
      </c>
      <c r="O300" s="46">
        <f t="shared" si="55"/>
        <v>202</v>
      </c>
      <c r="P300" s="46" t="s">
        <v>28</v>
      </c>
      <c r="Q300" s="58">
        <f t="shared" si="56"/>
        <v>0</v>
      </c>
      <c r="R300" s="46" t="str">
        <f t="shared" si="57"/>
        <v>-</v>
      </c>
      <c r="S300" s="58" t="str">
        <f t="shared" si="58"/>
        <v>No Discount</v>
      </c>
      <c r="T300" s="46" t="str">
        <f t="shared" si="59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60"/>
        <v>0</v>
      </c>
      <c r="W300" s="46" t="str">
        <f t="shared" si="61"/>
        <v>-</v>
      </c>
      <c r="X300" s="58">
        <f t="shared" si="62"/>
        <v>0</v>
      </c>
      <c r="Y300" s="46" t="str">
        <f t="shared" si="63"/>
        <v>No</v>
      </c>
      <c r="Z300" s="46" t="str">
        <f t="shared" si="64"/>
        <v>HIGH</v>
      </c>
    </row>
    <row r="301" spans="1:26" x14ac:dyDescent="0.25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52"/>
        <v>10715</v>
      </c>
      <c r="L301" s="46">
        <f t="shared" si="53"/>
        <v>11140</v>
      </c>
      <c r="M301" s="46">
        <v>67</v>
      </c>
      <c r="N301" s="46">
        <f t="shared" si="54"/>
        <v>11207</v>
      </c>
      <c r="O301" s="46">
        <f t="shared" si="55"/>
        <v>492</v>
      </c>
      <c r="P301" s="46" t="s">
        <v>152</v>
      </c>
      <c r="Q301" s="58">
        <f t="shared" si="56"/>
        <v>0.3</v>
      </c>
      <c r="R301" s="46">
        <f t="shared" si="57"/>
        <v>3362.1</v>
      </c>
      <c r="S301" s="58" t="str">
        <f t="shared" si="58"/>
        <v>No Discount</v>
      </c>
      <c r="T301" s="46" t="str">
        <f t="shared" si="59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60"/>
        <v>0.3</v>
      </c>
      <c r="W301" s="46">
        <f t="shared" si="61"/>
        <v>3362.1</v>
      </c>
      <c r="X301" s="58">
        <f t="shared" si="62"/>
        <v>0</v>
      </c>
      <c r="Y301" s="46" t="str">
        <f t="shared" si="63"/>
        <v>Yes</v>
      </c>
      <c r="Z301" s="46" t="str">
        <f t="shared" si="64"/>
        <v>Very high</v>
      </c>
    </row>
    <row r="302" spans="1:26" x14ac:dyDescent="0.25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52"/>
        <v>660</v>
      </c>
      <c r="L302" s="46">
        <f t="shared" si="53"/>
        <v>720</v>
      </c>
      <c r="M302" s="46">
        <v>30</v>
      </c>
      <c r="N302" s="46">
        <f t="shared" si="54"/>
        <v>750</v>
      </c>
      <c r="O302" s="46">
        <f t="shared" si="55"/>
        <v>90</v>
      </c>
      <c r="P302" s="46" t="s">
        <v>152</v>
      </c>
      <c r="Q302" s="58">
        <f t="shared" si="56"/>
        <v>0</v>
      </c>
      <c r="R302" s="46">
        <f t="shared" si="57"/>
        <v>210.00000000000003</v>
      </c>
      <c r="S302" s="58" t="str">
        <f t="shared" si="58"/>
        <v>No Discount</v>
      </c>
      <c r="T302" s="46" t="str">
        <f t="shared" si="59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60"/>
        <v>0</v>
      </c>
      <c r="W302" s="46">
        <f t="shared" si="61"/>
        <v>210.00000000000003</v>
      </c>
      <c r="X302" s="58">
        <f t="shared" si="62"/>
        <v>0</v>
      </c>
      <c r="Y302" s="46" t="str">
        <f t="shared" si="63"/>
        <v>No</v>
      </c>
      <c r="Z302" s="46" t="str">
        <f t="shared" si="64"/>
        <v>MID</v>
      </c>
    </row>
    <row r="303" spans="1:26" x14ac:dyDescent="0.25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52"/>
        <v>5820</v>
      </c>
      <c r="L303" s="46">
        <f t="shared" si="53"/>
        <v>6050</v>
      </c>
      <c r="M303" s="46">
        <v>64</v>
      </c>
      <c r="N303" s="46">
        <f t="shared" si="54"/>
        <v>6114</v>
      </c>
      <c r="O303" s="46">
        <f t="shared" si="55"/>
        <v>294</v>
      </c>
      <c r="P303" s="46" t="s">
        <v>28</v>
      </c>
      <c r="Q303" s="58">
        <f t="shared" si="56"/>
        <v>0</v>
      </c>
      <c r="R303" s="46">
        <f t="shared" si="57"/>
        <v>1711.92</v>
      </c>
      <c r="S303" s="58" t="str">
        <f t="shared" si="58"/>
        <v>No Discount</v>
      </c>
      <c r="T303" s="46" t="str">
        <f t="shared" si="59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60"/>
        <v>0</v>
      </c>
      <c r="W303" s="46">
        <f t="shared" si="61"/>
        <v>1711.92</v>
      </c>
      <c r="X303" s="58">
        <f t="shared" si="62"/>
        <v>0</v>
      </c>
      <c r="Y303" s="46" t="str">
        <f t="shared" si="63"/>
        <v>Yes</v>
      </c>
      <c r="Z303" s="46" t="str">
        <f t="shared" si="64"/>
        <v>Very high</v>
      </c>
    </row>
    <row r="304" spans="1:26" x14ac:dyDescent="0.25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52"/>
        <v>1461</v>
      </c>
      <c r="L304" s="46">
        <f t="shared" si="53"/>
        <v>1593</v>
      </c>
      <c r="M304" s="46">
        <v>62</v>
      </c>
      <c r="N304" s="46">
        <f t="shared" si="54"/>
        <v>1655</v>
      </c>
      <c r="O304" s="46">
        <f t="shared" si="55"/>
        <v>194</v>
      </c>
      <c r="P304" s="46" t="s">
        <v>30</v>
      </c>
      <c r="Q304" s="58">
        <f t="shared" si="56"/>
        <v>0</v>
      </c>
      <c r="R304" s="46">
        <f t="shared" si="57"/>
        <v>248.25</v>
      </c>
      <c r="S304" s="58" t="str">
        <f t="shared" si="58"/>
        <v>No Discount</v>
      </c>
      <c r="T304" s="46" t="str">
        <f t="shared" si="59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60"/>
        <v>0</v>
      </c>
      <c r="W304" s="46" t="str">
        <f t="shared" si="61"/>
        <v>-</v>
      </c>
      <c r="X304" s="58">
        <f t="shared" si="62"/>
        <v>0</v>
      </c>
      <c r="Y304" s="46" t="str">
        <f t="shared" si="63"/>
        <v>No</v>
      </c>
      <c r="Z304" s="46" t="str">
        <f t="shared" si="64"/>
        <v>Very high</v>
      </c>
    </row>
    <row r="305" spans="1:26" x14ac:dyDescent="0.25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52"/>
        <v>13242</v>
      </c>
      <c r="L305" s="46">
        <f t="shared" si="53"/>
        <v>13500</v>
      </c>
      <c r="M305" s="46">
        <v>75</v>
      </c>
      <c r="N305" s="46">
        <f t="shared" si="54"/>
        <v>13575</v>
      </c>
      <c r="O305" s="46">
        <f t="shared" si="55"/>
        <v>333</v>
      </c>
      <c r="P305" s="46" t="s">
        <v>30</v>
      </c>
      <c r="Q305" s="58">
        <f t="shared" si="56"/>
        <v>0</v>
      </c>
      <c r="R305" s="46">
        <f t="shared" si="57"/>
        <v>3801.0000000000005</v>
      </c>
      <c r="S305" s="58" t="str">
        <f t="shared" si="58"/>
        <v>No Discount</v>
      </c>
      <c r="T305" s="46" t="str">
        <f t="shared" si="59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60"/>
        <v>0</v>
      </c>
      <c r="W305" s="46">
        <f t="shared" si="61"/>
        <v>3801.0000000000005</v>
      </c>
      <c r="X305" s="58">
        <f t="shared" si="62"/>
        <v>0</v>
      </c>
      <c r="Y305" s="46" t="str">
        <f t="shared" si="63"/>
        <v>Yes</v>
      </c>
      <c r="Z305" s="46" t="str">
        <f t="shared" si="64"/>
        <v>Very high</v>
      </c>
    </row>
    <row r="306" spans="1:26" x14ac:dyDescent="0.25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52"/>
        <v>2667</v>
      </c>
      <c r="L306" s="46">
        <f t="shared" si="53"/>
        <v>2907</v>
      </c>
      <c r="M306" s="46">
        <v>80</v>
      </c>
      <c r="N306" s="46">
        <f t="shared" si="54"/>
        <v>2987</v>
      </c>
      <c r="O306" s="46">
        <f t="shared" si="55"/>
        <v>320</v>
      </c>
      <c r="P306" s="46" t="s">
        <v>28</v>
      </c>
      <c r="Q306" s="58">
        <f t="shared" si="56"/>
        <v>0</v>
      </c>
      <c r="R306" s="46" t="str">
        <f t="shared" si="57"/>
        <v>-</v>
      </c>
      <c r="S306" s="58" t="str">
        <f t="shared" si="58"/>
        <v>No Discount</v>
      </c>
      <c r="T306" s="46" t="str">
        <f t="shared" si="59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60"/>
        <v>0</v>
      </c>
      <c r="W306" s="46" t="str">
        <f t="shared" si="61"/>
        <v>-</v>
      </c>
      <c r="X306" s="58">
        <f t="shared" si="62"/>
        <v>0</v>
      </c>
      <c r="Y306" s="46" t="str">
        <f t="shared" si="63"/>
        <v>No</v>
      </c>
      <c r="Z306" s="46" t="str">
        <f t="shared" si="64"/>
        <v>Very high</v>
      </c>
    </row>
    <row r="307" spans="1:26" x14ac:dyDescent="0.25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52"/>
        <v>7427</v>
      </c>
      <c r="L307" s="46">
        <f t="shared" si="53"/>
        <v>8022</v>
      </c>
      <c r="M307" s="46">
        <v>65</v>
      </c>
      <c r="N307" s="46">
        <f t="shared" si="54"/>
        <v>8087</v>
      </c>
      <c r="O307" s="46">
        <f t="shared" si="55"/>
        <v>660</v>
      </c>
      <c r="P307" s="46" t="s">
        <v>30</v>
      </c>
      <c r="Q307" s="58">
        <f t="shared" si="56"/>
        <v>0</v>
      </c>
      <c r="R307" s="46">
        <f t="shared" si="57"/>
        <v>1213.05</v>
      </c>
      <c r="S307" s="58" t="str">
        <f t="shared" si="58"/>
        <v>No Discount</v>
      </c>
      <c r="T307" s="46" t="str">
        <f t="shared" si="59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60"/>
        <v>0</v>
      </c>
      <c r="W307" s="46" t="str">
        <f t="shared" si="61"/>
        <v>-</v>
      </c>
      <c r="X307" s="58">
        <f t="shared" si="62"/>
        <v>0</v>
      </c>
      <c r="Y307" s="46" t="str">
        <f t="shared" si="63"/>
        <v>No</v>
      </c>
      <c r="Z307" s="46" t="str">
        <f t="shared" si="64"/>
        <v>Very high</v>
      </c>
    </row>
    <row r="308" spans="1:26" x14ac:dyDescent="0.25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52"/>
        <v>8022</v>
      </c>
      <c r="L308" s="46">
        <f t="shared" si="53"/>
        <v>8424</v>
      </c>
      <c r="M308" s="46">
        <v>59</v>
      </c>
      <c r="N308" s="46">
        <f t="shared" si="54"/>
        <v>8483</v>
      </c>
      <c r="O308" s="46">
        <f t="shared" si="55"/>
        <v>461</v>
      </c>
      <c r="P308" s="46" t="s">
        <v>28</v>
      </c>
      <c r="Q308" s="58">
        <f t="shared" si="56"/>
        <v>0</v>
      </c>
      <c r="R308" s="46" t="str">
        <f t="shared" si="57"/>
        <v>-</v>
      </c>
      <c r="S308" s="58" t="str">
        <f t="shared" si="58"/>
        <v>No Discount</v>
      </c>
      <c r="T308" s="46" t="str">
        <f t="shared" si="59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60"/>
        <v>0</v>
      </c>
      <c r="W308" s="46" t="str">
        <f t="shared" si="61"/>
        <v>-</v>
      </c>
      <c r="X308" s="58">
        <f t="shared" si="62"/>
        <v>0</v>
      </c>
      <c r="Y308" s="46" t="str">
        <f t="shared" si="63"/>
        <v>Yes</v>
      </c>
      <c r="Z308" s="46" t="str">
        <f t="shared" si="64"/>
        <v>HIGH</v>
      </c>
    </row>
    <row r="309" spans="1:26" x14ac:dyDescent="0.25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52"/>
        <v>13689</v>
      </c>
      <c r="L309" s="46">
        <f t="shared" si="53"/>
        <v>14496</v>
      </c>
      <c r="M309" s="46">
        <v>98</v>
      </c>
      <c r="N309" s="46">
        <f t="shared" si="54"/>
        <v>14594</v>
      </c>
      <c r="O309" s="46">
        <f t="shared" si="55"/>
        <v>905</v>
      </c>
      <c r="P309" s="46" t="s">
        <v>28</v>
      </c>
      <c r="Q309" s="58">
        <f t="shared" si="56"/>
        <v>0</v>
      </c>
      <c r="R309" s="46" t="str">
        <f t="shared" si="57"/>
        <v>-</v>
      </c>
      <c r="S309" s="58" t="str">
        <f t="shared" si="58"/>
        <v>No Discount</v>
      </c>
      <c r="T309" s="46" t="str">
        <f t="shared" si="59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60"/>
        <v>0</v>
      </c>
      <c r="W309" s="46" t="str">
        <f t="shared" si="61"/>
        <v>-</v>
      </c>
      <c r="X309" s="58">
        <f t="shared" si="62"/>
        <v>0</v>
      </c>
      <c r="Y309" s="46" t="str">
        <f t="shared" si="63"/>
        <v>Yes</v>
      </c>
      <c r="Z309" s="46" t="str">
        <f t="shared" si="64"/>
        <v>Very high</v>
      </c>
    </row>
    <row r="310" spans="1:26" x14ac:dyDescent="0.25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52"/>
        <v>13905</v>
      </c>
      <c r="L310" s="46">
        <f t="shared" si="53"/>
        <v>15462</v>
      </c>
      <c r="M310" s="46">
        <v>90</v>
      </c>
      <c r="N310" s="46">
        <f t="shared" si="54"/>
        <v>15552</v>
      </c>
      <c r="O310" s="46">
        <f t="shared" si="55"/>
        <v>1647</v>
      </c>
      <c r="P310" s="46" t="s">
        <v>28</v>
      </c>
      <c r="Q310" s="58">
        <f t="shared" si="56"/>
        <v>0</v>
      </c>
      <c r="R310" s="46">
        <f t="shared" si="57"/>
        <v>4354.5600000000004</v>
      </c>
      <c r="S310" s="58" t="str">
        <f t="shared" si="58"/>
        <v>No Discount</v>
      </c>
      <c r="T310" s="46" t="str">
        <f t="shared" si="59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60"/>
        <v>0</v>
      </c>
      <c r="W310" s="46">
        <f t="shared" si="61"/>
        <v>4354.5600000000004</v>
      </c>
      <c r="X310" s="58">
        <f t="shared" si="62"/>
        <v>0</v>
      </c>
      <c r="Y310" s="46" t="str">
        <f t="shared" si="63"/>
        <v>Yes</v>
      </c>
      <c r="Z310" s="46" t="str">
        <f t="shared" si="64"/>
        <v>Very high</v>
      </c>
    </row>
    <row r="311" spans="1:26" x14ac:dyDescent="0.25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52"/>
        <v>6042</v>
      </c>
      <c r="L311" s="46">
        <f t="shared" si="53"/>
        <v>6465</v>
      </c>
      <c r="M311" s="46">
        <v>50</v>
      </c>
      <c r="N311" s="46">
        <f t="shared" si="54"/>
        <v>6515</v>
      </c>
      <c r="O311" s="46">
        <f t="shared" si="55"/>
        <v>473</v>
      </c>
      <c r="P311" s="46" t="s">
        <v>30</v>
      </c>
      <c r="Q311" s="58">
        <f t="shared" si="56"/>
        <v>0.3</v>
      </c>
      <c r="R311" s="46">
        <f t="shared" si="57"/>
        <v>1954.5</v>
      </c>
      <c r="S311" s="58" t="str">
        <f t="shared" si="58"/>
        <v>No Discount</v>
      </c>
      <c r="T311" s="46" t="str">
        <f t="shared" si="59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60"/>
        <v>0.3</v>
      </c>
      <c r="W311" s="46">
        <f t="shared" si="61"/>
        <v>1954.5</v>
      </c>
      <c r="X311" s="58">
        <f t="shared" si="62"/>
        <v>0</v>
      </c>
      <c r="Y311" s="46" t="str">
        <f t="shared" si="63"/>
        <v>Yes</v>
      </c>
      <c r="Z311" s="46" t="str">
        <f t="shared" si="64"/>
        <v>HIGH</v>
      </c>
    </row>
    <row r="312" spans="1:26" x14ac:dyDescent="0.25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52"/>
        <v>23397</v>
      </c>
      <c r="L312" s="46">
        <f t="shared" si="53"/>
        <v>24561</v>
      </c>
      <c r="M312" s="46">
        <v>74</v>
      </c>
      <c r="N312" s="46">
        <f t="shared" si="54"/>
        <v>24635</v>
      </c>
      <c r="O312" s="46">
        <f t="shared" si="55"/>
        <v>1238</v>
      </c>
      <c r="P312" s="46" t="s">
        <v>28</v>
      </c>
      <c r="Q312" s="58">
        <f t="shared" si="56"/>
        <v>0</v>
      </c>
      <c r="R312" s="46">
        <f t="shared" si="57"/>
        <v>6897.8000000000011</v>
      </c>
      <c r="S312" s="58" t="str">
        <f t="shared" si="58"/>
        <v>No Discount</v>
      </c>
      <c r="T312" s="46" t="str">
        <f t="shared" si="59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60"/>
        <v>0</v>
      </c>
      <c r="W312" s="46">
        <f t="shared" si="61"/>
        <v>6897.8000000000011</v>
      </c>
      <c r="X312" s="58">
        <f t="shared" si="62"/>
        <v>0</v>
      </c>
      <c r="Y312" s="46" t="str">
        <f t="shared" si="63"/>
        <v>Yes</v>
      </c>
      <c r="Z312" s="46" t="str">
        <f t="shared" si="64"/>
        <v>Very high</v>
      </c>
    </row>
    <row r="313" spans="1:26" x14ac:dyDescent="0.25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52"/>
        <v>2735</v>
      </c>
      <c r="L313" s="46">
        <f t="shared" si="53"/>
        <v>2843</v>
      </c>
      <c r="M313" s="46">
        <v>23</v>
      </c>
      <c r="N313" s="46">
        <f t="shared" si="54"/>
        <v>2866</v>
      </c>
      <c r="O313" s="46">
        <f t="shared" si="55"/>
        <v>131</v>
      </c>
      <c r="P313" s="46" t="s">
        <v>30</v>
      </c>
      <c r="Q313" s="58">
        <f t="shared" si="56"/>
        <v>0</v>
      </c>
      <c r="R313" s="46">
        <f t="shared" si="57"/>
        <v>802.48000000000013</v>
      </c>
      <c r="S313" s="58" t="str">
        <f t="shared" si="58"/>
        <v>No Discount</v>
      </c>
      <c r="T313" s="46" t="str">
        <f t="shared" si="59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60"/>
        <v>0</v>
      </c>
      <c r="W313" s="46">
        <f t="shared" si="61"/>
        <v>802.48000000000013</v>
      </c>
      <c r="X313" s="58">
        <f t="shared" si="62"/>
        <v>0</v>
      </c>
      <c r="Y313" s="46" t="str">
        <f t="shared" si="63"/>
        <v>Yes</v>
      </c>
      <c r="Z313" s="46" t="str">
        <f t="shared" si="64"/>
        <v>MID</v>
      </c>
    </row>
    <row r="314" spans="1:26" x14ac:dyDescent="0.25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52"/>
        <v>19663</v>
      </c>
      <c r="L314" s="46">
        <f t="shared" si="53"/>
        <v>20447</v>
      </c>
      <c r="M314" s="46">
        <v>87</v>
      </c>
      <c r="N314" s="46">
        <f t="shared" si="54"/>
        <v>20534</v>
      </c>
      <c r="O314" s="46">
        <f t="shared" si="55"/>
        <v>871</v>
      </c>
      <c r="P314" s="46" t="s">
        <v>152</v>
      </c>
      <c r="Q314" s="58">
        <f t="shared" si="56"/>
        <v>0</v>
      </c>
      <c r="R314" s="46" t="str">
        <f t="shared" si="57"/>
        <v>-</v>
      </c>
      <c r="S314" s="58" t="str">
        <f t="shared" si="58"/>
        <v>No Discount</v>
      </c>
      <c r="T314" s="46" t="str">
        <f t="shared" si="59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60"/>
        <v>0</v>
      </c>
      <c r="W314" s="46" t="str">
        <f t="shared" si="61"/>
        <v>-</v>
      </c>
      <c r="X314" s="58">
        <f t="shared" si="62"/>
        <v>0</v>
      </c>
      <c r="Y314" s="46" t="str">
        <f t="shared" si="63"/>
        <v>Yes</v>
      </c>
      <c r="Z314" s="46" t="str">
        <f t="shared" si="64"/>
        <v>Very high</v>
      </c>
    </row>
    <row r="315" spans="1:26" x14ac:dyDescent="0.25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52"/>
        <v>112</v>
      </c>
      <c r="L315" s="46">
        <f t="shared" si="53"/>
        <v>122</v>
      </c>
      <c r="M315" s="46">
        <v>10</v>
      </c>
      <c r="N315" s="46">
        <f t="shared" si="54"/>
        <v>132</v>
      </c>
      <c r="O315" s="46">
        <f t="shared" si="55"/>
        <v>20</v>
      </c>
      <c r="P315" s="46" t="s">
        <v>30</v>
      </c>
      <c r="Q315" s="58">
        <f t="shared" si="56"/>
        <v>0</v>
      </c>
      <c r="R315" s="46" t="str">
        <f t="shared" si="57"/>
        <v>-</v>
      </c>
      <c r="S315" s="58" t="str">
        <f t="shared" si="58"/>
        <v>No Discount</v>
      </c>
      <c r="T315" s="46" t="str">
        <f t="shared" si="59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60"/>
        <v>0</v>
      </c>
      <c r="W315" s="46" t="str">
        <f t="shared" si="61"/>
        <v>-</v>
      </c>
      <c r="X315" s="58">
        <f t="shared" si="62"/>
        <v>0</v>
      </c>
      <c r="Y315" s="46" t="str">
        <f t="shared" si="63"/>
        <v>No</v>
      </c>
      <c r="Z315" s="46" t="str">
        <f t="shared" si="64"/>
        <v>LOW</v>
      </c>
    </row>
    <row r="316" spans="1:26" x14ac:dyDescent="0.25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52"/>
        <v>5486</v>
      </c>
      <c r="L316" s="46">
        <f t="shared" si="53"/>
        <v>5916</v>
      </c>
      <c r="M316" s="46">
        <v>91</v>
      </c>
      <c r="N316" s="46">
        <f t="shared" si="54"/>
        <v>6007</v>
      </c>
      <c r="O316" s="46">
        <f t="shared" si="55"/>
        <v>521</v>
      </c>
      <c r="P316" s="46" t="s">
        <v>28</v>
      </c>
      <c r="Q316" s="58">
        <f t="shared" si="56"/>
        <v>0</v>
      </c>
      <c r="R316" s="46" t="str">
        <f t="shared" si="57"/>
        <v>-</v>
      </c>
      <c r="S316" s="58" t="str">
        <f t="shared" si="58"/>
        <v>No Discount</v>
      </c>
      <c r="T316" s="46" t="str">
        <f t="shared" si="59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60"/>
        <v>0</v>
      </c>
      <c r="W316" s="46" t="str">
        <f t="shared" si="61"/>
        <v>-</v>
      </c>
      <c r="X316" s="58">
        <f t="shared" si="62"/>
        <v>0</v>
      </c>
      <c r="Y316" s="46" t="str">
        <f t="shared" si="63"/>
        <v>Yes</v>
      </c>
      <c r="Z316" s="46" t="str">
        <f t="shared" si="64"/>
        <v>Very high</v>
      </c>
    </row>
    <row r="317" spans="1:26" x14ac:dyDescent="0.25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52"/>
        <v>8877</v>
      </c>
      <c r="L317" s="46">
        <f t="shared" si="53"/>
        <v>9768</v>
      </c>
      <c r="M317" s="46">
        <v>69</v>
      </c>
      <c r="N317" s="46">
        <f t="shared" si="54"/>
        <v>9837</v>
      </c>
      <c r="O317" s="46">
        <f t="shared" si="55"/>
        <v>960</v>
      </c>
      <c r="P317" s="46" t="s">
        <v>30</v>
      </c>
      <c r="Q317" s="58">
        <f t="shared" si="56"/>
        <v>0.3</v>
      </c>
      <c r="R317" s="46">
        <f t="shared" si="57"/>
        <v>2951.1</v>
      </c>
      <c r="S317" s="58" t="str">
        <f t="shared" si="58"/>
        <v>No Discount</v>
      </c>
      <c r="T317" s="46" t="str">
        <f t="shared" si="59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60"/>
        <v>0.3</v>
      </c>
      <c r="W317" s="46">
        <f t="shared" si="61"/>
        <v>2951.1</v>
      </c>
      <c r="X317" s="58">
        <f t="shared" si="62"/>
        <v>0</v>
      </c>
      <c r="Y317" s="46" t="str">
        <f t="shared" si="63"/>
        <v>Yes</v>
      </c>
      <c r="Z317" s="46" t="str">
        <f t="shared" si="64"/>
        <v>Very high</v>
      </c>
    </row>
    <row r="318" spans="1:26" x14ac:dyDescent="0.25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52"/>
        <v>6429</v>
      </c>
      <c r="L318" s="46">
        <f t="shared" si="53"/>
        <v>6732</v>
      </c>
      <c r="M318" s="46">
        <v>36</v>
      </c>
      <c r="N318" s="46">
        <f t="shared" si="54"/>
        <v>6768</v>
      </c>
      <c r="O318" s="46">
        <f t="shared" si="55"/>
        <v>339</v>
      </c>
      <c r="P318" s="46" t="s">
        <v>28</v>
      </c>
      <c r="Q318" s="58">
        <f t="shared" si="56"/>
        <v>0</v>
      </c>
      <c r="R318" s="46" t="str">
        <f t="shared" si="57"/>
        <v>-</v>
      </c>
      <c r="S318" s="58" t="str">
        <f t="shared" si="58"/>
        <v>No Discount</v>
      </c>
      <c r="T318" s="46" t="str">
        <f t="shared" si="59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60"/>
        <v>0</v>
      </c>
      <c r="W318" s="46" t="str">
        <f t="shared" si="61"/>
        <v>-</v>
      </c>
      <c r="X318" s="58">
        <f t="shared" si="62"/>
        <v>0</v>
      </c>
      <c r="Y318" s="46" t="str">
        <f t="shared" si="63"/>
        <v>Yes</v>
      </c>
      <c r="Z318" s="46" t="str">
        <f t="shared" si="64"/>
        <v>MID</v>
      </c>
    </row>
    <row r="319" spans="1:26" x14ac:dyDescent="0.25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52"/>
        <v>3060</v>
      </c>
      <c r="L319" s="46">
        <f t="shared" si="53"/>
        <v>3210</v>
      </c>
      <c r="M319" s="46">
        <v>36</v>
      </c>
      <c r="N319" s="46">
        <f t="shared" si="54"/>
        <v>3246</v>
      </c>
      <c r="O319" s="46">
        <f t="shared" si="55"/>
        <v>186</v>
      </c>
      <c r="P319" s="46" t="s">
        <v>30</v>
      </c>
      <c r="Q319" s="58">
        <f t="shared" si="56"/>
        <v>0</v>
      </c>
      <c r="R319" s="46" t="str">
        <f t="shared" si="57"/>
        <v>-</v>
      </c>
      <c r="S319" s="58" t="str">
        <f t="shared" si="58"/>
        <v>No Discount</v>
      </c>
      <c r="T319" s="46" t="str">
        <f t="shared" si="59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60"/>
        <v>0</v>
      </c>
      <c r="W319" s="46" t="str">
        <f t="shared" si="61"/>
        <v>-</v>
      </c>
      <c r="X319" s="58">
        <f t="shared" si="62"/>
        <v>0</v>
      </c>
      <c r="Y319" s="46" t="str">
        <f t="shared" si="63"/>
        <v>Yes</v>
      </c>
      <c r="Z319" s="46" t="str">
        <f t="shared" si="64"/>
        <v>MID</v>
      </c>
    </row>
    <row r="320" spans="1:26" x14ac:dyDescent="0.25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52"/>
        <v>1258</v>
      </c>
      <c r="L320" s="46">
        <f t="shared" si="53"/>
        <v>1348</v>
      </c>
      <c r="M320" s="46">
        <v>86</v>
      </c>
      <c r="N320" s="46">
        <f t="shared" si="54"/>
        <v>1434</v>
      </c>
      <c r="O320" s="46">
        <f t="shared" si="55"/>
        <v>176</v>
      </c>
      <c r="P320" s="46" t="s">
        <v>28</v>
      </c>
      <c r="Q320" s="58">
        <f t="shared" si="56"/>
        <v>0</v>
      </c>
      <c r="R320" s="46" t="str">
        <f t="shared" si="57"/>
        <v>-</v>
      </c>
      <c r="S320" s="58" t="str">
        <f t="shared" si="58"/>
        <v>No Discount</v>
      </c>
      <c r="T320" s="46" t="str">
        <f t="shared" si="59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60"/>
        <v>0</v>
      </c>
      <c r="W320" s="46" t="str">
        <f t="shared" si="61"/>
        <v>-</v>
      </c>
      <c r="X320" s="58">
        <f t="shared" si="62"/>
        <v>0</v>
      </c>
      <c r="Y320" s="46" t="str">
        <f t="shared" si="63"/>
        <v>No</v>
      </c>
      <c r="Z320" s="46" t="str">
        <f t="shared" si="64"/>
        <v>Very high</v>
      </c>
    </row>
    <row r="321" spans="1:26" x14ac:dyDescent="0.25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52"/>
        <v>1604</v>
      </c>
      <c r="L321" s="46">
        <f t="shared" si="53"/>
        <v>1651</v>
      </c>
      <c r="M321" s="46">
        <v>65</v>
      </c>
      <c r="N321" s="46">
        <f t="shared" si="54"/>
        <v>1716</v>
      </c>
      <c r="O321" s="46">
        <f t="shared" si="55"/>
        <v>112</v>
      </c>
      <c r="P321" s="46" t="s">
        <v>152</v>
      </c>
      <c r="Q321" s="58">
        <f t="shared" si="56"/>
        <v>0</v>
      </c>
      <c r="R321" s="46" t="str">
        <f t="shared" si="57"/>
        <v>-</v>
      </c>
      <c r="S321" s="58" t="str">
        <f t="shared" si="58"/>
        <v>No Discount</v>
      </c>
      <c r="T321" s="46" t="str">
        <f t="shared" si="59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60"/>
        <v>0</v>
      </c>
      <c r="W321" s="46" t="str">
        <f t="shared" si="61"/>
        <v>-</v>
      </c>
      <c r="X321" s="58">
        <f t="shared" si="62"/>
        <v>0</v>
      </c>
      <c r="Y321" s="46" t="str">
        <f t="shared" si="63"/>
        <v>Yes</v>
      </c>
      <c r="Z321" s="46" t="str">
        <f t="shared" si="64"/>
        <v>Very high</v>
      </c>
    </row>
    <row r="322" spans="1:26" x14ac:dyDescent="0.25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52"/>
        <v>6624</v>
      </c>
      <c r="L322" s="46">
        <f t="shared" si="53"/>
        <v>7088</v>
      </c>
      <c r="M322" s="46">
        <v>25</v>
      </c>
      <c r="N322" s="46">
        <f t="shared" si="54"/>
        <v>7113</v>
      </c>
      <c r="O322" s="46">
        <f t="shared" si="55"/>
        <v>489</v>
      </c>
      <c r="P322" s="46" t="s">
        <v>30</v>
      </c>
      <c r="Q322" s="58">
        <f t="shared" si="56"/>
        <v>0</v>
      </c>
      <c r="R322" s="46">
        <f t="shared" si="57"/>
        <v>1066.95</v>
      </c>
      <c r="S322" s="58" t="str">
        <f t="shared" si="58"/>
        <v>No Discount</v>
      </c>
      <c r="T322" s="46" t="str">
        <f t="shared" si="59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60"/>
        <v>0</v>
      </c>
      <c r="W322" s="46" t="str">
        <f t="shared" si="61"/>
        <v>-</v>
      </c>
      <c r="X322" s="58">
        <f t="shared" si="62"/>
        <v>0</v>
      </c>
      <c r="Y322" s="46" t="str">
        <f t="shared" si="63"/>
        <v>Yes</v>
      </c>
      <c r="Z322" s="46" t="str">
        <f t="shared" si="64"/>
        <v>MID</v>
      </c>
    </row>
    <row r="323" spans="1:26" x14ac:dyDescent="0.25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5">I323*J323</f>
        <v>4836</v>
      </c>
      <c r="L323" s="46">
        <f t="shared" ref="L323:L386" si="66">H323*J323</f>
        <v>5328</v>
      </c>
      <c r="M323" s="46">
        <v>62</v>
      </c>
      <c r="N323" s="46">
        <f t="shared" ref="N323:N386" si="67">L323+M323</f>
        <v>5390</v>
      </c>
      <c r="O323" s="46">
        <f t="shared" ref="O323:O386" si="68">N323-K323</f>
        <v>554</v>
      </c>
      <c r="P323" s="46" t="s">
        <v>28</v>
      </c>
      <c r="Q323" s="58">
        <f t="shared" ref="Q323:Q386" si="69">IF(E323="Amazon",30%,0)</f>
        <v>0</v>
      </c>
      <c r="R323" s="46">
        <f t="shared" ref="R323:R386" si="70">IF(E323="Amazon",30%*N323,IF(E323="Flipkart",28%*N323,IF(E323="India Mart",15%*N323,"-")))</f>
        <v>1509.2</v>
      </c>
      <c r="S323" s="58" t="str">
        <f t="shared" ref="S323:S386" si="71">IF(AND(E323="Website",N323&gt;25000),2%,"No Discount")</f>
        <v>No Discount</v>
      </c>
      <c r="T323" s="46" t="str">
        <f t="shared" ref="T323:T386" si="72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73">IF(E323="Amazon",30%,0%)</f>
        <v>0</v>
      </c>
      <c r="W323" s="46">
        <f t="shared" ref="W323:W386" si="74">IF(E323="Amazon",N323*30%,IF(E323="flipkart",N323*28%,IF(E323="indiamart",N323*15%,"-")))</f>
        <v>1509.2</v>
      </c>
      <c r="X323" s="58">
        <f t="shared" ref="X323:X386" si="75">IF(AND(E323="website",N323&gt;25000),2%,0%)</f>
        <v>0</v>
      </c>
      <c r="Y323" s="46" t="str">
        <f t="shared" ref="Y323:Y386" si="76">IF(OR(D323="Furniture",D323="Technology"),"Yes","No")</f>
        <v>Yes</v>
      </c>
      <c r="Z323" s="46" t="str">
        <f t="shared" ref="Z323:Z386" si="77">_xlfn.IFS(M323&lt;=20,"LOW",M323&lt;=40,"MID",M323&lt;=60,"HIGH",M323&gt;60,"Very high")</f>
        <v>Very high</v>
      </c>
    </row>
    <row r="324" spans="1:26" x14ac:dyDescent="0.25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5"/>
        <v>10668</v>
      </c>
      <c r="L324" s="46">
        <f t="shared" si="66"/>
        <v>11628</v>
      </c>
      <c r="M324" s="46">
        <v>77</v>
      </c>
      <c r="N324" s="46">
        <f t="shared" si="67"/>
        <v>11705</v>
      </c>
      <c r="O324" s="46">
        <f t="shared" si="68"/>
        <v>1037</v>
      </c>
      <c r="P324" s="46" t="s">
        <v>30</v>
      </c>
      <c r="Q324" s="58">
        <f t="shared" si="69"/>
        <v>0</v>
      </c>
      <c r="R324" s="46" t="str">
        <f t="shared" si="70"/>
        <v>-</v>
      </c>
      <c r="S324" s="58" t="str">
        <f t="shared" si="71"/>
        <v>No Discount</v>
      </c>
      <c r="T324" s="46" t="str">
        <f t="shared" si="72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73"/>
        <v>0</v>
      </c>
      <c r="W324" s="46" t="str">
        <f t="shared" si="74"/>
        <v>-</v>
      </c>
      <c r="X324" s="58">
        <f t="shared" si="75"/>
        <v>0</v>
      </c>
      <c r="Y324" s="46" t="str">
        <f t="shared" si="76"/>
        <v>No</v>
      </c>
      <c r="Z324" s="46" t="str">
        <f t="shared" si="77"/>
        <v>Very high</v>
      </c>
    </row>
    <row r="325" spans="1:26" x14ac:dyDescent="0.25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5"/>
        <v>2282</v>
      </c>
      <c r="L325" s="46">
        <f t="shared" si="66"/>
        <v>2418</v>
      </c>
      <c r="M325" s="46">
        <v>48</v>
      </c>
      <c r="N325" s="46">
        <f t="shared" si="67"/>
        <v>2466</v>
      </c>
      <c r="O325" s="46">
        <f t="shared" si="68"/>
        <v>184</v>
      </c>
      <c r="P325" s="46" t="s">
        <v>28</v>
      </c>
      <c r="Q325" s="58">
        <f t="shared" si="69"/>
        <v>0</v>
      </c>
      <c r="R325" s="46" t="str">
        <f t="shared" si="70"/>
        <v>-</v>
      </c>
      <c r="S325" s="58" t="str">
        <f t="shared" si="71"/>
        <v>No Discount</v>
      </c>
      <c r="T325" s="46" t="str">
        <f t="shared" si="72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73"/>
        <v>0</v>
      </c>
      <c r="W325" s="46" t="str">
        <f t="shared" si="74"/>
        <v>-</v>
      </c>
      <c r="X325" s="58">
        <f t="shared" si="75"/>
        <v>0</v>
      </c>
      <c r="Y325" s="46" t="str">
        <f t="shared" si="76"/>
        <v>Yes</v>
      </c>
      <c r="Z325" s="46" t="str">
        <f t="shared" si="77"/>
        <v>HIGH</v>
      </c>
    </row>
    <row r="326" spans="1:26" x14ac:dyDescent="0.25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5"/>
        <v>692</v>
      </c>
      <c r="L326" s="46">
        <f t="shared" si="66"/>
        <v>752</v>
      </c>
      <c r="M326" s="46">
        <v>30</v>
      </c>
      <c r="N326" s="46">
        <f t="shared" si="67"/>
        <v>782</v>
      </c>
      <c r="O326" s="46">
        <f t="shared" si="68"/>
        <v>90</v>
      </c>
      <c r="P326" s="46" t="s">
        <v>64</v>
      </c>
      <c r="Q326" s="58">
        <f t="shared" si="69"/>
        <v>0</v>
      </c>
      <c r="R326" s="46">
        <f t="shared" si="70"/>
        <v>117.3</v>
      </c>
      <c r="S326" s="58" t="str">
        <f t="shared" si="71"/>
        <v>No Discount</v>
      </c>
      <c r="T326" s="46" t="str">
        <f t="shared" si="72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73"/>
        <v>0</v>
      </c>
      <c r="W326" s="46" t="str">
        <f t="shared" si="74"/>
        <v>-</v>
      </c>
      <c r="X326" s="58">
        <f t="shared" si="75"/>
        <v>0</v>
      </c>
      <c r="Y326" s="46" t="str">
        <f t="shared" si="76"/>
        <v>No</v>
      </c>
      <c r="Z326" s="46" t="str">
        <f t="shared" si="77"/>
        <v>MID</v>
      </c>
    </row>
    <row r="327" spans="1:26" x14ac:dyDescent="0.25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5"/>
        <v>4218</v>
      </c>
      <c r="L327" s="46">
        <f t="shared" si="66"/>
        <v>4599</v>
      </c>
      <c r="M327" s="46">
        <v>44</v>
      </c>
      <c r="N327" s="46">
        <f t="shared" si="67"/>
        <v>4643</v>
      </c>
      <c r="O327" s="46">
        <f t="shared" si="68"/>
        <v>425</v>
      </c>
      <c r="P327" s="46" t="s">
        <v>30</v>
      </c>
      <c r="Q327" s="58">
        <f t="shared" si="69"/>
        <v>0</v>
      </c>
      <c r="R327" s="46" t="str">
        <f t="shared" si="70"/>
        <v>-</v>
      </c>
      <c r="S327" s="58" t="str">
        <f t="shared" si="71"/>
        <v>No Discount</v>
      </c>
      <c r="T327" s="46" t="str">
        <f t="shared" si="72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73"/>
        <v>0</v>
      </c>
      <c r="W327" s="46" t="str">
        <f t="shared" si="74"/>
        <v>-</v>
      </c>
      <c r="X327" s="58">
        <f t="shared" si="75"/>
        <v>0</v>
      </c>
      <c r="Y327" s="46" t="str">
        <f t="shared" si="76"/>
        <v>No</v>
      </c>
      <c r="Z327" s="46" t="str">
        <f t="shared" si="77"/>
        <v>HIGH</v>
      </c>
    </row>
    <row r="328" spans="1:26" x14ac:dyDescent="0.25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5"/>
        <v>1257</v>
      </c>
      <c r="L328" s="46">
        <f t="shared" si="66"/>
        <v>1358</v>
      </c>
      <c r="M328" s="46">
        <v>83</v>
      </c>
      <c r="N328" s="46">
        <f t="shared" si="67"/>
        <v>1441</v>
      </c>
      <c r="O328" s="46">
        <f t="shared" si="68"/>
        <v>184</v>
      </c>
      <c r="P328" s="46" t="s">
        <v>30</v>
      </c>
      <c r="Q328" s="58">
        <f t="shared" si="69"/>
        <v>0.3</v>
      </c>
      <c r="R328" s="46">
        <f t="shared" si="70"/>
        <v>432.3</v>
      </c>
      <c r="S328" s="58" t="str">
        <f t="shared" si="71"/>
        <v>No Discount</v>
      </c>
      <c r="T328" s="46" t="str">
        <f t="shared" si="72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73"/>
        <v>0.3</v>
      </c>
      <c r="W328" s="46">
        <f t="shared" si="74"/>
        <v>432.3</v>
      </c>
      <c r="X328" s="58">
        <f t="shared" si="75"/>
        <v>0</v>
      </c>
      <c r="Y328" s="46" t="str">
        <f t="shared" si="76"/>
        <v>No</v>
      </c>
      <c r="Z328" s="46" t="str">
        <f t="shared" si="77"/>
        <v>Very high</v>
      </c>
    </row>
    <row r="329" spans="1:26" x14ac:dyDescent="0.25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5"/>
        <v>1118</v>
      </c>
      <c r="L329" s="46">
        <f t="shared" si="66"/>
        <v>1252</v>
      </c>
      <c r="M329" s="46">
        <v>30</v>
      </c>
      <c r="N329" s="46">
        <f t="shared" si="67"/>
        <v>1282</v>
      </c>
      <c r="O329" s="46">
        <f t="shared" si="68"/>
        <v>164</v>
      </c>
      <c r="P329" s="46" t="s">
        <v>30</v>
      </c>
      <c r="Q329" s="58">
        <f t="shared" si="69"/>
        <v>0</v>
      </c>
      <c r="R329" s="46" t="str">
        <f t="shared" si="70"/>
        <v>-</v>
      </c>
      <c r="S329" s="58" t="str">
        <f t="shared" si="71"/>
        <v>No Discount</v>
      </c>
      <c r="T329" s="46" t="str">
        <f t="shared" si="72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73"/>
        <v>0</v>
      </c>
      <c r="W329" s="46" t="str">
        <f t="shared" si="74"/>
        <v>-</v>
      </c>
      <c r="X329" s="58">
        <f t="shared" si="75"/>
        <v>0</v>
      </c>
      <c r="Y329" s="46" t="str">
        <f t="shared" si="76"/>
        <v>No</v>
      </c>
      <c r="Z329" s="46" t="str">
        <f t="shared" si="77"/>
        <v>MID</v>
      </c>
    </row>
    <row r="330" spans="1:26" x14ac:dyDescent="0.25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5"/>
        <v>5114</v>
      </c>
      <c r="L330" s="46">
        <f t="shared" si="66"/>
        <v>5580</v>
      </c>
      <c r="M330" s="46">
        <v>44</v>
      </c>
      <c r="N330" s="46">
        <f t="shared" si="67"/>
        <v>5624</v>
      </c>
      <c r="O330" s="46">
        <f t="shared" si="68"/>
        <v>510</v>
      </c>
      <c r="P330" s="46" t="s">
        <v>30</v>
      </c>
      <c r="Q330" s="58">
        <f t="shared" si="69"/>
        <v>0</v>
      </c>
      <c r="R330" s="46">
        <f t="shared" si="70"/>
        <v>1574.7200000000003</v>
      </c>
      <c r="S330" s="58" t="str">
        <f t="shared" si="71"/>
        <v>No Discount</v>
      </c>
      <c r="T330" s="46" t="str">
        <f t="shared" si="72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73"/>
        <v>0</v>
      </c>
      <c r="W330" s="46">
        <f t="shared" si="74"/>
        <v>1574.7200000000003</v>
      </c>
      <c r="X330" s="58">
        <f t="shared" si="75"/>
        <v>0</v>
      </c>
      <c r="Y330" s="46" t="str">
        <f t="shared" si="76"/>
        <v>Yes</v>
      </c>
      <c r="Z330" s="46" t="str">
        <f t="shared" si="77"/>
        <v>HIGH</v>
      </c>
    </row>
    <row r="331" spans="1:26" x14ac:dyDescent="0.25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5"/>
        <v>7900</v>
      </c>
      <c r="L331" s="46">
        <f t="shared" si="66"/>
        <v>8617</v>
      </c>
      <c r="M331" s="46">
        <v>74</v>
      </c>
      <c r="N331" s="46">
        <f t="shared" si="67"/>
        <v>8691</v>
      </c>
      <c r="O331" s="46">
        <f t="shared" si="68"/>
        <v>791</v>
      </c>
      <c r="P331" s="46" t="s">
        <v>64</v>
      </c>
      <c r="Q331" s="58">
        <f t="shared" si="69"/>
        <v>0</v>
      </c>
      <c r="R331" s="46" t="str">
        <f t="shared" si="70"/>
        <v>-</v>
      </c>
      <c r="S331" s="58" t="str">
        <f t="shared" si="71"/>
        <v>No Discount</v>
      </c>
      <c r="T331" s="46" t="str">
        <f t="shared" si="72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73"/>
        <v>0</v>
      </c>
      <c r="W331" s="46" t="str">
        <f t="shared" si="74"/>
        <v>-</v>
      </c>
      <c r="X331" s="58">
        <f t="shared" si="75"/>
        <v>0</v>
      </c>
      <c r="Y331" s="46" t="str">
        <f t="shared" si="76"/>
        <v>Yes</v>
      </c>
      <c r="Z331" s="46" t="str">
        <f t="shared" si="77"/>
        <v>Very high</v>
      </c>
    </row>
    <row r="332" spans="1:26" x14ac:dyDescent="0.25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5"/>
        <v>4487</v>
      </c>
      <c r="L332" s="46">
        <f t="shared" si="66"/>
        <v>4662</v>
      </c>
      <c r="M332" s="46">
        <v>52</v>
      </c>
      <c r="N332" s="46">
        <f t="shared" si="67"/>
        <v>4714</v>
      </c>
      <c r="O332" s="46">
        <f t="shared" si="68"/>
        <v>227</v>
      </c>
      <c r="P332" s="46" t="s">
        <v>30</v>
      </c>
      <c r="Q332" s="58">
        <f t="shared" si="69"/>
        <v>0.3</v>
      </c>
      <c r="R332" s="46">
        <f t="shared" si="70"/>
        <v>1414.2</v>
      </c>
      <c r="S332" s="58" t="str">
        <f t="shared" si="71"/>
        <v>No Discount</v>
      </c>
      <c r="T332" s="46" t="str">
        <f t="shared" si="72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73"/>
        <v>0.3</v>
      </c>
      <c r="W332" s="46">
        <f t="shared" si="74"/>
        <v>1414.2</v>
      </c>
      <c r="X332" s="58">
        <f t="shared" si="75"/>
        <v>0</v>
      </c>
      <c r="Y332" s="46" t="str">
        <f t="shared" si="76"/>
        <v>No</v>
      </c>
      <c r="Z332" s="46" t="str">
        <f t="shared" si="77"/>
        <v>HIGH</v>
      </c>
    </row>
    <row r="333" spans="1:26" x14ac:dyDescent="0.25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5"/>
        <v>1122</v>
      </c>
      <c r="L333" s="46">
        <f t="shared" si="66"/>
        <v>1248</v>
      </c>
      <c r="M333" s="46">
        <v>76</v>
      </c>
      <c r="N333" s="46">
        <f t="shared" si="67"/>
        <v>1324</v>
      </c>
      <c r="O333" s="46">
        <f t="shared" si="68"/>
        <v>202</v>
      </c>
      <c r="P333" s="46" t="s">
        <v>28</v>
      </c>
      <c r="Q333" s="58">
        <f t="shared" si="69"/>
        <v>0</v>
      </c>
      <c r="R333" s="46">
        <f t="shared" si="70"/>
        <v>370.72</v>
      </c>
      <c r="S333" s="58" t="str">
        <f t="shared" si="71"/>
        <v>No Discount</v>
      </c>
      <c r="T333" s="46" t="str">
        <f t="shared" si="72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73"/>
        <v>0</v>
      </c>
      <c r="W333" s="46">
        <f t="shared" si="74"/>
        <v>370.72</v>
      </c>
      <c r="X333" s="58">
        <f t="shared" si="75"/>
        <v>0</v>
      </c>
      <c r="Y333" s="46" t="str">
        <f t="shared" si="76"/>
        <v>No</v>
      </c>
      <c r="Z333" s="46" t="str">
        <f t="shared" si="77"/>
        <v>Very high</v>
      </c>
    </row>
    <row r="334" spans="1:26" x14ac:dyDescent="0.25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5"/>
        <v>5362</v>
      </c>
      <c r="L334" s="46">
        <f t="shared" si="66"/>
        <v>5574</v>
      </c>
      <c r="M334" s="46">
        <v>53</v>
      </c>
      <c r="N334" s="46">
        <f t="shared" si="67"/>
        <v>5627</v>
      </c>
      <c r="O334" s="46">
        <f t="shared" si="68"/>
        <v>265</v>
      </c>
      <c r="P334" s="46" t="s">
        <v>28</v>
      </c>
      <c r="Q334" s="58">
        <f t="shared" si="69"/>
        <v>0</v>
      </c>
      <c r="R334" s="46">
        <f t="shared" si="70"/>
        <v>1575.5600000000002</v>
      </c>
      <c r="S334" s="58" t="str">
        <f t="shared" si="71"/>
        <v>No Discount</v>
      </c>
      <c r="T334" s="46" t="str">
        <f t="shared" si="72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73"/>
        <v>0</v>
      </c>
      <c r="W334" s="46">
        <f t="shared" si="74"/>
        <v>1575.5600000000002</v>
      </c>
      <c r="X334" s="58">
        <f t="shared" si="75"/>
        <v>0</v>
      </c>
      <c r="Y334" s="46" t="str">
        <f t="shared" si="76"/>
        <v>Yes</v>
      </c>
      <c r="Z334" s="46" t="str">
        <f t="shared" si="77"/>
        <v>HIGH</v>
      </c>
    </row>
    <row r="335" spans="1:26" x14ac:dyDescent="0.25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5"/>
        <v>6240</v>
      </c>
      <c r="L335" s="46">
        <f t="shared" si="66"/>
        <v>6678</v>
      </c>
      <c r="M335" s="46">
        <v>77</v>
      </c>
      <c r="N335" s="46">
        <f t="shared" si="67"/>
        <v>6755</v>
      </c>
      <c r="O335" s="46">
        <f t="shared" si="68"/>
        <v>515</v>
      </c>
      <c r="P335" s="46" t="s">
        <v>28</v>
      </c>
      <c r="Q335" s="58">
        <f t="shared" si="69"/>
        <v>0.3</v>
      </c>
      <c r="R335" s="46">
        <f t="shared" si="70"/>
        <v>2026.5</v>
      </c>
      <c r="S335" s="58" t="str">
        <f t="shared" si="71"/>
        <v>No Discount</v>
      </c>
      <c r="T335" s="46" t="str">
        <f t="shared" si="72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73"/>
        <v>0.3</v>
      </c>
      <c r="W335" s="46">
        <f t="shared" si="74"/>
        <v>2026.5</v>
      </c>
      <c r="X335" s="58">
        <f t="shared" si="75"/>
        <v>0</v>
      </c>
      <c r="Y335" s="46" t="str">
        <f t="shared" si="76"/>
        <v>No</v>
      </c>
      <c r="Z335" s="46" t="str">
        <f t="shared" si="77"/>
        <v>Very high</v>
      </c>
    </row>
    <row r="336" spans="1:26" x14ac:dyDescent="0.25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5"/>
        <v>13419</v>
      </c>
      <c r="L336" s="46">
        <f t="shared" si="66"/>
        <v>14211</v>
      </c>
      <c r="M336" s="46">
        <v>93</v>
      </c>
      <c r="N336" s="46">
        <f t="shared" si="67"/>
        <v>14304</v>
      </c>
      <c r="O336" s="46">
        <f t="shared" si="68"/>
        <v>885</v>
      </c>
      <c r="P336" s="46" t="s">
        <v>30</v>
      </c>
      <c r="Q336" s="58">
        <f t="shared" si="69"/>
        <v>0</v>
      </c>
      <c r="R336" s="46" t="str">
        <f t="shared" si="70"/>
        <v>-</v>
      </c>
      <c r="S336" s="58" t="str">
        <f t="shared" si="71"/>
        <v>No Discount</v>
      </c>
      <c r="T336" s="46" t="str">
        <f t="shared" si="72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73"/>
        <v>0</v>
      </c>
      <c r="W336" s="46" t="str">
        <f t="shared" si="74"/>
        <v>-</v>
      </c>
      <c r="X336" s="58">
        <f t="shared" si="75"/>
        <v>0</v>
      </c>
      <c r="Y336" s="46" t="str">
        <f t="shared" si="76"/>
        <v>Yes</v>
      </c>
      <c r="Z336" s="46" t="str">
        <f t="shared" si="77"/>
        <v>Very high</v>
      </c>
    </row>
    <row r="337" spans="1:26" x14ac:dyDescent="0.25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5"/>
        <v>6408</v>
      </c>
      <c r="L337" s="46">
        <f t="shared" si="66"/>
        <v>7052</v>
      </c>
      <c r="M337" s="46">
        <v>41</v>
      </c>
      <c r="N337" s="46">
        <f t="shared" si="67"/>
        <v>7093</v>
      </c>
      <c r="O337" s="46">
        <f t="shared" si="68"/>
        <v>685</v>
      </c>
      <c r="P337" s="46" t="s">
        <v>30</v>
      </c>
      <c r="Q337" s="58">
        <f t="shared" si="69"/>
        <v>0</v>
      </c>
      <c r="R337" s="46" t="str">
        <f t="shared" si="70"/>
        <v>-</v>
      </c>
      <c r="S337" s="58" t="str">
        <f t="shared" si="71"/>
        <v>No Discount</v>
      </c>
      <c r="T337" s="46" t="str">
        <f t="shared" si="72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73"/>
        <v>0</v>
      </c>
      <c r="W337" s="46" t="str">
        <f t="shared" si="74"/>
        <v>-</v>
      </c>
      <c r="X337" s="58">
        <f t="shared" si="75"/>
        <v>0</v>
      </c>
      <c r="Y337" s="46" t="str">
        <f t="shared" si="76"/>
        <v>No</v>
      </c>
      <c r="Z337" s="46" t="str">
        <f t="shared" si="77"/>
        <v>HIGH</v>
      </c>
    </row>
    <row r="338" spans="1:26" x14ac:dyDescent="0.25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5"/>
        <v>5724</v>
      </c>
      <c r="L338" s="46">
        <f t="shared" si="66"/>
        <v>5949</v>
      </c>
      <c r="M338" s="46">
        <v>99</v>
      </c>
      <c r="N338" s="46">
        <f t="shared" si="67"/>
        <v>6048</v>
      </c>
      <c r="O338" s="46">
        <f t="shared" si="68"/>
        <v>324</v>
      </c>
      <c r="P338" s="46" t="s">
        <v>30</v>
      </c>
      <c r="Q338" s="58">
        <f t="shared" si="69"/>
        <v>0</v>
      </c>
      <c r="R338" s="46" t="str">
        <f t="shared" si="70"/>
        <v>-</v>
      </c>
      <c r="S338" s="58" t="str">
        <f t="shared" si="71"/>
        <v>No Discount</v>
      </c>
      <c r="T338" s="46" t="str">
        <f t="shared" si="72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73"/>
        <v>0</v>
      </c>
      <c r="W338" s="46" t="str">
        <f t="shared" si="74"/>
        <v>-</v>
      </c>
      <c r="X338" s="58">
        <f t="shared" si="75"/>
        <v>0</v>
      </c>
      <c r="Y338" s="46" t="str">
        <f t="shared" si="76"/>
        <v>Yes</v>
      </c>
      <c r="Z338" s="46" t="str">
        <f t="shared" si="77"/>
        <v>Very high</v>
      </c>
    </row>
    <row r="339" spans="1:26" x14ac:dyDescent="0.25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5"/>
        <v>1164</v>
      </c>
      <c r="L339" s="46">
        <f t="shared" si="66"/>
        <v>1246</v>
      </c>
      <c r="M339" s="46">
        <v>51</v>
      </c>
      <c r="N339" s="46">
        <f t="shared" si="67"/>
        <v>1297</v>
      </c>
      <c r="O339" s="46">
        <f t="shared" si="68"/>
        <v>133</v>
      </c>
      <c r="P339" s="46" t="s">
        <v>152</v>
      </c>
      <c r="Q339" s="58">
        <f t="shared" si="69"/>
        <v>0</v>
      </c>
      <c r="R339" s="46">
        <f t="shared" si="70"/>
        <v>194.54999999999998</v>
      </c>
      <c r="S339" s="58" t="str">
        <f t="shared" si="71"/>
        <v>No Discount</v>
      </c>
      <c r="T339" s="46" t="str">
        <f t="shared" si="72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73"/>
        <v>0</v>
      </c>
      <c r="W339" s="46" t="str">
        <f t="shared" si="74"/>
        <v>-</v>
      </c>
      <c r="X339" s="58">
        <f t="shared" si="75"/>
        <v>0</v>
      </c>
      <c r="Y339" s="46" t="str">
        <f t="shared" si="76"/>
        <v>No</v>
      </c>
      <c r="Z339" s="46" t="str">
        <f t="shared" si="77"/>
        <v>HIGH</v>
      </c>
    </row>
    <row r="340" spans="1:26" x14ac:dyDescent="0.25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5"/>
        <v>16122</v>
      </c>
      <c r="L340" s="46">
        <f t="shared" si="66"/>
        <v>16758</v>
      </c>
      <c r="M340" s="46">
        <v>25</v>
      </c>
      <c r="N340" s="46">
        <f t="shared" si="67"/>
        <v>16783</v>
      </c>
      <c r="O340" s="46">
        <f t="shared" si="68"/>
        <v>661</v>
      </c>
      <c r="P340" s="46" t="s">
        <v>30</v>
      </c>
      <c r="Q340" s="58">
        <f t="shared" si="69"/>
        <v>0</v>
      </c>
      <c r="R340" s="46" t="str">
        <f t="shared" si="70"/>
        <v>-</v>
      </c>
      <c r="S340" s="58" t="str">
        <f t="shared" si="71"/>
        <v>No Discount</v>
      </c>
      <c r="T340" s="46" t="str">
        <f t="shared" si="72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73"/>
        <v>0</v>
      </c>
      <c r="W340" s="46" t="str">
        <f t="shared" si="74"/>
        <v>-</v>
      </c>
      <c r="X340" s="58">
        <f t="shared" si="75"/>
        <v>0</v>
      </c>
      <c r="Y340" s="46" t="str">
        <f t="shared" si="76"/>
        <v>Yes</v>
      </c>
      <c r="Z340" s="46" t="str">
        <f t="shared" si="77"/>
        <v>MID</v>
      </c>
    </row>
    <row r="341" spans="1:26" x14ac:dyDescent="0.25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5"/>
        <v>1466</v>
      </c>
      <c r="L341" s="46">
        <f t="shared" si="66"/>
        <v>1569</v>
      </c>
      <c r="M341" s="46">
        <v>89</v>
      </c>
      <c r="N341" s="46">
        <f t="shared" si="67"/>
        <v>1658</v>
      </c>
      <c r="O341" s="46">
        <f t="shared" si="68"/>
        <v>192</v>
      </c>
      <c r="P341" s="46" t="s">
        <v>152</v>
      </c>
      <c r="Q341" s="58">
        <f t="shared" si="69"/>
        <v>0</v>
      </c>
      <c r="R341" s="46">
        <f t="shared" si="70"/>
        <v>248.7</v>
      </c>
      <c r="S341" s="58" t="str">
        <f t="shared" si="71"/>
        <v>No Discount</v>
      </c>
      <c r="T341" s="46" t="str">
        <f t="shared" si="72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73"/>
        <v>0</v>
      </c>
      <c r="W341" s="46" t="str">
        <f t="shared" si="74"/>
        <v>-</v>
      </c>
      <c r="X341" s="58">
        <f t="shared" si="75"/>
        <v>0</v>
      </c>
      <c r="Y341" s="46" t="str">
        <f t="shared" si="76"/>
        <v>Yes</v>
      </c>
      <c r="Z341" s="46" t="str">
        <f t="shared" si="77"/>
        <v>Very high</v>
      </c>
    </row>
    <row r="342" spans="1:26" x14ac:dyDescent="0.25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5"/>
        <v>8572</v>
      </c>
      <c r="L342" s="46">
        <f t="shared" si="66"/>
        <v>8912</v>
      </c>
      <c r="M342" s="46">
        <v>30</v>
      </c>
      <c r="N342" s="46">
        <f t="shared" si="67"/>
        <v>8942</v>
      </c>
      <c r="O342" s="46">
        <f t="shared" si="68"/>
        <v>370</v>
      </c>
      <c r="P342" s="46" t="s">
        <v>28</v>
      </c>
      <c r="Q342" s="58">
        <f t="shared" si="69"/>
        <v>0</v>
      </c>
      <c r="R342" s="46">
        <f t="shared" si="70"/>
        <v>1341.3</v>
      </c>
      <c r="S342" s="58" t="str">
        <f t="shared" si="71"/>
        <v>No Discount</v>
      </c>
      <c r="T342" s="46" t="str">
        <f t="shared" si="72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73"/>
        <v>0</v>
      </c>
      <c r="W342" s="46" t="str">
        <f t="shared" si="74"/>
        <v>-</v>
      </c>
      <c r="X342" s="58">
        <f t="shared" si="75"/>
        <v>0</v>
      </c>
      <c r="Y342" s="46" t="str">
        <f t="shared" si="76"/>
        <v>Yes</v>
      </c>
      <c r="Z342" s="46" t="str">
        <f t="shared" si="77"/>
        <v>MID</v>
      </c>
    </row>
    <row r="343" spans="1:26" x14ac:dyDescent="0.25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5"/>
        <v>8475</v>
      </c>
      <c r="L343" s="46">
        <f t="shared" si="66"/>
        <v>9051</v>
      </c>
      <c r="M343" s="46">
        <v>36</v>
      </c>
      <c r="N343" s="46">
        <f t="shared" si="67"/>
        <v>9087</v>
      </c>
      <c r="O343" s="46">
        <f t="shared" si="68"/>
        <v>612</v>
      </c>
      <c r="P343" s="46" t="s">
        <v>28</v>
      </c>
      <c r="Q343" s="58">
        <f t="shared" si="69"/>
        <v>0</v>
      </c>
      <c r="R343" s="46" t="str">
        <f t="shared" si="70"/>
        <v>-</v>
      </c>
      <c r="S343" s="58" t="str">
        <f t="shared" si="71"/>
        <v>No Discount</v>
      </c>
      <c r="T343" s="46" t="str">
        <f t="shared" si="72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73"/>
        <v>0</v>
      </c>
      <c r="W343" s="46" t="str">
        <f t="shared" si="74"/>
        <v>-</v>
      </c>
      <c r="X343" s="58">
        <f t="shared" si="75"/>
        <v>0</v>
      </c>
      <c r="Y343" s="46" t="str">
        <f t="shared" si="76"/>
        <v>Yes</v>
      </c>
      <c r="Z343" s="46" t="str">
        <f t="shared" si="77"/>
        <v>MID</v>
      </c>
    </row>
    <row r="344" spans="1:26" x14ac:dyDescent="0.25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5"/>
        <v>8262</v>
      </c>
      <c r="L344" s="46">
        <f t="shared" si="66"/>
        <v>8592</v>
      </c>
      <c r="M344" s="46">
        <v>55</v>
      </c>
      <c r="N344" s="46">
        <f t="shared" si="67"/>
        <v>8647</v>
      </c>
      <c r="O344" s="46">
        <f t="shared" si="68"/>
        <v>385</v>
      </c>
      <c r="P344" s="46" t="s">
        <v>28</v>
      </c>
      <c r="Q344" s="58">
        <f t="shared" si="69"/>
        <v>0</v>
      </c>
      <c r="R344" s="46">
        <f t="shared" si="70"/>
        <v>1297.05</v>
      </c>
      <c r="S344" s="58" t="str">
        <f t="shared" si="71"/>
        <v>No Discount</v>
      </c>
      <c r="T344" s="46" t="str">
        <f t="shared" si="72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73"/>
        <v>0</v>
      </c>
      <c r="W344" s="46" t="str">
        <f t="shared" si="74"/>
        <v>-</v>
      </c>
      <c r="X344" s="58">
        <f t="shared" si="75"/>
        <v>0</v>
      </c>
      <c r="Y344" s="46" t="str">
        <f t="shared" si="76"/>
        <v>Yes</v>
      </c>
      <c r="Z344" s="46" t="str">
        <f t="shared" si="77"/>
        <v>HIGH</v>
      </c>
    </row>
    <row r="345" spans="1:26" x14ac:dyDescent="0.25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5"/>
        <v>528</v>
      </c>
      <c r="L345" s="46">
        <f t="shared" si="66"/>
        <v>576</v>
      </c>
      <c r="M345" s="46">
        <v>30</v>
      </c>
      <c r="N345" s="46">
        <f t="shared" si="67"/>
        <v>606</v>
      </c>
      <c r="O345" s="46">
        <f t="shared" si="68"/>
        <v>78</v>
      </c>
      <c r="P345" s="46" t="s">
        <v>30</v>
      </c>
      <c r="Q345" s="58">
        <f t="shared" si="69"/>
        <v>0</v>
      </c>
      <c r="R345" s="46" t="str">
        <f t="shared" si="70"/>
        <v>-</v>
      </c>
      <c r="S345" s="58" t="str">
        <f t="shared" si="71"/>
        <v>No Discount</v>
      </c>
      <c r="T345" s="46" t="str">
        <f t="shared" si="72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73"/>
        <v>0</v>
      </c>
      <c r="W345" s="46" t="str">
        <f t="shared" si="74"/>
        <v>-</v>
      </c>
      <c r="X345" s="58">
        <f t="shared" si="75"/>
        <v>0</v>
      </c>
      <c r="Y345" s="46" t="str">
        <f t="shared" si="76"/>
        <v>No</v>
      </c>
      <c r="Z345" s="46" t="str">
        <f t="shared" si="77"/>
        <v>MID</v>
      </c>
    </row>
    <row r="346" spans="1:26" x14ac:dyDescent="0.25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5"/>
        <v>73398</v>
      </c>
      <c r="L346" s="46">
        <f t="shared" si="66"/>
        <v>76974</v>
      </c>
      <c r="M346" s="46">
        <v>66</v>
      </c>
      <c r="N346" s="46">
        <f t="shared" si="67"/>
        <v>77040</v>
      </c>
      <c r="O346" s="46">
        <f t="shared" si="68"/>
        <v>3642</v>
      </c>
      <c r="P346" s="46" t="s">
        <v>28</v>
      </c>
      <c r="Q346" s="58">
        <f t="shared" si="69"/>
        <v>0</v>
      </c>
      <c r="R346" s="46" t="str">
        <f t="shared" si="70"/>
        <v>-</v>
      </c>
      <c r="S346" s="58">
        <f t="shared" si="71"/>
        <v>0.02</v>
      </c>
      <c r="T346" s="46" t="str">
        <f t="shared" si="72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73"/>
        <v>0</v>
      </c>
      <c r="W346" s="46" t="str">
        <f t="shared" si="74"/>
        <v>-</v>
      </c>
      <c r="X346" s="58">
        <f t="shared" si="75"/>
        <v>0.02</v>
      </c>
      <c r="Y346" s="46" t="str">
        <f t="shared" si="76"/>
        <v>Yes</v>
      </c>
      <c r="Z346" s="46" t="str">
        <f t="shared" si="77"/>
        <v>Very high</v>
      </c>
    </row>
    <row r="347" spans="1:26" x14ac:dyDescent="0.25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5"/>
        <v>19860</v>
      </c>
      <c r="L347" s="46">
        <f t="shared" si="66"/>
        <v>20853</v>
      </c>
      <c r="M347" s="46">
        <v>77</v>
      </c>
      <c r="N347" s="46">
        <f t="shared" si="67"/>
        <v>20930</v>
      </c>
      <c r="O347" s="46">
        <f t="shared" si="68"/>
        <v>1070</v>
      </c>
      <c r="P347" s="46" t="s">
        <v>30</v>
      </c>
      <c r="Q347" s="58">
        <f t="shared" si="69"/>
        <v>0</v>
      </c>
      <c r="R347" s="46" t="str">
        <f t="shared" si="70"/>
        <v>-</v>
      </c>
      <c r="S347" s="58" t="str">
        <f t="shared" si="71"/>
        <v>No Discount</v>
      </c>
      <c r="T347" s="46" t="str">
        <f t="shared" si="72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73"/>
        <v>0</v>
      </c>
      <c r="W347" s="46" t="str">
        <f t="shared" si="74"/>
        <v>-</v>
      </c>
      <c r="X347" s="58">
        <f t="shared" si="75"/>
        <v>0</v>
      </c>
      <c r="Y347" s="46" t="str">
        <f t="shared" si="76"/>
        <v>Yes</v>
      </c>
      <c r="Z347" s="46" t="str">
        <f t="shared" si="77"/>
        <v>Very high</v>
      </c>
    </row>
    <row r="348" spans="1:26" x14ac:dyDescent="0.25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5"/>
        <v>24909</v>
      </c>
      <c r="L348" s="46">
        <f t="shared" si="66"/>
        <v>25890</v>
      </c>
      <c r="M348" s="46">
        <v>34</v>
      </c>
      <c r="N348" s="46">
        <f t="shared" si="67"/>
        <v>25924</v>
      </c>
      <c r="O348" s="46">
        <f t="shared" si="68"/>
        <v>1015</v>
      </c>
      <c r="P348" s="46" t="s">
        <v>28</v>
      </c>
      <c r="Q348" s="58">
        <f t="shared" si="69"/>
        <v>0</v>
      </c>
      <c r="R348" s="46" t="str">
        <f t="shared" si="70"/>
        <v>-</v>
      </c>
      <c r="S348" s="58" t="str">
        <f t="shared" si="71"/>
        <v>No Discount</v>
      </c>
      <c r="T348" s="46" t="str">
        <f t="shared" si="72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73"/>
        <v>0</v>
      </c>
      <c r="W348" s="46" t="str">
        <f t="shared" si="74"/>
        <v>-</v>
      </c>
      <c r="X348" s="58">
        <f t="shared" si="75"/>
        <v>0</v>
      </c>
      <c r="Y348" s="46" t="str">
        <f t="shared" si="76"/>
        <v>Yes</v>
      </c>
      <c r="Z348" s="46" t="str">
        <f t="shared" si="77"/>
        <v>MID</v>
      </c>
    </row>
    <row r="349" spans="1:26" x14ac:dyDescent="0.25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5"/>
        <v>2229</v>
      </c>
      <c r="L349" s="46">
        <f t="shared" si="66"/>
        <v>2273</v>
      </c>
      <c r="M349" s="46">
        <v>55</v>
      </c>
      <c r="N349" s="46">
        <f t="shared" si="67"/>
        <v>2328</v>
      </c>
      <c r="O349" s="46">
        <f t="shared" si="68"/>
        <v>99</v>
      </c>
      <c r="P349" s="46" t="s">
        <v>30</v>
      </c>
      <c r="Q349" s="58">
        <f t="shared" si="69"/>
        <v>0.3</v>
      </c>
      <c r="R349" s="46">
        <f t="shared" si="70"/>
        <v>698.4</v>
      </c>
      <c r="S349" s="58" t="str">
        <f t="shared" si="71"/>
        <v>No Discount</v>
      </c>
      <c r="T349" s="46" t="str">
        <f t="shared" si="72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73"/>
        <v>0.3</v>
      </c>
      <c r="W349" s="46">
        <f t="shared" si="74"/>
        <v>698.4</v>
      </c>
      <c r="X349" s="58">
        <f t="shared" si="75"/>
        <v>0</v>
      </c>
      <c r="Y349" s="46" t="str">
        <f t="shared" si="76"/>
        <v>Yes</v>
      </c>
      <c r="Z349" s="46" t="str">
        <f t="shared" si="77"/>
        <v>HIGH</v>
      </c>
    </row>
    <row r="350" spans="1:26" x14ac:dyDescent="0.25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5"/>
        <v>3800</v>
      </c>
      <c r="L350" s="46">
        <f t="shared" si="66"/>
        <v>4068</v>
      </c>
      <c r="M350" s="46">
        <v>30</v>
      </c>
      <c r="N350" s="46">
        <f t="shared" si="67"/>
        <v>4098</v>
      </c>
      <c r="O350" s="46">
        <f t="shared" si="68"/>
        <v>298</v>
      </c>
      <c r="P350" s="46" t="s">
        <v>28</v>
      </c>
      <c r="Q350" s="58">
        <f t="shared" si="69"/>
        <v>0</v>
      </c>
      <c r="R350" s="46">
        <f t="shared" si="70"/>
        <v>1147.44</v>
      </c>
      <c r="S350" s="58" t="str">
        <f t="shared" si="71"/>
        <v>No Discount</v>
      </c>
      <c r="T350" s="46" t="str">
        <f t="shared" si="72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73"/>
        <v>0</v>
      </c>
      <c r="W350" s="46">
        <f t="shared" si="74"/>
        <v>1147.44</v>
      </c>
      <c r="X350" s="58">
        <f t="shared" si="75"/>
        <v>0</v>
      </c>
      <c r="Y350" s="46" t="str">
        <f t="shared" si="76"/>
        <v>No</v>
      </c>
      <c r="Z350" s="46" t="str">
        <f t="shared" si="77"/>
        <v>MID</v>
      </c>
    </row>
    <row r="351" spans="1:26" x14ac:dyDescent="0.25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5"/>
        <v>400</v>
      </c>
      <c r="L351" s="46">
        <f t="shared" si="66"/>
        <v>436</v>
      </c>
      <c r="M351" s="46">
        <v>45</v>
      </c>
      <c r="N351" s="46">
        <f t="shared" si="67"/>
        <v>481</v>
      </c>
      <c r="O351" s="46">
        <f t="shared" si="68"/>
        <v>81</v>
      </c>
      <c r="P351" s="46" t="s">
        <v>30</v>
      </c>
      <c r="Q351" s="58">
        <f t="shared" si="69"/>
        <v>0.3</v>
      </c>
      <c r="R351" s="46">
        <f t="shared" si="70"/>
        <v>144.29999999999998</v>
      </c>
      <c r="S351" s="58" t="str">
        <f t="shared" si="71"/>
        <v>No Discount</v>
      </c>
      <c r="T351" s="46" t="str">
        <f t="shared" si="72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73"/>
        <v>0.3</v>
      </c>
      <c r="W351" s="46">
        <f t="shared" si="74"/>
        <v>144.29999999999998</v>
      </c>
      <c r="X351" s="58">
        <f t="shared" si="75"/>
        <v>0</v>
      </c>
      <c r="Y351" s="46" t="str">
        <f t="shared" si="76"/>
        <v>No</v>
      </c>
      <c r="Z351" s="46" t="str">
        <f t="shared" si="77"/>
        <v>HIGH</v>
      </c>
    </row>
    <row r="352" spans="1:26" x14ac:dyDescent="0.25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5"/>
        <v>36875</v>
      </c>
      <c r="L352" s="46">
        <f t="shared" si="66"/>
        <v>39800</v>
      </c>
      <c r="M352" s="46">
        <v>28</v>
      </c>
      <c r="N352" s="46">
        <f t="shared" si="67"/>
        <v>39828</v>
      </c>
      <c r="O352" s="46">
        <f t="shared" si="68"/>
        <v>2953</v>
      </c>
      <c r="P352" s="46" t="s">
        <v>30</v>
      </c>
      <c r="Q352" s="58">
        <f t="shared" si="69"/>
        <v>0</v>
      </c>
      <c r="R352" s="46">
        <f t="shared" si="70"/>
        <v>5974.2</v>
      </c>
      <c r="S352" s="58" t="str">
        <f t="shared" si="71"/>
        <v>No Discount</v>
      </c>
      <c r="T352" s="46" t="str">
        <f t="shared" si="72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73"/>
        <v>0</v>
      </c>
      <c r="W352" s="46" t="str">
        <f t="shared" si="74"/>
        <v>-</v>
      </c>
      <c r="X352" s="58">
        <f t="shared" si="75"/>
        <v>0</v>
      </c>
      <c r="Y352" s="46" t="str">
        <f t="shared" si="76"/>
        <v>Yes</v>
      </c>
      <c r="Z352" s="46" t="str">
        <f t="shared" si="77"/>
        <v>MID</v>
      </c>
    </row>
    <row r="353" spans="1:26" x14ac:dyDescent="0.25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5"/>
        <v>248</v>
      </c>
      <c r="L353" s="46">
        <f t="shared" si="66"/>
        <v>262</v>
      </c>
      <c r="M353" s="46">
        <v>30</v>
      </c>
      <c r="N353" s="46">
        <f t="shared" si="67"/>
        <v>292</v>
      </c>
      <c r="O353" s="46">
        <f t="shared" si="68"/>
        <v>44</v>
      </c>
      <c r="P353" s="46" t="s">
        <v>28</v>
      </c>
      <c r="Q353" s="58">
        <f t="shared" si="69"/>
        <v>0</v>
      </c>
      <c r="R353" s="46" t="str">
        <f t="shared" si="70"/>
        <v>-</v>
      </c>
      <c r="S353" s="58" t="str">
        <f t="shared" si="71"/>
        <v>No Discount</v>
      </c>
      <c r="T353" s="46" t="str">
        <f t="shared" si="72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73"/>
        <v>0</v>
      </c>
      <c r="W353" s="46" t="str">
        <f t="shared" si="74"/>
        <v>-</v>
      </c>
      <c r="X353" s="58">
        <f t="shared" si="75"/>
        <v>0</v>
      </c>
      <c r="Y353" s="46" t="str">
        <f t="shared" si="76"/>
        <v>No</v>
      </c>
      <c r="Z353" s="46" t="str">
        <f t="shared" si="77"/>
        <v>MID</v>
      </c>
    </row>
    <row r="354" spans="1:26" x14ac:dyDescent="0.25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5"/>
        <v>173</v>
      </c>
      <c r="L354" s="46">
        <f t="shared" si="66"/>
        <v>193</v>
      </c>
      <c r="M354" s="46">
        <v>30</v>
      </c>
      <c r="N354" s="46">
        <f t="shared" si="67"/>
        <v>223</v>
      </c>
      <c r="O354" s="46">
        <f t="shared" si="68"/>
        <v>50</v>
      </c>
      <c r="P354" s="46" t="s">
        <v>28</v>
      </c>
      <c r="Q354" s="58">
        <f t="shared" si="69"/>
        <v>0</v>
      </c>
      <c r="R354" s="46">
        <f t="shared" si="70"/>
        <v>62.440000000000005</v>
      </c>
      <c r="S354" s="58" t="str">
        <f t="shared" si="71"/>
        <v>No Discount</v>
      </c>
      <c r="T354" s="46" t="str">
        <f t="shared" si="72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73"/>
        <v>0</v>
      </c>
      <c r="W354" s="46">
        <f t="shared" si="74"/>
        <v>62.440000000000005</v>
      </c>
      <c r="X354" s="58">
        <f t="shared" si="75"/>
        <v>0</v>
      </c>
      <c r="Y354" s="46" t="str">
        <f t="shared" si="76"/>
        <v>No</v>
      </c>
      <c r="Z354" s="46" t="str">
        <f t="shared" si="77"/>
        <v>MID</v>
      </c>
    </row>
    <row r="355" spans="1:26" x14ac:dyDescent="0.25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5"/>
        <v>462</v>
      </c>
      <c r="L355" s="46">
        <f t="shared" si="66"/>
        <v>486</v>
      </c>
      <c r="M355" s="46">
        <v>10</v>
      </c>
      <c r="N355" s="46">
        <f t="shared" si="67"/>
        <v>496</v>
      </c>
      <c r="O355" s="46">
        <f t="shared" si="68"/>
        <v>34</v>
      </c>
      <c r="P355" s="46" t="s">
        <v>30</v>
      </c>
      <c r="Q355" s="58">
        <f t="shared" si="69"/>
        <v>0.3</v>
      </c>
      <c r="R355" s="46">
        <f t="shared" si="70"/>
        <v>148.79999999999998</v>
      </c>
      <c r="S355" s="58" t="str">
        <f t="shared" si="71"/>
        <v>No Discount</v>
      </c>
      <c r="T355" s="46" t="str">
        <f t="shared" si="72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73"/>
        <v>0.3</v>
      </c>
      <c r="W355" s="46">
        <f t="shared" si="74"/>
        <v>148.79999999999998</v>
      </c>
      <c r="X355" s="58">
        <f t="shared" si="75"/>
        <v>0</v>
      </c>
      <c r="Y355" s="46" t="str">
        <f t="shared" si="76"/>
        <v>No</v>
      </c>
      <c r="Z355" s="46" t="str">
        <f t="shared" si="77"/>
        <v>LOW</v>
      </c>
    </row>
    <row r="356" spans="1:26" x14ac:dyDescent="0.25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5"/>
        <v>79152</v>
      </c>
      <c r="L356" s="46">
        <f t="shared" si="66"/>
        <v>85566</v>
      </c>
      <c r="M356" s="46">
        <v>55</v>
      </c>
      <c r="N356" s="46">
        <f t="shared" si="67"/>
        <v>85621</v>
      </c>
      <c r="O356" s="46">
        <f t="shared" si="68"/>
        <v>6469</v>
      </c>
      <c r="P356" s="46" t="s">
        <v>28</v>
      </c>
      <c r="Q356" s="58">
        <f t="shared" si="69"/>
        <v>0</v>
      </c>
      <c r="R356" s="46">
        <f t="shared" si="70"/>
        <v>12843.15</v>
      </c>
      <c r="S356" s="58" t="str">
        <f t="shared" si="71"/>
        <v>No Discount</v>
      </c>
      <c r="T356" s="46" t="str">
        <f t="shared" si="72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73"/>
        <v>0</v>
      </c>
      <c r="W356" s="46" t="str">
        <f t="shared" si="74"/>
        <v>-</v>
      </c>
      <c r="X356" s="58">
        <f t="shared" si="75"/>
        <v>0</v>
      </c>
      <c r="Y356" s="46" t="str">
        <f t="shared" si="76"/>
        <v>Yes</v>
      </c>
      <c r="Z356" s="46" t="str">
        <f t="shared" si="77"/>
        <v>HIGH</v>
      </c>
    </row>
    <row r="357" spans="1:26" x14ac:dyDescent="0.25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5"/>
        <v>4640</v>
      </c>
      <c r="L357" s="46">
        <f t="shared" si="66"/>
        <v>4960</v>
      </c>
      <c r="M357" s="46">
        <v>92</v>
      </c>
      <c r="N357" s="46">
        <f t="shared" si="67"/>
        <v>5052</v>
      </c>
      <c r="O357" s="46">
        <f t="shared" si="68"/>
        <v>412</v>
      </c>
      <c r="P357" s="46" t="s">
        <v>28</v>
      </c>
      <c r="Q357" s="58">
        <f t="shared" si="69"/>
        <v>0</v>
      </c>
      <c r="R357" s="46">
        <f t="shared" si="70"/>
        <v>1414.5600000000002</v>
      </c>
      <c r="S357" s="58" t="str">
        <f t="shared" si="71"/>
        <v>No Discount</v>
      </c>
      <c r="T357" s="46" t="str">
        <f t="shared" si="72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73"/>
        <v>0</v>
      </c>
      <c r="W357" s="46">
        <f t="shared" si="74"/>
        <v>1414.5600000000002</v>
      </c>
      <c r="X357" s="58">
        <f t="shared" si="75"/>
        <v>0</v>
      </c>
      <c r="Y357" s="46" t="str">
        <f t="shared" si="76"/>
        <v>No</v>
      </c>
      <c r="Z357" s="46" t="str">
        <f t="shared" si="77"/>
        <v>Very high</v>
      </c>
    </row>
    <row r="358" spans="1:26" x14ac:dyDescent="0.25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5"/>
        <v>15580</v>
      </c>
      <c r="L358" s="46">
        <f t="shared" si="66"/>
        <v>15886</v>
      </c>
      <c r="M358" s="46">
        <v>63</v>
      </c>
      <c r="N358" s="46">
        <f t="shared" si="67"/>
        <v>15949</v>
      </c>
      <c r="O358" s="46">
        <f t="shared" si="68"/>
        <v>369</v>
      </c>
      <c r="P358" s="46" t="s">
        <v>30</v>
      </c>
      <c r="Q358" s="58">
        <f t="shared" si="69"/>
        <v>0</v>
      </c>
      <c r="R358" s="46" t="str">
        <f t="shared" si="70"/>
        <v>-</v>
      </c>
      <c r="S358" s="58" t="str">
        <f t="shared" si="71"/>
        <v>No Discount</v>
      </c>
      <c r="T358" s="46" t="str">
        <f t="shared" si="72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73"/>
        <v>0</v>
      </c>
      <c r="W358" s="46" t="str">
        <f t="shared" si="74"/>
        <v>-</v>
      </c>
      <c r="X358" s="58">
        <f t="shared" si="75"/>
        <v>0</v>
      </c>
      <c r="Y358" s="46" t="str">
        <f t="shared" si="76"/>
        <v>Yes</v>
      </c>
      <c r="Z358" s="46" t="str">
        <f t="shared" si="77"/>
        <v>Very high</v>
      </c>
    </row>
    <row r="359" spans="1:26" x14ac:dyDescent="0.25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5"/>
        <v>7632</v>
      </c>
      <c r="L359" s="46">
        <f t="shared" si="66"/>
        <v>7932</v>
      </c>
      <c r="M359" s="46">
        <v>62</v>
      </c>
      <c r="N359" s="46">
        <f t="shared" si="67"/>
        <v>7994</v>
      </c>
      <c r="O359" s="46">
        <f t="shared" si="68"/>
        <v>362</v>
      </c>
      <c r="P359" s="46" t="s">
        <v>30</v>
      </c>
      <c r="Q359" s="58">
        <f t="shared" si="69"/>
        <v>0</v>
      </c>
      <c r="R359" s="46">
        <f t="shared" si="70"/>
        <v>2238.3200000000002</v>
      </c>
      <c r="S359" s="58" t="str">
        <f t="shared" si="71"/>
        <v>No Discount</v>
      </c>
      <c r="T359" s="46" t="str">
        <f t="shared" si="72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73"/>
        <v>0</v>
      </c>
      <c r="W359" s="46">
        <f t="shared" si="74"/>
        <v>2238.3200000000002</v>
      </c>
      <c r="X359" s="58">
        <f t="shared" si="75"/>
        <v>0</v>
      </c>
      <c r="Y359" s="46" t="str">
        <f t="shared" si="76"/>
        <v>Yes</v>
      </c>
      <c r="Z359" s="46" t="str">
        <f t="shared" si="77"/>
        <v>Very high</v>
      </c>
    </row>
    <row r="360" spans="1:26" x14ac:dyDescent="0.25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5"/>
        <v>3688</v>
      </c>
      <c r="L360" s="46">
        <f t="shared" si="66"/>
        <v>3832</v>
      </c>
      <c r="M360" s="46">
        <v>96</v>
      </c>
      <c r="N360" s="46">
        <f t="shared" si="67"/>
        <v>3928</v>
      </c>
      <c r="O360" s="46">
        <f t="shared" si="68"/>
        <v>240</v>
      </c>
      <c r="P360" s="46" t="s">
        <v>30</v>
      </c>
      <c r="Q360" s="58">
        <f t="shared" si="69"/>
        <v>0</v>
      </c>
      <c r="R360" s="46" t="str">
        <f t="shared" si="70"/>
        <v>-</v>
      </c>
      <c r="S360" s="58" t="str">
        <f t="shared" si="71"/>
        <v>No Discount</v>
      </c>
      <c r="T360" s="46" t="str">
        <f t="shared" si="72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73"/>
        <v>0</v>
      </c>
      <c r="W360" s="46" t="str">
        <f t="shared" si="74"/>
        <v>-</v>
      </c>
      <c r="X360" s="58">
        <f t="shared" si="75"/>
        <v>0</v>
      </c>
      <c r="Y360" s="46" t="str">
        <f t="shared" si="76"/>
        <v>Yes</v>
      </c>
      <c r="Z360" s="46" t="str">
        <f t="shared" si="77"/>
        <v>Very high</v>
      </c>
    </row>
    <row r="361" spans="1:26" x14ac:dyDescent="0.25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5"/>
        <v>2394</v>
      </c>
      <c r="L361" s="46">
        <f t="shared" si="66"/>
        <v>2612</v>
      </c>
      <c r="M361" s="46">
        <v>63</v>
      </c>
      <c r="N361" s="46">
        <f t="shared" si="67"/>
        <v>2675</v>
      </c>
      <c r="O361" s="46">
        <f t="shared" si="68"/>
        <v>281</v>
      </c>
      <c r="P361" s="46" t="s">
        <v>30</v>
      </c>
      <c r="Q361" s="58">
        <f t="shared" si="69"/>
        <v>0.3</v>
      </c>
      <c r="R361" s="46">
        <f t="shared" si="70"/>
        <v>802.5</v>
      </c>
      <c r="S361" s="58" t="str">
        <f t="shared" si="71"/>
        <v>No Discount</v>
      </c>
      <c r="T361" s="46" t="str">
        <f t="shared" si="72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73"/>
        <v>0.3</v>
      </c>
      <c r="W361" s="46">
        <f t="shared" si="74"/>
        <v>802.5</v>
      </c>
      <c r="X361" s="58">
        <f t="shared" si="75"/>
        <v>0</v>
      </c>
      <c r="Y361" s="46" t="str">
        <f t="shared" si="76"/>
        <v>Yes</v>
      </c>
      <c r="Z361" s="46" t="str">
        <f t="shared" si="77"/>
        <v>Very high</v>
      </c>
    </row>
    <row r="362" spans="1:26" x14ac:dyDescent="0.25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5"/>
        <v>150</v>
      </c>
      <c r="L362" s="46">
        <f t="shared" si="66"/>
        <v>160</v>
      </c>
      <c r="M362" s="46">
        <v>10</v>
      </c>
      <c r="N362" s="46">
        <f t="shared" si="67"/>
        <v>170</v>
      </c>
      <c r="O362" s="46">
        <f t="shared" si="68"/>
        <v>20</v>
      </c>
      <c r="P362" s="46" t="s">
        <v>28</v>
      </c>
      <c r="Q362" s="58">
        <f t="shared" si="69"/>
        <v>0</v>
      </c>
      <c r="R362" s="46">
        <f t="shared" si="70"/>
        <v>25.5</v>
      </c>
      <c r="S362" s="58" t="str">
        <f t="shared" si="71"/>
        <v>No Discount</v>
      </c>
      <c r="T362" s="46" t="str">
        <f t="shared" si="72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73"/>
        <v>0</v>
      </c>
      <c r="W362" s="46" t="str">
        <f t="shared" si="74"/>
        <v>-</v>
      </c>
      <c r="X362" s="58">
        <f t="shared" si="75"/>
        <v>0</v>
      </c>
      <c r="Y362" s="46" t="str">
        <f t="shared" si="76"/>
        <v>No</v>
      </c>
      <c r="Z362" s="46" t="str">
        <f t="shared" si="77"/>
        <v>LOW</v>
      </c>
    </row>
    <row r="363" spans="1:26" x14ac:dyDescent="0.25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5"/>
        <v>2715</v>
      </c>
      <c r="L363" s="46">
        <f t="shared" si="66"/>
        <v>2823</v>
      </c>
      <c r="M363" s="46">
        <v>100</v>
      </c>
      <c r="N363" s="46">
        <f t="shared" si="67"/>
        <v>2923</v>
      </c>
      <c r="O363" s="46">
        <f t="shared" si="68"/>
        <v>208</v>
      </c>
      <c r="P363" s="46" t="s">
        <v>30</v>
      </c>
      <c r="Q363" s="58">
        <f t="shared" si="69"/>
        <v>0</v>
      </c>
      <c r="R363" s="46">
        <f t="shared" si="70"/>
        <v>438.45</v>
      </c>
      <c r="S363" s="58" t="str">
        <f t="shared" si="71"/>
        <v>No Discount</v>
      </c>
      <c r="T363" s="46" t="str">
        <f t="shared" si="72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73"/>
        <v>0</v>
      </c>
      <c r="W363" s="46" t="str">
        <f t="shared" si="74"/>
        <v>-</v>
      </c>
      <c r="X363" s="58">
        <f t="shared" si="75"/>
        <v>0</v>
      </c>
      <c r="Y363" s="46" t="str">
        <f t="shared" si="76"/>
        <v>No</v>
      </c>
      <c r="Z363" s="46" t="str">
        <f t="shared" si="77"/>
        <v>Very high</v>
      </c>
    </row>
    <row r="364" spans="1:26" x14ac:dyDescent="0.25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5"/>
        <v>15318</v>
      </c>
      <c r="L364" s="46">
        <f t="shared" si="66"/>
        <v>16236</v>
      </c>
      <c r="M364" s="46">
        <v>48</v>
      </c>
      <c r="N364" s="46">
        <f t="shared" si="67"/>
        <v>16284</v>
      </c>
      <c r="O364" s="46">
        <f t="shared" si="68"/>
        <v>966</v>
      </c>
      <c r="P364" s="46" t="s">
        <v>30</v>
      </c>
      <c r="Q364" s="58">
        <f t="shared" si="69"/>
        <v>0</v>
      </c>
      <c r="R364" s="46" t="str">
        <f t="shared" si="70"/>
        <v>-</v>
      </c>
      <c r="S364" s="58" t="str">
        <f t="shared" si="71"/>
        <v>No Discount</v>
      </c>
      <c r="T364" s="46" t="str">
        <f t="shared" si="72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73"/>
        <v>0</v>
      </c>
      <c r="W364" s="46" t="str">
        <f t="shared" si="74"/>
        <v>-</v>
      </c>
      <c r="X364" s="58">
        <f t="shared" si="75"/>
        <v>0</v>
      </c>
      <c r="Y364" s="46" t="str">
        <f t="shared" si="76"/>
        <v>Yes</v>
      </c>
      <c r="Z364" s="46" t="str">
        <f t="shared" si="77"/>
        <v>HIGH</v>
      </c>
    </row>
    <row r="365" spans="1:26" x14ac:dyDescent="0.25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5"/>
        <v>2442</v>
      </c>
      <c r="L365" s="46">
        <f t="shared" si="66"/>
        <v>2661</v>
      </c>
      <c r="M365" s="46">
        <v>43</v>
      </c>
      <c r="N365" s="46">
        <f t="shared" si="67"/>
        <v>2704</v>
      </c>
      <c r="O365" s="46">
        <f t="shared" si="68"/>
        <v>262</v>
      </c>
      <c r="P365" s="46" t="s">
        <v>30</v>
      </c>
      <c r="Q365" s="58">
        <f t="shared" si="69"/>
        <v>0</v>
      </c>
      <c r="R365" s="46" t="str">
        <f t="shared" si="70"/>
        <v>-</v>
      </c>
      <c r="S365" s="58" t="str">
        <f t="shared" si="71"/>
        <v>No Discount</v>
      </c>
      <c r="T365" s="46" t="str">
        <f t="shared" si="72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73"/>
        <v>0</v>
      </c>
      <c r="W365" s="46" t="str">
        <f t="shared" si="74"/>
        <v>-</v>
      </c>
      <c r="X365" s="58">
        <f t="shared" si="75"/>
        <v>0</v>
      </c>
      <c r="Y365" s="46" t="str">
        <f t="shared" si="76"/>
        <v>No</v>
      </c>
      <c r="Z365" s="46" t="str">
        <f t="shared" si="77"/>
        <v>HIGH</v>
      </c>
    </row>
    <row r="366" spans="1:26" x14ac:dyDescent="0.25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5"/>
        <v>21984</v>
      </c>
      <c r="L366" s="46">
        <f t="shared" si="66"/>
        <v>23766</v>
      </c>
      <c r="M366" s="46">
        <v>54</v>
      </c>
      <c r="N366" s="46">
        <f t="shared" si="67"/>
        <v>23820</v>
      </c>
      <c r="O366" s="46">
        <f t="shared" si="68"/>
        <v>1836</v>
      </c>
      <c r="P366" s="46" t="s">
        <v>64</v>
      </c>
      <c r="Q366" s="58">
        <f t="shared" si="69"/>
        <v>0</v>
      </c>
      <c r="R366" s="46" t="str">
        <f t="shared" si="70"/>
        <v>-</v>
      </c>
      <c r="S366" s="58" t="str">
        <f t="shared" si="71"/>
        <v>No Discount</v>
      </c>
      <c r="T366" s="46" t="str">
        <f t="shared" si="72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73"/>
        <v>0</v>
      </c>
      <c r="W366" s="46" t="str">
        <f t="shared" si="74"/>
        <v>-</v>
      </c>
      <c r="X366" s="58">
        <f t="shared" si="75"/>
        <v>0</v>
      </c>
      <c r="Y366" s="46" t="str">
        <f t="shared" si="76"/>
        <v>Yes</v>
      </c>
      <c r="Z366" s="46" t="str">
        <f t="shared" si="77"/>
        <v>HIGH</v>
      </c>
    </row>
    <row r="367" spans="1:26" x14ac:dyDescent="0.25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5"/>
        <v>29135</v>
      </c>
      <c r="L367" s="46">
        <f t="shared" si="66"/>
        <v>29705</v>
      </c>
      <c r="M367" s="46">
        <v>67</v>
      </c>
      <c r="N367" s="46">
        <f t="shared" si="67"/>
        <v>29772</v>
      </c>
      <c r="O367" s="46">
        <f t="shared" si="68"/>
        <v>637</v>
      </c>
      <c r="P367" s="46" t="s">
        <v>28</v>
      </c>
      <c r="Q367" s="58">
        <f t="shared" si="69"/>
        <v>0</v>
      </c>
      <c r="R367" s="46" t="str">
        <f t="shared" si="70"/>
        <v>-</v>
      </c>
      <c r="S367" s="58" t="str">
        <f t="shared" si="71"/>
        <v>No Discount</v>
      </c>
      <c r="T367" s="46" t="str">
        <f t="shared" si="72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73"/>
        <v>0</v>
      </c>
      <c r="W367" s="46" t="str">
        <f t="shared" si="74"/>
        <v>-</v>
      </c>
      <c r="X367" s="58">
        <f t="shared" si="75"/>
        <v>0</v>
      </c>
      <c r="Y367" s="46" t="str">
        <f t="shared" si="76"/>
        <v>Yes</v>
      </c>
      <c r="Z367" s="46" t="str">
        <f t="shared" si="77"/>
        <v>Very high</v>
      </c>
    </row>
    <row r="368" spans="1:26" x14ac:dyDescent="0.25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5"/>
        <v>3816</v>
      </c>
      <c r="L368" s="46">
        <f t="shared" si="66"/>
        <v>4156</v>
      </c>
      <c r="M368" s="46">
        <v>29</v>
      </c>
      <c r="N368" s="46">
        <f t="shared" si="67"/>
        <v>4185</v>
      </c>
      <c r="O368" s="46">
        <f t="shared" si="68"/>
        <v>369</v>
      </c>
      <c r="P368" s="46" t="s">
        <v>28</v>
      </c>
      <c r="Q368" s="58">
        <f t="shared" si="69"/>
        <v>0.3</v>
      </c>
      <c r="R368" s="46">
        <f t="shared" si="70"/>
        <v>1255.5</v>
      </c>
      <c r="S368" s="58" t="str">
        <f t="shared" si="71"/>
        <v>No Discount</v>
      </c>
      <c r="T368" s="46" t="str">
        <f t="shared" si="72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73"/>
        <v>0.3</v>
      </c>
      <c r="W368" s="46">
        <f t="shared" si="74"/>
        <v>1255.5</v>
      </c>
      <c r="X368" s="58">
        <f t="shared" si="75"/>
        <v>0</v>
      </c>
      <c r="Y368" s="46" t="str">
        <f t="shared" si="76"/>
        <v>No</v>
      </c>
      <c r="Z368" s="46" t="str">
        <f t="shared" si="77"/>
        <v>MID</v>
      </c>
    </row>
    <row r="369" spans="1:26" x14ac:dyDescent="0.25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5"/>
        <v>9036</v>
      </c>
      <c r="L369" s="46">
        <f t="shared" si="66"/>
        <v>9568</v>
      </c>
      <c r="M369" s="46">
        <v>25</v>
      </c>
      <c r="N369" s="46">
        <f t="shared" si="67"/>
        <v>9593</v>
      </c>
      <c r="O369" s="46">
        <f t="shared" si="68"/>
        <v>557</v>
      </c>
      <c r="P369" s="46" t="s">
        <v>30</v>
      </c>
      <c r="Q369" s="58">
        <f t="shared" si="69"/>
        <v>0</v>
      </c>
      <c r="R369" s="46" t="str">
        <f t="shared" si="70"/>
        <v>-</v>
      </c>
      <c r="S369" s="58" t="str">
        <f t="shared" si="71"/>
        <v>No Discount</v>
      </c>
      <c r="T369" s="46" t="str">
        <f t="shared" si="72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73"/>
        <v>0</v>
      </c>
      <c r="W369" s="46" t="str">
        <f t="shared" si="74"/>
        <v>-</v>
      </c>
      <c r="X369" s="58">
        <f t="shared" si="75"/>
        <v>0</v>
      </c>
      <c r="Y369" s="46" t="str">
        <f t="shared" si="76"/>
        <v>Yes</v>
      </c>
      <c r="Z369" s="46" t="str">
        <f t="shared" si="77"/>
        <v>MID</v>
      </c>
    </row>
    <row r="370" spans="1:26" x14ac:dyDescent="0.25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5"/>
        <v>55</v>
      </c>
      <c r="L370" s="46">
        <f t="shared" si="66"/>
        <v>59</v>
      </c>
      <c r="M370" s="46">
        <v>10</v>
      </c>
      <c r="N370" s="46">
        <f t="shared" si="67"/>
        <v>69</v>
      </c>
      <c r="O370" s="46">
        <f t="shared" si="68"/>
        <v>14</v>
      </c>
      <c r="P370" s="46" t="s">
        <v>30</v>
      </c>
      <c r="Q370" s="58">
        <f t="shared" si="69"/>
        <v>0.3</v>
      </c>
      <c r="R370" s="46">
        <f t="shared" si="70"/>
        <v>20.7</v>
      </c>
      <c r="S370" s="58" t="str">
        <f t="shared" si="71"/>
        <v>No Discount</v>
      </c>
      <c r="T370" s="46" t="str">
        <f t="shared" si="72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73"/>
        <v>0.3</v>
      </c>
      <c r="W370" s="46">
        <f t="shared" si="74"/>
        <v>20.7</v>
      </c>
      <c r="X370" s="58">
        <f t="shared" si="75"/>
        <v>0</v>
      </c>
      <c r="Y370" s="46" t="str">
        <f t="shared" si="76"/>
        <v>No</v>
      </c>
      <c r="Z370" s="46" t="str">
        <f t="shared" si="77"/>
        <v>LOW</v>
      </c>
    </row>
    <row r="371" spans="1:26" x14ac:dyDescent="0.25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5"/>
        <v>4895</v>
      </c>
      <c r="L371" s="46">
        <f t="shared" si="66"/>
        <v>5240</v>
      </c>
      <c r="M371" s="46">
        <v>82</v>
      </c>
      <c r="N371" s="46">
        <f t="shared" si="67"/>
        <v>5322</v>
      </c>
      <c r="O371" s="46">
        <f t="shared" si="68"/>
        <v>427</v>
      </c>
      <c r="P371" s="46" t="s">
        <v>28</v>
      </c>
      <c r="Q371" s="58">
        <f t="shared" si="69"/>
        <v>0.3</v>
      </c>
      <c r="R371" s="46">
        <f t="shared" si="70"/>
        <v>1596.6</v>
      </c>
      <c r="S371" s="58" t="str">
        <f t="shared" si="71"/>
        <v>No Discount</v>
      </c>
      <c r="T371" s="46" t="str">
        <f t="shared" si="72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73"/>
        <v>0.3</v>
      </c>
      <c r="W371" s="46">
        <f t="shared" si="74"/>
        <v>1596.6</v>
      </c>
      <c r="X371" s="58">
        <f t="shared" si="75"/>
        <v>0</v>
      </c>
      <c r="Y371" s="46" t="str">
        <f t="shared" si="76"/>
        <v>No</v>
      </c>
      <c r="Z371" s="46" t="str">
        <f t="shared" si="77"/>
        <v>Very high</v>
      </c>
    </row>
    <row r="372" spans="1:26" x14ac:dyDescent="0.25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5"/>
        <v>6800</v>
      </c>
      <c r="L372" s="46">
        <f t="shared" si="66"/>
        <v>7205</v>
      </c>
      <c r="M372" s="46">
        <v>99</v>
      </c>
      <c r="N372" s="46">
        <f t="shared" si="67"/>
        <v>7304</v>
      </c>
      <c r="O372" s="46">
        <f t="shared" si="68"/>
        <v>504</v>
      </c>
      <c r="P372" s="46" t="s">
        <v>30</v>
      </c>
      <c r="Q372" s="58">
        <f t="shared" si="69"/>
        <v>0</v>
      </c>
      <c r="R372" s="46" t="str">
        <f t="shared" si="70"/>
        <v>-</v>
      </c>
      <c r="S372" s="58" t="str">
        <f t="shared" si="71"/>
        <v>No Discount</v>
      </c>
      <c r="T372" s="46" t="str">
        <f t="shared" si="72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73"/>
        <v>0</v>
      </c>
      <c r="W372" s="46" t="str">
        <f t="shared" si="74"/>
        <v>-</v>
      </c>
      <c r="X372" s="58">
        <f t="shared" si="75"/>
        <v>0</v>
      </c>
      <c r="Y372" s="46" t="str">
        <f t="shared" si="76"/>
        <v>No</v>
      </c>
      <c r="Z372" s="46" t="str">
        <f t="shared" si="77"/>
        <v>Very high</v>
      </c>
    </row>
    <row r="373" spans="1:26" x14ac:dyDescent="0.25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5"/>
        <v>7952</v>
      </c>
      <c r="L373" s="46">
        <f t="shared" si="66"/>
        <v>8267</v>
      </c>
      <c r="M373" s="46">
        <v>84</v>
      </c>
      <c r="N373" s="46">
        <f t="shared" si="67"/>
        <v>8351</v>
      </c>
      <c r="O373" s="46">
        <f t="shared" si="68"/>
        <v>399</v>
      </c>
      <c r="P373" s="46" t="s">
        <v>28</v>
      </c>
      <c r="Q373" s="58">
        <f t="shared" si="69"/>
        <v>0</v>
      </c>
      <c r="R373" s="46" t="str">
        <f t="shared" si="70"/>
        <v>-</v>
      </c>
      <c r="S373" s="58" t="str">
        <f t="shared" si="71"/>
        <v>No Discount</v>
      </c>
      <c r="T373" s="46" t="str">
        <f t="shared" si="72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73"/>
        <v>0</v>
      </c>
      <c r="W373" s="46" t="str">
        <f t="shared" si="74"/>
        <v>-</v>
      </c>
      <c r="X373" s="58">
        <f t="shared" si="75"/>
        <v>0</v>
      </c>
      <c r="Y373" s="46" t="str">
        <f t="shared" si="76"/>
        <v>Yes</v>
      </c>
      <c r="Z373" s="46" t="str">
        <f t="shared" si="77"/>
        <v>Very high</v>
      </c>
    </row>
    <row r="374" spans="1:26" x14ac:dyDescent="0.25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5"/>
        <v>18036</v>
      </c>
      <c r="L374" s="46">
        <f t="shared" si="66"/>
        <v>18747</v>
      </c>
      <c r="M374" s="46">
        <v>25</v>
      </c>
      <c r="N374" s="46">
        <f t="shared" si="67"/>
        <v>18772</v>
      </c>
      <c r="O374" s="46">
        <f t="shared" si="68"/>
        <v>736</v>
      </c>
      <c r="P374" s="46" t="s">
        <v>30</v>
      </c>
      <c r="Q374" s="58">
        <f t="shared" si="69"/>
        <v>0</v>
      </c>
      <c r="R374" s="46" t="str">
        <f t="shared" si="70"/>
        <v>-</v>
      </c>
      <c r="S374" s="58" t="str">
        <f t="shared" si="71"/>
        <v>No Discount</v>
      </c>
      <c r="T374" s="46" t="str">
        <f t="shared" si="72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73"/>
        <v>0</v>
      </c>
      <c r="W374" s="46" t="str">
        <f t="shared" si="74"/>
        <v>-</v>
      </c>
      <c r="X374" s="58">
        <f t="shared" si="75"/>
        <v>0</v>
      </c>
      <c r="Y374" s="46" t="str">
        <f t="shared" si="76"/>
        <v>Yes</v>
      </c>
      <c r="Z374" s="46" t="str">
        <f t="shared" si="77"/>
        <v>MID</v>
      </c>
    </row>
    <row r="375" spans="1:26" x14ac:dyDescent="0.25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5"/>
        <v>6210</v>
      </c>
      <c r="L375" s="46">
        <f t="shared" si="66"/>
        <v>6578</v>
      </c>
      <c r="M375" s="46">
        <v>23</v>
      </c>
      <c r="N375" s="46">
        <f t="shared" si="67"/>
        <v>6601</v>
      </c>
      <c r="O375" s="46">
        <f t="shared" si="68"/>
        <v>391</v>
      </c>
      <c r="P375" s="46" t="s">
        <v>28</v>
      </c>
      <c r="Q375" s="58">
        <f t="shared" si="69"/>
        <v>0</v>
      </c>
      <c r="R375" s="46" t="str">
        <f t="shared" si="70"/>
        <v>-</v>
      </c>
      <c r="S375" s="58" t="str">
        <f t="shared" si="71"/>
        <v>No Discount</v>
      </c>
      <c r="T375" s="46" t="str">
        <f t="shared" si="72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73"/>
        <v>0</v>
      </c>
      <c r="W375" s="46" t="str">
        <f t="shared" si="74"/>
        <v>-</v>
      </c>
      <c r="X375" s="58">
        <f t="shared" si="75"/>
        <v>0</v>
      </c>
      <c r="Y375" s="46" t="str">
        <f t="shared" si="76"/>
        <v>No</v>
      </c>
      <c r="Z375" s="46" t="str">
        <f t="shared" si="77"/>
        <v>MID</v>
      </c>
    </row>
    <row r="376" spans="1:26" x14ac:dyDescent="0.25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5"/>
        <v>11226</v>
      </c>
      <c r="L376" s="46">
        <f t="shared" si="66"/>
        <v>12468</v>
      </c>
      <c r="M376" s="46">
        <v>89</v>
      </c>
      <c r="N376" s="46">
        <f t="shared" si="67"/>
        <v>12557</v>
      </c>
      <c r="O376" s="46">
        <f t="shared" si="68"/>
        <v>1331</v>
      </c>
      <c r="P376" s="46" t="s">
        <v>152</v>
      </c>
      <c r="Q376" s="58">
        <f t="shared" si="69"/>
        <v>0</v>
      </c>
      <c r="R376" s="46" t="str">
        <f t="shared" si="70"/>
        <v>-</v>
      </c>
      <c r="S376" s="58" t="str">
        <f t="shared" si="71"/>
        <v>No Discount</v>
      </c>
      <c r="T376" s="46" t="str">
        <f t="shared" si="72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73"/>
        <v>0</v>
      </c>
      <c r="W376" s="46" t="str">
        <f t="shared" si="74"/>
        <v>-</v>
      </c>
      <c r="X376" s="58">
        <f t="shared" si="75"/>
        <v>0</v>
      </c>
      <c r="Y376" s="46" t="str">
        <f t="shared" si="76"/>
        <v>No</v>
      </c>
      <c r="Z376" s="46" t="str">
        <f t="shared" si="77"/>
        <v>Very high</v>
      </c>
    </row>
    <row r="377" spans="1:26" x14ac:dyDescent="0.25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5"/>
        <v>32632</v>
      </c>
      <c r="L377" s="46">
        <f t="shared" si="66"/>
        <v>35544</v>
      </c>
      <c r="M377" s="46">
        <v>39</v>
      </c>
      <c r="N377" s="46">
        <f t="shared" si="67"/>
        <v>35583</v>
      </c>
      <c r="O377" s="46">
        <f t="shared" si="68"/>
        <v>2951</v>
      </c>
      <c r="P377" s="46" t="s">
        <v>28</v>
      </c>
      <c r="Q377" s="58">
        <f t="shared" si="69"/>
        <v>0</v>
      </c>
      <c r="R377" s="46" t="str">
        <f t="shared" si="70"/>
        <v>-</v>
      </c>
      <c r="S377" s="58" t="str">
        <f t="shared" si="71"/>
        <v>No Discount</v>
      </c>
      <c r="T377" s="46" t="str">
        <f t="shared" si="72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73"/>
        <v>0</v>
      </c>
      <c r="W377" s="46" t="str">
        <f t="shared" si="74"/>
        <v>-</v>
      </c>
      <c r="X377" s="58">
        <f t="shared" si="75"/>
        <v>0</v>
      </c>
      <c r="Y377" s="46" t="str">
        <f t="shared" si="76"/>
        <v>Yes</v>
      </c>
      <c r="Z377" s="46" t="str">
        <f t="shared" si="77"/>
        <v>MID</v>
      </c>
    </row>
    <row r="378" spans="1:26" x14ac:dyDescent="0.25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5"/>
        <v>264</v>
      </c>
      <c r="L378" s="46">
        <f t="shared" si="66"/>
        <v>288</v>
      </c>
      <c r="M378" s="46">
        <v>30</v>
      </c>
      <c r="N378" s="46">
        <f t="shared" si="67"/>
        <v>318</v>
      </c>
      <c r="O378" s="46">
        <f t="shared" si="68"/>
        <v>54</v>
      </c>
      <c r="P378" s="46" t="s">
        <v>152</v>
      </c>
      <c r="Q378" s="58">
        <f t="shared" si="69"/>
        <v>0</v>
      </c>
      <c r="R378" s="46" t="str">
        <f t="shared" si="70"/>
        <v>-</v>
      </c>
      <c r="S378" s="58" t="str">
        <f t="shared" si="71"/>
        <v>No Discount</v>
      </c>
      <c r="T378" s="46" t="str">
        <f t="shared" si="72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73"/>
        <v>0</v>
      </c>
      <c r="W378" s="46" t="str">
        <f t="shared" si="74"/>
        <v>-</v>
      </c>
      <c r="X378" s="58">
        <f t="shared" si="75"/>
        <v>0</v>
      </c>
      <c r="Y378" s="46" t="str">
        <f t="shared" si="76"/>
        <v>No</v>
      </c>
      <c r="Z378" s="46" t="str">
        <f t="shared" si="77"/>
        <v>MID</v>
      </c>
    </row>
    <row r="379" spans="1:26" x14ac:dyDescent="0.25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5"/>
        <v>1284</v>
      </c>
      <c r="L379" s="46">
        <f t="shared" si="66"/>
        <v>1362</v>
      </c>
      <c r="M379" s="46">
        <v>91</v>
      </c>
      <c r="N379" s="46">
        <f t="shared" si="67"/>
        <v>1453</v>
      </c>
      <c r="O379" s="46">
        <f t="shared" si="68"/>
        <v>169</v>
      </c>
      <c r="P379" s="46" t="s">
        <v>30</v>
      </c>
      <c r="Q379" s="58">
        <f t="shared" si="69"/>
        <v>0</v>
      </c>
      <c r="R379" s="46" t="str">
        <f t="shared" si="70"/>
        <v>-</v>
      </c>
      <c r="S379" s="58" t="str">
        <f t="shared" si="71"/>
        <v>No Discount</v>
      </c>
      <c r="T379" s="46" t="str">
        <f t="shared" si="72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73"/>
        <v>0</v>
      </c>
      <c r="W379" s="46" t="str">
        <f t="shared" si="74"/>
        <v>-</v>
      </c>
      <c r="X379" s="58">
        <f t="shared" si="75"/>
        <v>0</v>
      </c>
      <c r="Y379" s="46" t="str">
        <f t="shared" si="76"/>
        <v>No</v>
      </c>
      <c r="Z379" s="46" t="str">
        <f t="shared" si="77"/>
        <v>Very high</v>
      </c>
    </row>
    <row r="380" spans="1:26" x14ac:dyDescent="0.25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5"/>
        <v>320</v>
      </c>
      <c r="L380" s="46">
        <f t="shared" si="66"/>
        <v>348</v>
      </c>
      <c r="M380" s="46">
        <v>10</v>
      </c>
      <c r="N380" s="46">
        <f t="shared" si="67"/>
        <v>358</v>
      </c>
      <c r="O380" s="46">
        <f t="shared" si="68"/>
        <v>38</v>
      </c>
      <c r="P380" s="46" t="s">
        <v>28</v>
      </c>
      <c r="Q380" s="58">
        <f t="shared" si="69"/>
        <v>0</v>
      </c>
      <c r="R380" s="46">
        <f t="shared" si="70"/>
        <v>53.699999999999996</v>
      </c>
      <c r="S380" s="58" t="str">
        <f t="shared" si="71"/>
        <v>No Discount</v>
      </c>
      <c r="T380" s="46" t="str">
        <f t="shared" si="72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73"/>
        <v>0</v>
      </c>
      <c r="W380" s="46" t="str">
        <f t="shared" si="74"/>
        <v>-</v>
      </c>
      <c r="X380" s="58">
        <f t="shared" si="75"/>
        <v>0</v>
      </c>
      <c r="Y380" s="46" t="str">
        <f t="shared" si="76"/>
        <v>No</v>
      </c>
      <c r="Z380" s="46" t="str">
        <f t="shared" si="77"/>
        <v>LOW</v>
      </c>
    </row>
    <row r="381" spans="1:26" x14ac:dyDescent="0.25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5"/>
        <v>48972</v>
      </c>
      <c r="L381" s="46">
        <f t="shared" si="66"/>
        <v>52428</v>
      </c>
      <c r="M381" s="46">
        <v>66</v>
      </c>
      <c r="N381" s="46">
        <f t="shared" si="67"/>
        <v>52494</v>
      </c>
      <c r="O381" s="46">
        <f t="shared" si="68"/>
        <v>3522</v>
      </c>
      <c r="P381" s="46" t="s">
        <v>30</v>
      </c>
      <c r="Q381" s="58">
        <f t="shared" si="69"/>
        <v>0</v>
      </c>
      <c r="R381" s="46" t="str">
        <f t="shared" si="70"/>
        <v>-</v>
      </c>
      <c r="S381" s="58" t="str">
        <f t="shared" si="71"/>
        <v>No Discount</v>
      </c>
      <c r="T381" s="46" t="str">
        <f t="shared" si="72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73"/>
        <v>0</v>
      </c>
      <c r="W381" s="46" t="str">
        <f t="shared" si="74"/>
        <v>-</v>
      </c>
      <c r="X381" s="58">
        <f t="shared" si="75"/>
        <v>0</v>
      </c>
      <c r="Y381" s="46" t="str">
        <f t="shared" si="76"/>
        <v>Yes</v>
      </c>
      <c r="Z381" s="46" t="str">
        <f t="shared" si="77"/>
        <v>Very high</v>
      </c>
    </row>
    <row r="382" spans="1:26" x14ac:dyDescent="0.25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5"/>
        <v>2557</v>
      </c>
      <c r="L382" s="46">
        <f t="shared" si="66"/>
        <v>2790</v>
      </c>
      <c r="M382" s="46">
        <v>100</v>
      </c>
      <c r="N382" s="46">
        <f t="shared" si="67"/>
        <v>2890</v>
      </c>
      <c r="O382" s="46">
        <f t="shared" si="68"/>
        <v>333</v>
      </c>
      <c r="P382" s="46" t="s">
        <v>30</v>
      </c>
      <c r="Q382" s="58">
        <f t="shared" si="69"/>
        <v>0</v>
      </c>
      <c r="R382" s="46">
        <f t="shared" si="70"/>
        <v>433.5</v>
      </c>
      <c r="S382" s="58" t="str">
        <f t="shared" si="71"/>
        <v>No Discount</v>
      </c>
      <c r="T382" s="46" t="str">
        <f t="shared" si="72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73"/>
        <v>0</v>
      </c>
      <c r="W382" s="46" t="str">
        <f t="shared" si="74"/>
        <v>-</v>
      </c>
      <c r="X382" s="58">
        <f t="shared" si="75"/>
        <v>0</v>
      </c>
      <c r="Y382" s="46" t="str">
        <f t="shared" si="76"/>
        <v>Yes</v>
      </c>
      <c r="Z382" s="46" t="str">
        <f t="shared" si="77"/>
        <v>Very high</v>
      </c>
    </row>
    <row r="383" spans="1:26" x14ac:dyDescent="0.25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5"/>
        <v>5532</v>
      </c>
      <c r="L383" s="46">
        <f t="shared" si="66"/>
        <v>5748</v>
      </c>
      <c r="M383" s="46">
        <v>39</v>
      </c>
      <c r="N383" s="46">
        <f t="shared" si="67"/>
        <v>5787</v>
      </c>
      <c r="O383" s="46">
        <f t="shared" si="68"/>
        <v>255</v>
      </c>
      <c r="P383" s="46" t="s">
        <v>30</v>
      </c>
      <c r="Q383" s="58">
        <f t="shared" si="69"/>
        <v>0</v>
      </c>
      <c r="R383" s="46">
        <f t="shared" si="70"/>
        <v>1620.3600000000001</v>
      </c>
      <c r="S383" s="58" t="str">
        <f t="shared" si="71"/>
        <v>No Discount</v>
      </c>
      <c r="T383" s="46" t="str">
        <f t="shared" si="72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73"/>
        <v>0</v>
      </c>
      <c r="W383" s="46">
        <f t="shared" si="74"/>
        <v>1620.3600000000001</v>
      </c>
      <c r="X383" s="58">
        <f t="shared" si="75"/>
        <v>0</v>
      </c>
      <c r="Y383" s="46" t="str">
        <f t="shared" si="76"/>
        <v>Yes</v>
      </c>
      <c r="Z383" s="46" t="str">
        <f t="shared" si="77"/>
        <v>MID</v>
      </c>
    </row>
    <row r="384" spans="1:26" x14ac:dyDescent="0.25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5"/>
        <v>5874</v>
      </c>
      <c r="L384" s="46">
        <f t="shared" si="66"/>
        <v>6106</v>
      </c>
      <c r="M384" s="46">
        <v>38</v>
      </c>
      <c r="N384" s="46">
        <f t="shared" si="67"/>
        <v>6144</v>
      </c>
      <c r="O384" s="46">
        <f t="shared" si="68"/>
        <v>270</v>
      </c>
      <c r="P384" s="46" t="s">
        <v>30</v>
      </c>
      <c r="Q384" s="58">
        <f t="shared" si="69"/>
        <v>0</v>
      </c>
      <c r="R384" s="46" t="str">
        <f t="shared" si="70"/>
        <v>-</v>
      </c>
      <c r="S384" s="58" t="str">
        <f t="shared" si="71"/>
        <v>No Discount</v>
      </c>
      <c r="T384" s="46" t="str">
        <f t="shared" si="72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73"/>
        <v>0</v>
      </c>
      <c r="W384" s="46" t="str">
        <f t="shared" si="74"/>
        <v>-</v>
      </c>
      <c r="X384" s="58">
        <f t="shared" si="75"/>
        <v>0</v>
      </c>
      <c r="Y384" s="46" t="str">
        <f t="shared" si="76"/>
        <v>Yes</v>
      </c>
      <c r="Z384" s="46" t="str">
        <f t="shared" si="77"/>
        <v>MID</v>
      </c>
    </row>
    <row r="385" spans="1:26" x14ac:dyDescent="0.25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5"/>
        <v>43968</v>
      </c>
      <c r="L385" s="46">
        <f t="shared" si="66"/>
        <v>47532</v>
      </c>
      <c r="M385" s="46">
        <v>26</v>
      </c>
      <c r="N385" s="46">
        <f t="shared" si="67"/>
        <v>47558</v>
      </c>
      <c r="O385" s="46">
        <f t="shared" si="68"/>
        <v>3590</v>
      </c>
      <c r="P385" s="46" t="s">
        <v>30</v>
      </c>
      <c r="Q385" s="58">
        <f t="shared" si="69"/>
        <v>0.3</v>
      </c>
      <c r="R385" s="46">
        <f t="shared" si="70"/>
        <v>14267.4</v>
      </c>
      <c r="S385" s="58" t="str">
        <f t="shared" si="71"/>
        <v>No Discount</v>
      </c>
      <c r="T385" s="46" t="str">
        <f t="shared" si="72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73"/>
        <v>0.3</v>
      </c>
      <c r="W385" s="46">
        <f t="shared" si="74"/>
        <v>14267.4</v>
      </c>
      <c r="X385" s="58">
        <f t="shared" si="75"/>
        <v>0</v>
      </c>
      <c r="Y385" s="46" t="str">
        <f t="shared" si="76"/>
        <v>Yes</v>
      </c>
      <c r="Z385" s="46" t="str">
        <f t="shared" si="77"/>
        <v>MID</v>
      </c>
    </row>
    <row r="386" spans="1:26" x14ac:dyDescent="0.25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5"/>
        <v>13359</v>
      </c>
      <c r="L386" s="46">
        <f t="shared" si="66"/>
        <v>14424</v>
      </c>
      <c r="M386" s="46">
        <v>68</v>
      </c>
      <c r="N386" s="46">
        <f t="shared" si="67"/>
        <v>14492</v>
      </c>
      <c r="O386" s="46">
        <f t="shared" si="68"/>
        <v>1133</v>
      </c>
      <c r="P386" s="46" t="s">
        <v>64</v>
      </c>
      <c r="Q386" s="58">
        <f t="shared" si="69"/>
        <v>0.3</v>
      </c>
      <c r="R386" s="46">
        <f t="shared" si="70"/>
        <v>4347.5999999999995</v>
      </c>
      <c r="S386" s="58" t="str">
        <f t="shared" si="71"/>
        <v>No Discount</v>
      </c>
      <c r="T386" s="46" t="str">
        <f t="shared" si="72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73"/>
        <v>0.3</v>
      </c>
      <c r="W386" s="46">
        <f t="shared" si="74"/>
        <v>4347.5999999999995</v>
      </c>
      <c r="X386" s="58">
        <f t="shared" si="75"/>
        <v>0</v>
      </c>
      <c r="Y386" s="46" t="str">
        <f t="shared" si="76"/>
        <v>Yes</v>
      </c>
      <c r="Z386" s="46" t="str">
        <f t="shared" si="77"/>
        <v>Very high</v>
      </c>
    </row>
    <row r="387" spans="1:26" x14ac:dyDescent="0.25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8">I387*J387</f>
        <v>1392</v>
      </c>
      <c r="L387" s="46">
        <f t="shared" ref="L387:L450" si="79">H387*J387</f>
        <v>1502</v>
      </c>
      <c r="M387" s="46">
        <v>98</v>
      </c>
      <c r="N387" s="46">
        <f t="shared" ref="N387:N450" si="80">L387+M387</f>
        <v>1600</v>
      </c>
      <c r="O387" s="46">
        <f t="shared" ref="O387:O450" si="81">N387-K387</f>
        <v>208</v>
      </c>
      <c r="P387" s="46" t="s">
        <v>152</v>
      </c>
      <c r="Q387" s="58">
        <f t="shared" ref="Q387:Q450" si="82">IF(E387="Amazon",30%,0)</f>
        <v>0</v>
      </c>
      <c r="R387" s="46">
        <f t="shared" ref="R387:R450" si="83">IF(E387="Amazon",30%*N387,IF(E387="Flipkart",28%*N387,IF(E387="India Mart",15%*N387,"-")))</f>
        <v>448.00000000000006</v>
      </c>
      <c r="S387" s="58" t="str">
        <f t="shared" ref="S387:S450" si="84">IF(AND(E387="Website",N387&gt;25000),2%,"No Discount")</f>
        <v>No Discount</v>
      </c>
      <c r="T387" s="46" t="str">
        <f t="shared" ref="T387:T450" si="85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6">IF(E387="Amazon",30%,0%)</f>
        <v>0</v>
      </c>
      <c r="W387" s="46">
        <f t="shared" ref="W387:W450" si="87">IF(E387="Amazon",N387*30%,IF(E387="flipkart",N387*28%,IF(E387="indiamart",N387*15%,"-")))</f>
        <v>448.00000000000006</v>
      </c>
      <c r="X387" s="58">
        <f t="shared" ref="X387:X450" si="88">IF(AND(E387="website",N387&gt;25000),2%,0%)</f>
        <v>0</v>
      </c>
      <c r="Y387" s="46" t="str">
        <f t="shared" ref="Y387:Y450" si="89">IF(OR(D387="Furniture",D387="Technology"),"Yes","No")</f>
        <v>No</v>
      </c>
      <c r="Z387" s="46" t="str">
        <f t="shared" ref="Z387:Z450" si="90">_xlfn.IFS(M387&lt;=20,"LOW",M387&lt;=40,"MID",M387&lt;=60,"HIGH",M387&gt;60,"Very high")</f>
        <v>Very high</v>
      </c>
    </row>
    <row r="388" spans="1:26" x14ac:dyDescent="0.25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8"/>
        <v>16316</v>
      </c>
      <c r="L388" s="46">
        <f t="shared" si="79"/>
        <v>17772</v>
      </c>
      <c r="M388" s="46">
        <v>53</v>
      </c>
      <c r="N388" s="46">
        <f t="shared" si="80"/>
        <v>17825</v>
      </c>
      <c r="O388" s="46">
        <f t="shared" si="81"/>
        <v>1509</v>
      </c>
      <c r="P388" s="46" t="s">
        <v>64</v>
      </c>
      <c r="Q388" s="58">
        <f t="shared" si="82"/>
        <v>0</v>
      </c>
      <c r="R388" s="46">
        <f t="shared" si="83"/>
        <v>2673.75</v>
      </c>
      <c r="S388" s="58" t="str">
        <f t="shared" si="84"/>
        <v>No Discount</v>
      </c>
      <c r="T388" s="46" t="str">
        <f t="shared" si="85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6"/>
        <v>0</v>
      </c>
      <c r="W388" s="46" t="str">
        <f t="shared" si="87"/>
        <v>-</v>
      </c>
      <c r="X388" s="58">
        <f t="shared" si="88"/>
        <v>0</v>
      </c>
      <c r="Y388" s="46" t="str">
        <f t="shared" si="89"/>
        <v>Yes</v>
      </c>
      <c r="Z388" s="46" t="str">
        <f t="shared" si="90"/>
        <v>HIGH</v>
      </c>
    </row>
    <row r="389" spans="1:26" x14ac:dyDescent="0.25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8"/>
        <v>13334</v>
      </c>
      <c r="L389" s="46">
        <f t="shared" si="79"/>
        <v>13728</v>
      </c>
      <c r="M389" s="46">
        <v>43</v>
      </c>
      <c r="N389" s="46">
        <f t="shared" si="80"/>
        <v>13771</v>
      </c>
      <c r="O389" s="46">
        <f t="shared" si="81"/>
        <v>437</v>
      </c>
      <c r="P389" s="46" t="s">
        <v>30</v>
      </c>
      <c r="Q389" s="58">
        <f t="shared" si="82"/>
        <v>0</v>
      </c>
      <c r="R389" s="46" t="str">
        <f t="shared" si="83"/>
        <v>-</v>
      </c>
      <c r="S389" s="58" t="str">
        <f t="shared" si="84"/>
        <v>No Discount</v>
      </c>
      <c r="T389" s="46" t="str">
        <f t="shared" si="85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6"/>
        <v>0</v>
      </c>
      <c r="W389" s="46" t="str">
        <f t="shared" si="87"/>
        <v>-</v>
      </c>
      <c r="X389" s="58">
        <f t="shared" si="88"/>
        <v>0</v>
      </c>
      <c r="Y389" s="46" t="str">
        <f t="shared" si="89"/>
        <v>Yes</v>
      </c>
      <c r="Z389" s="46" t="str">
        <f t="shared" si="90"/>
        <v>HIGH</v>
      </c>
    </row>
    <row r="390" spans="1:26" x14ac:dyDescent="0.25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8"/>
        <v>330</v>
      </c>
      <c r="L390" s="46">
        <f t="shared" si="79"/>
        <v>360</v>
      </c>
      <c r="M390" s="46">
        <v>10</v>
      </c>
      <c r="N390" s="46">
        <f t="shared" si="80"/>
        <v>370</v>
      </c>
      <c r="O390" s="46">
        <f t="shared" si="81"/>
        <v>40</v>
      </c>
      <c r="P390" s="46" t="s">
        <v>30</v>
      </c>
      <c r="Q390" s="58">
        <f t="shared" si="82"/>
        <v>0</v>
      </c>
      <c r="R390" s="46" t="str">
        <f t="shared" si="83"/>
        <v>-</v>
      </c>
      <c r="S390" s="58" t="str">
        <f t="shared" si="84"/>
        <v>No Discount</v>
      </c>
      <c r="T390" s="46" t="str">
        <f t="shared" si="85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6"/>
        <v>0</v>
      </c>
      <c r="W390" s="46" t="str">
        <f t="shared" si="87"/>
        <v>-</v>
      </c>
      <c r="X390" s="58">
        <f t="shared" si="88"/>
        <v>0</v>
      </c>
      <c r="Y390" s="46" t="str">
        <f t="shared" si="89"/>
        <v>No</v>
      </c>
      <c r="Z390" s="46" t="str">
        <f t="shared" si="90"/>
        <v>LOW</v>
      </c>
    </row>
    <row r="391" spans="1:26" x14ac:dyDescent="0.25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8"/>
        <v>15518</v>
      </c>
      <c r="L391" s="46">
        <f t="shared" si="79"/>
        <v>17238</v>
      </c>
      <c r="M391" s="46">
        <v>65</v>
      </c>
      <c r="N391" s="46">
        <f t="shared" si="80"/>
        <v>17303</v>
      </c>
      <c r="O391" s="46">
        <f t="shared" si="81"/>
        <v>1785</v>
      </c>
      <c r="P391" s="46" t="s">
        <v>152</v>
      </c>
      <c r="Q391" s="58">
        <f t="shared" si="82"/>
        <v>0</v>
      </c>
      <c r="R391" s="46" t="str">
        <f t="shared" si="83"/>
        <v>-</v>
      </c>
      <c r="S391" s="58" t="str">
        <f t="shared" si="84"/>
        <v>No Discount</v>
      </c>
      <c r="T391" s="46" t="str">
        <f t="shared" si="85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6"/>
        <v>0</v>
      </c>
      <c r="W391" s="46" t="str">
        <f t="shared" si="87"/>
        <v>-</v>
      </c>
      <c r="X391" s="58">
        <f t="shared" si="88"/>
        <v>0</v>
      </c>
      <c r="Y391" s="46" t="str">
        <f t="shared" si="89"/>
        <v>Yes</v>
      </c>
      <c r="Z391" s="46" t="str">
        <f t="shared" si="90"/>
        <v>Very high</v>
      </c>
    </row>
    <row r="392" spans="1:26" x14ac:dyDescent="0.25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8"/>
        <v>20211</v>
      </c>
      <c r="L392" s="46">
        <f t="shared" si="79"/>
        <v>21636</v>
      </c>
      <c r="M392" s="46">
        <v>96</v>
      </c>
      <c r="N392" s="46">
        <f t="shared" si="80"/>
        <v>21732</v>
      </c>
      <c r="O392" s="46">
        <f t="shared" si="81"/>
        <v>1521</v>
      </c>
      <c r="P392" s="46" t="s">
        <v>30</v>
      </c>
      <c r="Q392" s="58">
        <f t="shared" si="82"/>
        <v>0</v>
      </c>
      <c r="R392" s="46" t="str">
        <f t="shared" si="83"/>
        <v>-</v>
      </c>
      <c r="S392" s="58" t="str">
        <f t="shared" si="84"/>
        <v>No Discount</v>
      </c>
      <c r="T392" s="46" t="str">
        <f t="shared" si="85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6"/>
        <v>0</v>
      </c>
      <c r="W392" s="46" t="str">
        <f t="shared" si="87"/>
        <v>-</v>
      </c>
      <c r="X392" s="58">
        <f t="shared" si="88"/>
        <v>0</v>
      </c>
      <c r="Y392" s="46" t="str">
        <f t="shared" si="89"/>
        <v>Yes</v>
      </c>
      <c r="Z392" s="46" t="str">
        <f t="shared" si="90"/>
        <v>Very high</v>
      </c>
    </row>
    <row r="393" spans="1:26" x14ac:dyDescent="0.25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8"/>
        <v>3930</v>
      </c>
      <c r="L393" s="46">
        <f t="shared" si="79"/>
        <v>4084</v>
      </c>
      <c r="M393" s="46">
        <v>97</v>
      </c>
      <c r="N393" s="46">
        <f t="shared" si="80"/>
        <v>4181</v>
      </c>
      <c r="O393" s="46">
        <f t="shared" si="81"/>
        <v>251</v>
      </c>
      <c r="P393" s="46" t="s">
        <v>30</v>
      </c>
      <c r="Q393" s="58">
        <f t="shared" si="82"/>
        <v>0</v>
      </c>
      <c r="R393" s="46" t="str">
        <f t="shared" si="83"/>
        <v>-</v>
      </c>
      <c r="S393" s="58" t="str">
        <f t="shared" si="84"/>
        <v>No Discount</v>
      </c>
      <c r="T393" s="46" t="str">
        <f t="shared" si="85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6"/>
        <v>0</v>
      </c>
      <c r="W393" s="46" t="str">
        <f t="shared" si="87"/>
        <v>-</v>
      </c>
      <c r="X393" s="58">
        <f t="shared" si="88"/>
        <v>0</v>
      </c>
      <c r="Y393" s="46" t="str">
        <f t="shared" si="89"/>
        <v>Yes</v>
      </c>
      <c r="Z393" s="46" t="str">
        <f t="shared" si="90"/>
        <v>Very high</v>
      </c>
    </row>
    <row r="394" spans="1:26" x14ac:dyDescent="0.25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8"/>
        <v>10332</v>
      </c>
      <c r="L394" s="46">
        <f t="shared" si="79"/>
        <v>11496</v>
      </c>
      <c r="M394" s="46">
        <v>23</v>
      </c>
      <c r="N394" s="46">
        <f t="shared" si="80"/>
        <v>11519</v>
      </c>
      <c r="O394" s="46">
        <f t="shared" si="81"/>
        <v>1187</v>
      </c>
      <c r="P394" s="46" t="s">
        <v>30</v>
      </c>
      <c r="Q394" s="58">
        <f t="shared" si="82"/>
        <v>0</v>
      </c>
      <c r="R394" s="46" t="str">
        <f t="shared" si="83"/>
        <v>-</v>
      </c>
      <c r="S394" s="58" t="str">
        <f t="shared" si="84"/>
        <v>No Discount</v>
      </c>
      <c r="T394" s="46" t="str">
        <f t="shared" si="85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6"/>
        <v>0</v>
      </c>
      <c r="W394" s="46" t="str">
        <f t="shared" si="87"/>
        <v>-</v>
      </c>
      <c r="X394" s="58">
        <f t="shared" si="88"/>
        <v>0</v>
      </c>
      <c r="Y394" s="46" t="str">
        <f t="shared" si="89"/>
        <v>Yes</v>
      </c>
      <c r="Z394" s="46" t="str">
        <f t="shared" si="90"/>
        <v>MID</v>
      </c>
    </row>
    <row r="395" spans="1:26" x14ac:dyDescent="0.25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8"/>
        <v>3090</v>
      </c>
      <c r="L395" s="46">
        <f t="shared" si="79"/>
        <v>3309</v>
      </c>
      <c r="M395" s="46">
        <v>29</v>
      </c>
      <c r="N395" s="46">
        <f t="shared" si="80"/>
        <v>3338</v>
      </c>
      <c r="O395" s="46">
        <f t="shared" si="81"/>
        <v>248</v>
      </c>
      <c r="P395" s="46" t="s">
        <v>30</v>
      </c>
      <c r="Q395" s="58">
        <f t="shared" si="82"/>
        <v>0</v>
      </c>
      <c r="R395" s="46">
        <f t="shared" si="83"/>
        <v>934.6400000000001</v>
      </c>
      <c r="S395" s="58" t="str">
        <f t="shared" si="84"/>
        <v>No Discount</v>
      </c>
      <c r="T395" s="46" t="str">
        <f t="shared" si="85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6"/>
        <v>0</v>
      </c>
      <c r="W395" s="46">
        <f t="shared" si="87"/>
        <v>934.6400000000001</v>
      </c>
      <c r="X395" s="58">
        <f t="shared" si="88"/>
        <v>0</v>
      </c>
      <c r="Y395" s="46" t="str">
        <f t="shared" si="89"/>
        <v>No</v>
      </c>
      <c r="Z395" s="46" t="str">
        <f t="shared" si="90"/>
        <v>MID</v>
      </c>
    </row>
    <row r="396" spans="1:26" x14ac:dyDescent="0.25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8"/>
        <v>153</v>
      </c>
      <c r="L396" s="46">
        <f t="shared" si="79"/>
        <v>170</v>
      </c>
      <c r="M396" s="46">
        <v>30</v>
      </c>
      <c r="N396" s="46">
        <f t="shared" si="80"/>
        <v>200</v>
      </c>
      <c r="O396" s="46">
        <f t="shared" si="81"/>
        <v>47</v>
      </c>
      <c r="P396" s="46" t="s">
        <v>152</v>
      </c>
      <c r="Q396" s="58">
        <f t="shared" si="82"/>
        <v>0</v>
      </c>
      <c r="R396" s="46">
        <f t="shared" si="83"/>
        <v>30</v>
      </c>
      <c r="S396" s="58" t="str">
        <f t="shared" si="84"/>
        <v>No Discount</v>
      </c>
      <c r="T396" s="46" t="str">
        <f t="shared" si="85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6"/>
        <v>0</v>
      </c>
      <c r="W396" s="46" t="str">
        <f t="shared" si="87"/>
        <v>-</v>
      </c>
      <c r="X396" s="58">
        <f t="shared" si="88"/>
        <v>0</v>
      </c>
      <c r="Y396" s="46" t="str">
        <f t="shared" si="89"/>
        <v>No</v>
      </c>
      <c r="Z396" s="46" t="str">
        <f t="shared" si="90"/>
        <v>MID</v>
      </c>
    </row>
    <row r="397" spans="1:26" x14ac:dyDescent="0.25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8"/>
        <v>2884</v>
      </c>
      <c r="L397" s="46">
        <f t="shared" si="79"/>
        <v>3238</v>
      </c>
      <c r="M397" s="46">
        <v>75</v>
      </c>
      <c r="N397" s="46">
        <f t="shared" si="80"/>
        <v>3313</v>
      </c>
      <c r="O397" s="46">
        <f t="shared" si="81"/>
        <v>429</v>
      </c>
      <c r="P397" s="46" t="s">
        <v>64</v>
      </c>
      <c r="Q397" s="58">
        <f t="shared" si="82"/>
        <v>0</v>
      </c>
      <c r="R397" s="46" t="str">
        <f t="shared" si="83"/>
        <v>-</v>
      </c>
      <c r="S397" s="58" t="str">
        <f t="shared" si="84"/>
        <v>No Discount</v>
      </c>
      <c r="T397" s="46" t="str">
        <f t="shared" si="85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6"/>
        <v>0</v>
      </c>
      <c r="W397" s="46" t="str">
        <f t="shared" si="87"/>
        <v>-</v>
      </c>
      <c r="X397" s="58">
        <f t="shared" si="88"/>
        <v>0</v>
      </c>
      <c r="Y397" s="46" t="str">
        <f t="shared" si="89"/>
        <v>Yes</v>
      </c>
      <c r="Z397" s="46" t="str">
        <f t="shared" si="90"/>
        <v>Very high</v>
      </c>
    </row>
    <row r="398" spans="1:26" x14ac:dyDescent="0.25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8"/>
        <v>7721</v>
      </c>
      <c r="L398" s="46">
        <f t="shared" si="79"/>
        <v>8183</v>
      </c>
      <c r="M398" s="46">
        <v>77</v>
      </c>
      <c r="N398" s="46">
        <f t="shared" si="80"/>
        <v>8260</v>
      </c>
      <c r="O398" s="46">
        <f t="shared" si="81"/>
        <v>539</v>
      </c>
      <c r="P398" s="46" t="s">
        <v>30</v>
      </c>
      <c r="Q398" s="58">
        <f t="shared" si="82"/>
        <v>0</v>
      </c>
      <c r="R398" s="46" t="str">
        <f t="shared" si="83"/>
        <v>-</v>
      </c>
      <c r="S398" s="58" t="str">
        <f t="shared" si="84"/>
        <v>No Discount</v>
      </c>
      <c r="T398" s="46" t="str">
        <f t="shared" si="85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6"/>
        <v>0</v>
      </c>
      <c r="W398" s="46" t="str">
        <f t="shared" si="87"/>
        <v>-</v>
      </c>
      <c r="X398" s="58">
        <f t="shared" si="88"/>
        <v>0</v>
      </c>
      <c r="Y398" s="46" t="str">
        <f t="shared" si="89"/>
        <v>Yes</v>
      </c>
      <c r="Z398" s="46" t="str">
        <f t="shared" si="90"/>
        <v>Very high</v>
      </c>
    </row>
    <row r="399" spans="1:26" x14ac:dyDescent="0.25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8"/>
        <v>665</v>
      </c>
      <c r="L399" s="46">
        <f t="shared" si="79"/>
        <v>700</v>
      </c>
      <c r="M399" s="46">
        <v>10</v>
      </c>
      <c r="N399" s="46">
        <f t="shared" si="80"/>
        <v>710</v>
      </c>
      <c r="O399" s="46">
        <f t="shared" si="81"/>
        <v>45</v>
      </c>
      <c r="P399" s="46" t="s">
        <v>30</v>
      </c>
      <c r="Q399" s="58">
        <f t="shared" si="82"/>
        <v>0</v>
      </c>
      <c r="R399" s="46">
        <f t="shared" si="83"/>
        <v>198.8</v>
      </c>
      <c r="S399" s="58" t="str">
        <f t="shared" si="84"/>
        <v>No Discount</v>
      </c>
      <c r="T399" s="46" t="str">
        <f t="shared" si="85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6"/>
        <v>0</v>
      </c>
      <c r="W399" s="46">
        <f t="shared" si="87"/>
        <v>198.8</v>
      </c>
      <c r="X399" s="58">
        <f t="shared" si="88"/>
        <v>0</v>
      </c>
      <c r="Y399" s="46" t="str">
        <f t="shared" si="89"/>
        <v>No</v>
      </c>
      <c r="Z399" s="46" t="str">
        <f t="shared" si="90"/>
        <v>LOW</v>
      </c>
    </row>
    <row r="400" spans="1:26" x14ac:dyDescent="0.25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8"/>
        <v>7064</v>
      </c>
      <c r="L400" s="46">
        <f t="shared" si="79"/>
        <v>7623</v>
      </c>
      <c r="M400" s="46">
        <v>41</v>
      </c>
      <c r="N400" s="46">
        <f t="shared" si="80"/>
        <v>7664</v>
      </c>
      <c r="O400" s="46">
        <f t="shared" si="81"/>
        <v>600</v>
      </c>
      <c r="P400" s="46" t="s">
        <v>28</v>
      </c>
      <c r="Q400" s="58">
        <f t="shared" si="82"/>
        <v>0</v>
      </c>
      <c r="R400" s="46" t="str">
        <f t="shared" si="83"/>
        <v>-</v>
      </c>
      <c r="S400" s="58" t="str">
        <f t="shared" si="84"/>
        <v>No Discount</v>
      </c>
      <c r="T400" s="46" t="str">
        <f t="shared" si="85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6"/>
        <v>0</v>
      </c>
      <c r="W400" s="46" t="str">
        <f t="shared" si="87"/>
        <v>-</v>
      </c>
      <c r="X400" s="58">
        <f t="shared" si="88"/>
        <v>0</v>
      </c>
      <c r="Y400" s="46" t="str">
        <f t="shared" si="89"/>
        <v>Yes</v>
      </c>
      <c r="Z400" s="46" t="str">
        <f t="shared" si="90"/>
        <v>HIGH</v>
      </c>
    </row>
    <row r="401" spans="1:26" x14ac:dyDescent="0.25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8"/>
        <v>4448</v>
      </c>
      <c r="L401" s="46">
        <f t="shared" si="79"/>
        <v>4798</v>
      </c>
      <c r="M401" s="46">
        <v>48</v>
      </c>
      <c r="N401" s="46">
        <f t="shared" si="80"/>
        <v>4846</v>
      </c>
      <c r="O401" s="46">
        <f t="shared" si="81"/>
        <v>398</v>
      </c>
      <c r="P401" s="46" t="s">
        <v>152</v>
      </c>
      <c r="Q401" s="58">
        <f t="shared" si="82"/>
        <v>0</v>
      </c>
      <c r="R401" s="46">
        <f t="shared" si="83"/>
        <v>726.9</v>
      </c>
      <c r="S401" s="58" t="str">
        <f t="shared" si="84"/>
        <v>No Discount</v>
      </c>
      <c r="T401" s="46" t="str">
        <f t="shared" si="85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6"/>
        <v>0</v>
      </c>
      <c r="W401" s="46" t="str">
        <f t="shared" si="87"/>
        <v>-</v>
      </c>
      <c r="X401" s="58">
        <f t="shared" si="88"/>
        <v>0</v>
      </c>
      <c r="Y401" s="46" t="str">
        <f t="shared" si="89"/>
        <v>Yes</v>
      </c>
      <c r="Z401" s="46" t="str">
        <f t="shared" si="90"/>
        <v>HIGH</v>
      </c>
    </row>
    <row r="402" spans="1:26" x14ac:dyDescent="0.25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8"/>
        <v>4608</v>
      </c>
      <c r="L402" s="46">
        <f t="shared" si="79"/>
        <v>4884</v>
      </c>
      <c r="M402" s="46">
        <v>83</v>
      </c>
      <c r="N402" s="46">
        <f t="shared" si="80"/>
        <v>4967</v>
      </c>
      <c r="O402" s="46">
        <f t="shared" si="81"/>
        <v>359</v>
      </c>
      <c r="P402" s="46" t="s">
        <v>28</v>
      </c>
      <c r="Q402" s="58">
        <f t="shared" si="82"/>
        <v>0.3</v>
      </c>
      <c r="R402" s="46">
        <f t="shared" si="83"/>
        <v>1490.1</v>
      </c>
      <c r="S402" s="58" t="str">
        <f t="shared" si="84"/>
        <v>No Discount</v>
      </c>
      <c r="T402" s="46" t="str">
        <f t="shared" si="85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6"/>
        <v>0.3</v>
      </c>
      <c r="W402" s="46">
        <f t="shared" si="87"/>
        <v>1490.1</v>
      </c>
      <c r="X402" s="58">
        <f t="shared" si="88"/>
        <v>0</v>
      </c>
      <c r="Y402" s="46" t="str">
        <f t="shared" si="89"/>
        <v>Yes</v>
      </c>
      <c r="Z402" s="46" t="str">
        <f t="shared" si="90"/>
        <v>Very high</v>
      </c>
    </row>
    <row r="403" spans="1:26" x14ac:dyDescent="0.25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8"/>
        <v>20174</v>
      </c>
      <c r="L403" s="46">
        <f t="shared" si="79"/>
        <v>21175</v>
      </c>
      <c r="M403" s="46">
        <v>35</v>
      </c>
      <c r="N403" s="46">
        <f t="shared" si="80"/>
        <v>21210</v>
      </c>
      <c r="O403" s="46">
        <f t="shared" si="81"/>
        <v>1036</v>
      </c>
      <c r="P403" s="46" t="s">
        <v>28</v>
      </c>
      <c r="Q403" s="58">
        <f t="shared" si="82"/>
        <v>0</v>
      </c>
      <c r="R403" s="46" t="str">
        <f t="shared" si="83"/>
        <v>-</v>
      </c>
      <c r="S403" s="58" t="str">
        <f t="shared" si="84"/>
        <v>No Discount</v>
      </c>
      <c r="T403" s="46" t="str">
        <f t="shared" si="85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6"/>
        <v>0</v>
      </c>
      <c r="W403" s="46" t="str">
        <f t="shared" si="87"/>
        <v>-</v>
      </c>
      <c r="X403" s="58">
        <f t="shared" si="88"/>
        <v>0</v>
      </c>
      <c r="Y403" s="46" t="str">
        <f t="shared" si="89"/>
        <v>Yes</v>
      </c>
      <c r="Z403" s="46" t="str">
        <f t="shared" si="90"/>
        <v>MID</v>
      </c>
    </row>
    <row r="404" spans="1:26" x14ac:dyDescent="0.25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8"/>
        <v>1962</v>
      </c>
      <c r="L404" s="46">
        <f t="shared" si="79"/>
        <v>2037</v>
      </c>
      <c r="M404" s="46">
        <v>35</v>
      </c>
      <c r="N404" s="46">
        <f t="shared" si="80"/>
        <v>2072</v>
      </c>
      <c r="O404" s="46">
        <f t="shared" si="81"/>
        <v>110</v>
      </c>
      <c r="P404" s="46" t="s">
        <v>30</v>
      </c>
      <c r="Q404" s="58">
        <f t="shared" si="82"/>
        <v>0</v>
      </c>
      <c r="R404" s="46" t="str">
        <f t="shared" si="83"/>
        <v>-</v>
      </c>
      <c r="S404" s="58" t="str">
        <f t="shared" si="84"/>
        <v>No Discount</v>
      </c>
      <c r="T404" s="46" t="str">
        <f t="shared" si="85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6"/>
        <v>0</v>
      </c>
      <c r="W404" s="46" t="str">
        <f t="shared" si="87"/>
        <v>-</v>
      </c>
      <c r="X404" s="58">
        <f t="shared" si="88"/>
        <v>0</v>
      </c>
      <c r="Y404" s="46" t="str">
        <f t="shared" si="89"/>
        <v>No</v>
      </c>
      <c r="Z404" s="46" t="str">
        <f t="shared" si="90"/>
        <v>MID</v>
      </c>
    </row>
    <row r="405" spans="1:26" x14ac:dyDescent="0.25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8"/>
        <v>2361</v>
      </c>
      <c r="L405" s="46">
        <f t="shared" si="79"/>
        <v>2501</v>
      </c>
      <c r="M405" s="46">
        <v>57</v>
      </c>
      <c r="N405" s="46">
        <f t="shared" si="80"/>
        <v>2558</v>
      </c>
      <c r="O405" s="46">
        <f t="shared" si="81"/>
        <v>197</v>
      </c>
      <c r="P405" s="46" t="s">
        <v>152</v>
      </c>
      <c r="Q405" s="58">
        <f t="shared" si="82"/>
        <v>0</v>
      </c>
      <c r="R405" s="46" t="str">
        <f t="shared" si="83"/>
        <v>-</v>
      </c>
      <c r="S405" s="58" t="str">
        <f t="shared" si="84"/>
        <v>No Discount</v>
      </c>
      <c r="T405" s="46" t="str">
        <f t="shared" si="85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6"/>
        <v>0</v>
      </c>
      <c r="W405" s="46" t="str">
        <f t="shared" si="87"/>
        <v>-</v>
      </c>
      <c r="X405" s="58">
        <f t="shared" si="88"/>
        <v>0</v>
      </c>
      <c r="Y405" s="46" t="str">
        <f t="shared" si="89"/>
        <v>Yes</v>
      </c>
      <c r="Z405" s="46" t="str">
        <f t="shared" si="90"/>
        <v>HIGH</v>
      </c>
    </row>
    <row r="406" spans="1:26" x14ac:dyDescent="0.25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8"/>
        <v>474</v>
      </c>
      <c r="L406" s="46">
        <f t="shared" si="79"/>
        <v>525</v>
      </c>
      <c r="M406" s="46">
        <v>30</v>
      </c>
      <c r="N406" s="46">
        <f t="shared" si="80"/>
        <v>555</v>
      </c>
      <c r="O406" s="46">
        <f t="shared" si="81"/>
        <v>81</v>
      </c>
      <c r="P406" s="46" t="s">
        <v>28</v>
      </c>
      <c r="Q406" s="58">
        <f t="shared" si="82"/>
        <v>0</v>
      </c>
      <c r="R406" s="46" t="str">
        <f t="shared" si="83"/>
        <v>-</v>
      </c>
      <c r="S406" s="58" t="str">
        <f t="shared" si="84"/>
        <v>No Discount</v>
      </c>
      <c r="T406" s="46" t="str">
        <f t="shared" si="85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6"/>
        <v>0</v>
      </c>
      <c r="W406" s="46" t="str">
        <f t="shared" si="87"/>
        <v>-</v>
      </c>
      <c r="X406" s="58">
        <f t="shared" si="88"/>
        <v>0</v>
      </c>
      <c r="Y406" s="46" t="str">
        <f t="shared" si="89"/>
        <v>No</v>
      </c>
      <c r="Z406" s="46" t="str">
        <f t="shared" si="90"/>
        <v>MID</v>
      </c>
    </row>
    <row r="407" spans="1:26" x14ac:dyDescent="0.25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8"/>
        <v>1162</v>
      </c>
      <c r="L407" s="46">
        <f t="shared" si="79"/>
        <v>1253</v>
      </c>
      <c r="M407" s="46">
        <v>30</v>
      </c>
      <c r="N407" s="46">
        <f t="shared" si="80"/>
        <v>1283</v>
      </c>
      <c r="O407" s="46">
        <f t="shared" si="81"/>
        <v>121</v>
      </c>
      <c r="P407" s="46" t="s">
        <v>30</v>
      </c>
      <c r="Q407" s="58">
        <f t="shared" si="82"/>
        <v>0</v>
      </c>
      <c r="R407" s="46">
        <f t="shared" si="83"/>
        <v>192.45</v>
      </c>
      <c r="S407" s="58" t="str">
        <f t="shared" si="84"/>
        <v>No Discount</v>
      </c>
      <c r="T407" s="46" t="str">
        <f t="shared" si="85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6"/>
        <v>0</v>
      </c>
      <c r="W407" s="46" t="str">
        <f t="shared" si="87"/>
        <v>-</v>
      </c>
      <c r="X407" s="58">
        <f t="shared" si="88"/>
        <v>0</v>
      </c>
      <c r="Y407" s="46" t="str">
        <f t="shared" si="89"/>
        <v>No</v>
      </c>
      <c r="Z407" s="46" t="str">
        <f t="shared" si="90"/>
        <v>MID</v>
      </c>
    </row>
    <row r="408" spans="1:26" x14ac:dyDescent="0.25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8"/>
        <v>11011</v>
      </c>
      <c r="L408" s="46">
        <f t="shared" si="79"/>
        <v>11445</v>
      </c>
      <c r="M408" s="46">
        <v>41</v>
      </c>
      <c r="N408" s="46">
        <f t="shared" si="80"/>
        <v>11486</v>
      </c>
      <c r="O408" s="46">
        <f t="shared" si="81"/>
        <v>475</v>
      </c>
      <c r="P408" s="46" t="s">
        <v>30</v>
      </c>
      <c r="Q408" s="58">
        <f t="shared" si="82"/>
        <v>0.3</v>
      </c>
      <c r="R408" s="46">
        <f t="shared" si="83"/>
        <v>3445.7999999999997</v>
      </c>
      <c r="S408" s="58" t="str">
        <f t="shared" si="84"/>
        <v>No Discount</v>
      </c>
      <c r="T408" s="46" t="str">
        <f t="shared" si="85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6"/>
        <v>0.3</v>
      </c>
      <c r="W408" s="46">
        <f t="shared" si="87"/>
        <v>3445.7999999999997</v>
      </c>
      <c r="X408" s="58">
        <f t="shared" si="88"/>
        <v>0</v>
      </c>
      <c r="Y408" s="46" t="str">
        <f t="shared" si="89"/>
        <v>Yes</v>
      </c>
      <c r="Z408" s="46" t="str">
        <f t="shared" si="90"/>
        <v>HIGH</v>
      </c>
    </row>
    <row r="409" spans="1:26" x14ac:dyDescent="0.25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8"/>
        <v>17968</v>
      </c>
      <c r="L409" s="46">
        <f t="shared" si="79"/>
        <v>19384</v>
      </c>
      <c r="M409" s="46">
        <v>94</v>
      </c>
      <c r="N409" s="46">
        <f t="shared" si="80"/>
        <v>19478</v>
      </c>
      <c r="O409" s="46">
        <f t="shared" si="81"/>
        <v>1510</v>
      </c>
      <c r="P409" s="46" t="s">
        <v>30</v>
      </c>
      <c r="Q409" s="58">
        <f t="shared" si="82"/>
        <v>0</v>
      </c>
      <c r="R409" s="46" t="str">
        <f t="shared" si="83"/>
        <v>-</v>
      </c>
      <c r="S409" s="58" t="str">
        <f t="shared" si="84"/>
        <v>No Discount</v>
      </c>
      <c r="T409" s="46" t="str">
        <f t="shared" si="85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6"/>
        <v>0</v>
      </c>
      <c r="W409" s="46" t="str">
        <f t="shared" si="87"/>
        <v>-</v>
      </c>
      <c r="X409" s="58">
        <f t="shared" si="88"/>
        <v>0</v>
      </c>
      <c r="Y409" s="46" t="str">
        <f t="shared" si="89"/>
        <v>Yes</v>
      </c>
      <c r="Z409" s="46" t="str">
        <f t="shared" si="90"/>
        <v>Very high</v>
      </c>
    </row>
    <row r="410" spans="1:26" x14ac:dyDescent="0.25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8"/>
        <v>15001</v>
      </c>
      <c r="L410" s="46">
        <f t="shared" si="79"/>
        <v>15708</v>
      </c>
      <c r="M410" s="46">
        <v>77</v>
      </c>
      <c r="N410" s="46">
        <f t="shared" si="80"/>
        <v>15785</v>
      </c>
      <c r="O410" s="46">
        <f t="shared" si="81"/>
        <v>784</v>
      </c>
      <c r="P410" s="46" t="s">
        <v>28</v>
      </c>
      <c r="Q410" s="58">
        <f t="shared" si="82"/>
        <v>0</v>
      </c>
      <c r="R410" s="46" t="str">
        <f t="shared" si="83"/>
        <v>-</v>
      </c>
      <c r="S410" s="58" t="str">
        <f t="shared" si="84"/>
        <v>No Discount</v>
      </c>
      <c r="T410" s="46" t="str">
        <f t="shared" si="85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6"/>
        <v>0</v>
      </c>
      <c r="W410" s="46" t="str">
        <f t="shared" si="87"/>
        <v>-</v>
      </c>
      <c r="X410" s="58">
        <f t="shared" si="88"/>
        <v>0</v>
      </c>
      <c r="Y410" s="46" t="str">
        <f t="shared" si="89"/>
        <v>Yes</v>
      </c>
      <c r="Z410" s="46" t="str">
        <f t="shared" si="90"/>
        <v>Very high</v>
      </c>
    </row>
    <row r="411" spans="1:26" x14ac:dyDescent="0.25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8"/>
        <v>4816</v>
      </c>
      <c r="L411" s="46">
        <f t="shared" si="79"/>
        <v>5052</v>
      </c>
      <c r="M411" s="46">
        <v>84</v>
      </c>
      <c r="N411" s="46">
        <f t="shared" si="80"/>
        <v>5136</v>
      </c>
      <c r="O411" s="46">
        <f t="shared" si="81"/>
        <v>320</v>
      </c>
      <c r="P411" s="46" t="s">
        <v>28</v>
      </c>
      <c r="Q411" s="58">
        <f t="shared" si="82"/>
        <v>0</v>
      </c>
      <c r="R411" s="46" t="str">
        <f t="shared" si="83"/>
        <v>-</v>
      </c>
      <c r="S411" s="58" t="str">
        <f t="shared" si="84"/>
        <v>No Discount</v>
      </c>
      <c r="T411" s="46" t="str">
        <f t="shared" si="85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6"/>
        <v>0</v>
      </c>
      <c r="W411" s="46" t="str">
        <f t="shared" si="87"/>
        <v>-</v>
      </c>
      <c r="X411" s="58">
        <f t="shared" si="88"/>
        <v>0</v>
      </c>
      <c r="Y411" s="46" t="str">
        <f t="shared" si="89"/>
        <v>Yes</v>
      </c>
      <c r="Z411" s="46" t="str">
        <f t="shared" si="90"/>
        <v>Very high</v>
      </c>
    </row>
    <row r="412" spans="1:26" x14ac:dyDescent="0.25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8"/>
        <v>838</v>
      </c>
      <c r="L412" s="46">
        <f t="shared" si="79"/>
        <v>932</v>
      </c>
      <c r="M412" s="46">
        <v>87</v>
      </c>
      <c r="N412" s="46">
        <f t="shared" si="80"/>
        <v>1019</v>
      </c>
      <c r="O412" s="46">
        <f t="shared" si="81"/>
        <v>181</v>
      </c>
      <c r="P412" s="46" t="s">
        <v>30</v>
      </c>
      <c r="Q412" s="58">
        <f t="shared" si="82"/>
        <v>0</v>
      </c>
      <c r="R412" s="46" t="str">
        <f t="shared" si="83"/>
        <v>-</v>
      </c>
      <c r="S412" s="58" t="str">
        <f t="shared" si="84"/>
        <v>No Discount</v>
      </c>
      <c r="T412" s="46" t="str">
        <f t="shared" si="85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6"/>
        <v>0</v>
      </c>
      <c r="W412" s="46" t="str">
        <f t="shared" si="87"/>
        <v>-</v>
      </c>
      <c r="X412" s="58">
        <f t="shared" si="88"/>
        <v>0</v>
      </c>
      <c r="Y412" s="46" t="str">
        <f t="shared" si="89"/>
        <v>No</v>
      </c>
      <c r="Z412" s="46" t="str">
        <f t="shared" si="90"/>
        <v>Very high</v>
      </c>
    </row>
    <row r="413" spans="1:26" x14ac:dyDescent="0.25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8"/>
        <v>1040</v>
      </c>
      <c r="L413" s="46">
        <f t="shared" si="79"/>
        <v>1113</v>
      </c>
      <c r="M413" s="46">
        <v>89</v>
      </c>
      <c r="N413" s="46">
        <f t="shared" si="80"/>
        <v>1202</v>
      </c>
      <c r="O413" s="46">
        <f t="shared" si="81"/>
        <v>162</v>
      </c>
      <c r="P413" s="46" t="s">
        <v>28</v>
      </c>
      <c r="Q413" s="58">
        <f t="shared" si="82"/>
        <v>0</v>
      </c>
      <c r="R413" s="46" t="str">
        <f t="shared" si="83"/>
        <v>-</v>
      </c>
      <c r="S413" s="58" t="str">
        <f t="shared" si="84"/>
        <v>No Discount</v>
      </c>
      <c r="T413" s="46" t="str">
        <f t="shared" si="85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6"/>
        <v>0</v>
      </c>
      <c r="W413" s="46" t="str">
        <f t="shared" si="87"/>
        <v>-</v>
      </c>
      <c r="X413" s="58">
        <f t="shared" si="88"/>
        <v>0</v>
      </c>
      <c r="Y413" s="46" t="str">
        <f t="shared" si="89"/>
        <v>No</v>
      </c>
      <c r="Z413" s="46" t="str">
        <f t="shared" si="90"/>
        <v>Very high</v>
      </c>
    </row>
    <row r="414" spans="1:26" x14ac:dyDescent="0.25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8"/>
        <v>1703</v>
      </c>
      <c r="L414" s="46">
        <f t="shared" si="79"/>
        <v>1833</v>
      </c>
      <c r="M414" s="46">
        <v>30</v>
      </c>
      <c r="N414" s="46">
        <f t="shared" si="80"/>
        <v>1863</v>
      </c>
      <c r="O414" s="46">
        <f t="shared" si="81"/>
        <v>160</v>
      </c>
      <c r="P414" s="46" t="s">
        <v>30</v>
      </c>
      <c r="Q414" s="58">
        <f t="shared" si="82"/>
        <v>0</v>
      </c>
      <c r="R414" s="46">
        <f t="shared" si="83"/>
        <v>521.6400000000001</v>
      </c>
      <c r="S414" s="58" t="str">
        <f t="shared" si="84"/>
        <v>No Discount</v>
      </c>
      <c r="T414" s="46" t="str">
        <f t="shared" si="85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6"/>
        <v>0</v>
      </c>
      <c r="W414" s="46">
        <f t="shared" si="87"/>
        <v>521.6400000000001</v>
      </c>
      <c r="X414" s="58">
        <f t="shared" si="88"/>
        <v>0</v>
      </c>
      <c r="Y414" s="46" t="str">
        <f t="shared" si="89"/>
        <v>No</v>
      </c>
      <c r="Z414" s="46" t="str">
        <f t="shared" si="90"/>
        <v>MID</v>
      </c>
    </row>
    <row r="415" spans="1:26" x14ac:dyDescent="0.25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8"/>
        <v>1592</v>
      </c>
      <c r="L415" s="46">
        <f t="shared" si="79"/>
        <v>1670</v>
      </c>
      <c r="M415" s="46">
        <v>96</v>
      </c>
      <c r="N415" s="46">
        <f t="shared" si="80"/>
        <v>1766</v>
      </c>
      <c r="O415" s="46">
        <f t="shared" si="81"/>
        <v>174</v>
      </c>
      <c r="P415" s="46" t="s">
        <v>30</v>
      </c>
      <c r="Q415" s="58">
        <f t="shared" si="82"/>
        <v>0</v>
      </c>
      <c r="R415" s="46" t="str">
        <f t="shared" si="83"/>
        <v>-</v>
      </c>
      <c r="S415" s="58" t="str">
        <f t="shared" si="84"/>
        <v>No Discount</v>
      </c>
      <c r="T415" s="46" t="str">
        <f t="shared" si="85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6"/>
        <v>0</v>
      </c>
      <c r="W415" s="46" t="str">
        <f t="shared" si="87"/>
        <v>-</v>
      </c>
      <c r="X415" s="58">
        <f t="shared" si="88"/>
        <v>0</v>
      </c>
      <c r="Y415" s="46" t="str">
        <f t="shared" si="89"/>
        <v>No</v>
      </c>
      <c r="Z415" s="46" t="str">
        <f t="shared" si="90"/>
        <v>Very high</v>
      </c>
    </row>
    <row r="416" spans="1:26" x14ac:dyDescent="0.25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8"/>
        <v>7659</v>
      </c>
      <c r="L416" s="46">
        <f t="shared" si="79"/>
        <v>8118</v>
      </c>
      <c r="M416" s="46">
        <v>79</v>
      </c>
      <c r="N416" s="46">
        <f t="shared" si="80"/>
        <v>8197</v>
      </c>
      <c r="O416" s="46">
        <f t="shared" si="81"/>
        <v>538</v>
      </c>
      <c r="P416" s="46" t="s">
        <v>152</v>
      </c>
      <c r="Q416" s="58">
        <f t="shared" si="82"/>
        <v>0</v>
      </c>
      <c r="R416" s="46">
        <f t="shared" si="83"/>
        <v>2295.1600000000003</v>
      </c>
      <c r="S416" s="58" t="str">
        <f t="shared" si="84"/>
        <v>No Discount</v>
      </c>
      <c r="T416" s="46" t="str">
        <f t="shared" si="85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6"/>
        <v>0</v>
      </c>
      <c r="W416" s="46">
        <f t="shared" si="87"/>
        <v>2295.1600000000003</v>
      </c>
      <c r="X416" s="58">
        <f t="shared" si="88"/>
        <v>0</v>
      </c>
      <c r="Y416" s="46" t="str">
        <f t="shared" si="89"/>
        <v>Yes</v>
      </c>
      <c r="Z416" s="46" t="str">
        <f t="shared" si="90"/>
        <v>Very high</v>
      </c>
    </row>
    <row r="417" spans="1:26" x14ac:dyDescent="0.25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8"/>
        <v>2328</v>
      </c>
      <c r="L417" s="46">
        <f t="shared" si="79"/>
        <v>2492</v>
      </c>
      <c r="M417" s="46">
        <v>22</v>
      </c>
      <c r="N417" s="46">
        <f t="shared" si="80"/>
        <v>2514</v>
      </c>
      <c r="O417" s="46">
        <f t="shared" si="81"/>
        <v>186</v>
      </c>
      <c r="P417" s="46" t="s">
        <v>30</v>
      </c>
      <c r="Q417" s="58">
        <f t="shared" si="82"/>
        <v>0</v>
      </c>
      <c r="R417" s="46">
        <f t="shared" si="83"/>
        <v>703.92000000000007</v>
      </c>
      <c r="S417" s="58" t="str">
        <f t="shared" si="84"/>
        <v>No Discount</v>
      </c>
      <c r="T417" s="46" t="str">
        <f t="shared" si="85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6"/>
        <v>0</v>
      </c>
      <c r="W417" s="46">
        <f t="shared" si="87"/>
        <v>703.92000000000007</v>
      </c>
      <c r="X417" s="58">
        <f t="shared" si="88"/>
        <v>0</v>
      </c>
      <c r="Y417" s="46" t="str">
        <f t="shared" si="89"/>
        <v>No</v>
      </c>
      <c r="Z417" s="46" t="str">
        <f t="shared" si="90"/>
        <v>MID</v>
      </c>
    </row>
    <row r="418" spans="1:26" x14ac:dyDescent="0.25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8"/>
        <v>15428</v>
      </c>
      <c r="L418" s="46">
        <f t="shared" si="79"/>
        <v>16984</v>
      </c>
      <c r="M418" s="46">
        <v>77</v>
      </c>
      <c r="N418" s="46">
        <f t="shared" si="80"/>
        <v>17061</v>
      </c>
      <c r="O418" s="46">
        <f t="shared" si="81"/>
        <v>1633</v>
      </c>
      <c r="P418" s="46" t="s">
        <v>30</v>
      </c>
      <c r="Q418" s="58">
        <f t="shared" si="82"/>
        <v>0</v>
      </c>
      <c r="R418" s="46">
        <f t="shared" si="83"/>
        <v>2559.15</v>
      </c>
      <c r="S418" s="58" t="str">
        <f t="shared" si="84"/>
        <v>No Discount</v>
      </c>
      <c r="T418" s="46" t="str">
        <f t="shared" si="85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6"/>
        <v>0</v>
      </c>
      <c r="W418" s="46" t="str">
        <f t="shared" si="87"/>
        <v>-</v>
      </c>
      <c r="X418" s="58">
        <f t="shared" si="88"/>
        <v>0</v>
      </c>
      <c r="Y418" s="46" t="str">
        <f t="shared" si="89"/>
        <v>Yes</v>
      </c>
      <c r="Z418" s="46" t="str">
        <f t="shared" si="90"/>
        <v>Very high</v>
      </c>
    </row>
    <row r="419" spans="1:26" x14ac:dyDescent="0.25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8"/>
        <v>39530</v>
      </c>
      <c r="L419" s="46">
        <f t="shared" si="79"/>
        <v>44345</v>
      </c>
      <c r="M419" s="46">
        <v>88</v>
      </c>
      <c r="N419" s="46">
        <f t="shared" si="80"/>
        <v>44433</v>
      </c>
      <c r="O419" s="46">
        <f t="shared" si="81"/>
        <v>4903</v>
      </c>
      <c r="P419" s="46" t="s">
        <v>30</v>
      </c>
      <c r="Q419" s="58">
        <f t="shared" si="82"/>
        <v>0</v>
      </c>
      <c r="R419" s="46">
        <f t="shared" si="83"/>
        <v>6664.95</v>
      </c>
      <c r="S419" s="58" t="str">
        <f t="shared" si="84"/>
        <v>No Discount</v>
      </c>
      <c r="T419" s="46" t="str">
        <f t="shared" si="85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6"/>
        <v>0</v>
      </c>
      <c r="W419" s="46" t="str">
        <f t="shared" si="87"/>
        <v>-</v>
      </c>
      <c r="X419" s="58">
        <f t="shared" si="88"/>
        <v>0</v>
      </c>
      <c r="Y419" s="46" t="str">
        <f t="shared" si="89"/>
        <v>Yes</v>
      </c>
      <c r="Z419" s="46" t="str">
        <f t="shared" si="90"/>
        <v>Very high</v>
      </c>
    </row>
    <row r="420" spans="1:26" x14ac:dyDescent="0.25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8"/>
        <v>9170</v>
      </c>
      <c r="L420" s="46">
        <f t="shared" si="79"/>
        <v>9625</v>
      </c>
      <c r="M420" s="46">
        <v>30</v>
      </c>
      <c r="N420" s="46">
        <f t="shared" si="80"/>
        <v>9655</v>
      </c>
      <c r="O420" s="46">
        <f t="shared" si="81"/>
        <v>485</v>
      </c>
      <c r="P420" s="46" t="s">
        <v>30</v>
      </c>
      <c r="Q420" s="58">
        <f t="shared" si="82"/>
        <v>0</v>
      </c>
      <c r="R420" s="46">
        <f t="shared" si="83"/>
        <v>1448.25</v>
      </c>
      <c r="S420" s="58" t="str">
        <f t="shared" si="84"/>
        <v>No Discount</v>
      </c>
      <c r="T420" s="46" t="str">
        <f t="shared" si="85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6"/>
        <v>0</v>
      </c>
      <c r="W420" s="46" t="str">
        <f t="shared" si="87"/>
        <v>-</v>
      </c>
      <c r="X420" s="58">
        <f t="shared" si="88"/>
        <v>0</v>
      </c>
      <c r="Y420" s="46" t="str">
        <f t="shared" si="89"/>
        <v>Yes</v>
      </c>
      <c r="Z420" s="46" t="str">
        <f t="shared" si="90"/>
        <v>MID</v>
      </c>
    </row>
    <row r="421" spans="1:26" x14ac:dyDescent="0.25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8"/>
        <v>2856</v>
      </c>
      <c r="L421" s="46">
        <f t="shared" si="79"/>
        <v>3174</v>
      </c>
      <c r="M421" s="46">
        <v>93</v>
      </c>
      <c r="N421" s="46">
        <f t="shared" si="80"/>
        <v>3267</v>
      </c>
      <c r="O421" s="46">
        <f t="shared" si="81"/>
        <v>411</v>
      </c>
      <c r="P421" s="46" t="s">
        <v>30</v>
      </c>
      <c r="Q421" s="58">
        <f t="shared" si="82"/>
        <v>0</v>
      </c>
      <c r="R421" s="46" t="str">
        <f t="shared" si="83"/>
        <v>-</v>
      </c>
      <c r="S421" s="58" t="str">
        <f t="shared" si="84"/>
        <v>No Discount</v>
      </c>
      <c r="T421" s="46" t="str">
        <f t="shared" si="85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6"/>
        <v>0</v>
      </c>
      <c r="W421" s="46" t="str">
        <f t="shared" si="87"/>
        <v>-</v>
      </c>
      <c r="X421" s="58">
        <f t="shared" si="88"/>
        <v>0</v>
      </c>
      <c r="Y421" s="46" t="str">
        <f t="shared" si="89"/>
        <v>Yes</v>
      </c>
      <c r="Z421" s="46" t="str">
        <f t="shared" si="90"/>
        <v>Very high</v>
      </c>
    </row>
    <row r="422" spans="1:26" x14ac:dyDescent="0.25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8"/>
        <v>8984</v>
      </c>
      <c r="L422" s="46">
        <f t="shared" si="79"/>
        <v>9692</v>
      </c>
      <c r="M422" s="46">
        <v>93</v>
      </c>
      <c r="N422" s="46">
        <f t="shared" si="80"/>
        <v>9785</v>
      </c>
      <c r="O422" s="46">
        <f t="shared" si="81"/>
        <v>801</v>
      </c>
      <c r="P422" s="46" t="s">
        <v>152</v>
      </c>
      <c r="Q422" s="58">
        <f t="shared" si="82"/>
        <v>0</v>
      </c>
      <c r="R422" s="46" t="str">
        <f t="shared" si="83"/>
        <v>-</v>
      </c>
      <c r="S422" s="58" t="str">
        <f t="shared" si="84"/>
        <v>No Discount</v>
      </c>
      <c r="T422" s="46" t="str">
        <f t="shared" si="85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6"/>
        <v>0</v>
      </c>
      <c r="W422" s="46" t="str">
        <f t="shared" si="87"/>
        <v>-</v>
      </c>
      <c r="X422" s="58">
        <f t="shared" si="88"/>
        <v>0</v>
      </c>
      <c r="Y422" s="46" t="str">
        <f t="shared" si="89"/>
        <v>Yes</v>
      </c>
      <c r="Z422" s="46" t="str">
        <f t="shared" si="90"/>
        <v>Very high</v>
      </c>
    </row>
    <row r="423" spans="1:26" x14ac:dyDescent="0.25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8"/>
        <v>12176</v>
      </c>
      <c r="L423" s="46">
        <f t="shared" si="79"/>
        <v>13024</v>
      </c>
      <c r="M423" s="46">
        <v>77</v>
      </c>
      <c r="N423" s="46">
        <f t="shared" si="80"/>
        <v>13101</v>
      </c>
      <c r="O423" s="46">
        <f t="shared" si="81"/>
        <v>925</v>
      </c>
      <c r="P423" s="46" t="s">
        <v>152</v>
      </c>
      <c r="Q423" s="58">
        <f t="shared" si="82"/>
        <v>0</v>
      </c>
      <c r="R423" s="46" t="str">
        <f t="shared" si="83"/>
        <v>-</v>
      </c>
      <c r="S423" s="58" t="str">
        <f t="shared" si="84"/>
        <v>No Discount</v>
      </c>
      <c r="T423" s="46" t="str">
        <f t="shared" si="85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6"/>
        <v>0</v>
      </c>
      <c r="W423" s="46" t="str">
        <f t="shared" si="87"/>
        <v>-</v>
      </c>
      <c r="X423" s="58">
        <f t="shared" si="88"/>
        <v>0</v>
      </c>
      <c r="Y423" s="46" t="str">
        <f t="shared" si="89"/>
        <v>No</v>
      </c>
      <c r="Z423" s="46" t="str">
        <f t="shared" si="90"/>
        <v>Very high</v>
      </c>
    </row>
    <row r="424" spans="1:26" x14ac:dyDescent="0.25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8"/>
        <v>948</v>
      </c>
      <c r="L424" s="46">
        <f t="shared" si="79"/>
        <v>1050</v>
      </c>
      <c r="M424" s="46">
        <v>30</v>
      </c>
      <c r="N424" s="46">
        <f t="shared" si="80"/>
        <v>1080</v>
      </c>
      <c r="O424" s="46">
        <f t="shared" si="81"/>
        <v>132</v>
      </c>
      <c r="P424" s="46" t="s">
        <v>28</v>
      </c>
      <c r="Q424" s="58">
        <f t="shared" si="82"/>
        <v>0</v>
      </c>
      <c r="R424" s="46">
        <f t="shared" si="83"/>
        <v>162</v>
      </c>
      <c r="S424" s="58" t="str">
        <f t="shared" si="84"/>
        <v>No Discount</v>
      </c>
      <c r="T424" s="46" t="str">
        <f t="shared" si="85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6"/>
        <v>0</v>
      </c>
      <c r="W424" s="46" t="str">
        <f t="shared" si="87"/>
        <v>-</v>
      </c>
      <c r="X424" s="58">
        <f t="shared" si="88"/>
        <v>0</v>
      </c>
      <c r="Y424" s="46" t="str">
        <f t="shared" si="89"/>
        <v>No</v>
      </c>
      <c r="Z424" s="46" t="str">
        <f t="shared" si="90"/>
        <v>MID</v>
      </c>
    </row>
    <row r="425" spans="1:26" x14ac:dyDescent="0.25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8"/>
        <v>4748</v>
      </c>
      <c r="L425" s="46">
        <f t="shared" si="79"/>
        <v>4888</v>
      </c>
      <c r="M425" s="46">
        <v>54</v>
      </c>
      <c r="N425" s="46">
        <f t="shared" si="80"/>
        <v>4942</v>
      </c>
      <c r="O425" s="46">
        <f t="shared" si="81"/>
        <v>194</v>
      </c>
      <c r="P425" s="46" t="s">
        <v>30</v>
      </c>
      <c r="Q425" s="58">
        <f t="shared" si="82"/>
        <v>0.3</v>
      </c>
      <c r="R425" s="46">
        <f t="shared" si="83"/>
        <v>1482.6</v>
      </c>
      <c r="S425" s="58" t="str">
        <f t="shared" si="84"/>
        <v>No Discount</v>
      </c>
      <c r="T425" s="46" t="str">
        <f t="shared" si="85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6"/>
        <v>0.3</v>
      </c>
      <c r="W425" s="46">
        <f t="shared" si="87"/>
        <v>1482.6</v>
      </c>
      <c r="X425" s="58">
        <f t="shared" si="88"/>
        <v>0</v>
      </c>
      <c r="Y425" s="46" t="str">
        <f t="shared" si="89"/>
        <v>Yes</v>
      </c>
      <c r="Z425" s="46" t="str">
        <f t="shared" si="90"/>
        <v>HIGH</v>
      </c>
    </row>
    <row r="426" spans="1:26" x14ac:dyDescent="0.25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8"/>
        <v>4284</v>
      </c>
      <c r="L426" s="46">
        <f t="shared" si="79"/>
        <v>4761</v>
      </c>
      <c r="M426" s="46">
        <v>29</v>
      </c>
      <c r="N426" s="46">
        <f t="shared" si="80"/>
        <v>4790</v>
      </c>
      <c r="O426" s="46">
        <f t="shared" si="81"/>
        <v>506</v>
      </c>
      <c r="P426" s="46" t="s">
        <v>30</v>
      </c>
      <c r="Q426" s="58">
        <f t="shared" si="82"/>
        <v>0</v>
      </c>
      <c r="R426" s="46">
        <f t="shared" si="83"/>
        <v>1341.2</v>
      </c>
      <c r="S426" s="58" t="str">
        <f t="shared" si="84"/>
        <v>No Discount</v>
      </c>
      <c r="T426" s="46" t="str">
        <f t="shared" si="85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6"/>
        <v>0</v>
      </c>
      <c r="W426" s="46">
        <f t="shared" si="87"/>
        <v>1341.2</v>
      </c>
      <c r="X426" s="58">
        <f t="shared" si="88"/>
        <v>0</v>
      </c>
      <c r="Y426" s="46" t="str">
        <f t="shared" si="89"/>
        <v>Yes</v>
      </c>
      <c r="Z426" s="46" t="str">
        <f t="shared" si="90"/>
        <v>MID</v>
      </c>
    </row>
    <row r="427" spans="1:26" x14ac:dyDescent="0.25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8"/>
        <v>393</v>
      </c>
      <c r="L427" s="46">
        <f t="shared" si="79"/>
        <v>423</v>
      </c>
      <c r="M427" s="46">
        <v>30</v>
      </c>
      <c r="N427" s="46">
        <f t="shared" si="80"/>
        <v>453</v>
      </c>
      <c r="O427" s="46">
        <f t="shared" si="81"/>
        <v>60</v>
      </c>
      <c r="P427" s="46" t="s">
        <v>30</v>
      </c>
      <c r="Q427" s="58">
        <f t="shared" si="82"/>
        <v>0</v>
      </c>
      <c r="R427" s="46">
        <f t="shared" si="83"/>
        <v>126.84000000000002</v>
      </c>
      <c r="S427" s="58" t="str">
        <f t="shared" si="84"/>
        <v>No Discount</v>
      </c>
      <c r="T427" s="46" t="str">
        <f t="shared" si="85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6"/>
        <v>0</v>
      </c>
      <c r="W427" s="46">
        <f t="shared" si="87"/>
        <v>126.84000000000002</v>
      </c>
      <c r="X427" s="58">
        <f t="shared" si="88"/>
        <v>0</v>
      </c>
      <c r="Y427" s="46" t="str">
        <f t="shared" si="89"/>
        <v>No</v>
      </c>
      <c r="Z427" s="46" t="str">
        <f t="shared" si="90"/>
        <v>MID</v>
      </c>
    </row>
    <row r="428" spans="1:26" x14ac:dyDescent="0.25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8"/>
        <v>3208</v>
      </c>
      <c r="L428" s="46">
        <f t="shared" si="79"/>
        <v>3302</v>
      </c>
      <c r="M428" s="46">
        <v>30</v>
      </c>
      <c r="N428" s="46">
        <f t="shared" si="80"/>
        <v>3332</v>
      </c>
      <c r="O428" s="46">
        <f t="shared" si="81"/>
        <v>124</v>
      </c>
      <c r="P428" s="46" t="s">
        <v>30</v>
      </c>
      <c r="Q428" s="58">
        <f t="shared" si="82"/>
        <v>0</v>
      </c>
      <c r="R428" s="46" t="str">
        <f t="shared" si="83"/>
        <v>-</v>
      </c>
      <c r="S428" s="58" t="str">
        <f t="shared" si="84"/>
        <v>No Discount</v>
      </c>
      <c r="T428" s="46" t="str">
        <f t="shared" si="85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6"/>
        <v>0</v>
      </c>
      <c r="W428" s="46" t="str">
        <f t="shared" si="87"/>
        <v>-</v>
      </c>
      <c r="X428" s="58">
        <f t="shared" si="88"/>
        <v>0</v>
      </c>
      <c r="Y428" s="46" t="str">
        <f t="shared" si="89"/>
        <v>Yes</v>
      </c>
      <c r="Z428" s="46" t="str">
        <f t="shared" si="90"/>
        <v>MID</v>
      </c>
    </row>
    <row r="429" spans="1:26" x14ac:dyDescent="0.25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8"/>
        <v>1040</v>
      </c>
      <c r="L429" s="46">
        <f t="shared" si="79"/>
        <v>1088</v>
      </c>
      <c r="M429" s="46">
        <v>30</v>
      </c>
      <c r="N429" s="46">
        <f t="shared" si="80"/>
        <v>1118</v>
      </c>
      <c r="O429" s="46">
        <f t="shared" si="81"/>
        <v>78</v>
      </c>
      <c r="P429" s="46" t="s">
        <v>28</v>
      </c>
      <c r="Q429" s="58">
        <f t="shared" si="82"/>
        <v>0</v>
      </c>
      <c r="R429" s="46">
        <f t="shared" si="83"/>
        <v>313.04000000000002</v>
      </c>
      <c r="S429" s="58" t="str">
        <f t="shared" si="84"/>
        <v>No Discount</v>
      </c>
      <c r="T429" s="46" t="str">
        <f t="shared" si="85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6"/>
        <v>0</v>
      </c>
      <c r="W429" s="46">
        <f t="shared" si="87"/>
        <v>313.04000000000002</v>
      </c>
      <c r="X429" s="58">
        <f t="shared" si="88"/>
        <v>0</v>
      </c>
      <c r="Y429" s="46" t="str">
        <f t="shared" si="89"/>
        <v>No</v>
      </c>
      <c r="Z429" s="46" t="str">
        <f t="shared" si="90"/>
        <v>MID</v>
      </c>
    </row>
    <row r="430" spans="1:26" x14ac:dyDescent="0.25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8"/>
        <v>6225</v>
      </c>
      <c r="L430" s="46">
        <f t="shared" si="79"/>
        <v>6726</v>
      </c>
      <c r="M430" s="46">
        <v>60</v>
      </c>
      <c r="N430" s="46">
        <f t="shared" si="80"/>
        <v>6786</v>
      </c>
      <c r="O430" s="46">
        <f t="shared" si="81"/>
        <v>561</v>
      </c>
      <c r="P430" s="46" t="s">
        <v>30</v>
      </c>
      <c r="Q430" s="58">
        <f t="shared" si="82"/>
        <v>0</v>
      </c>
      <c r="R430" s="46" t="str">
        <f t="shared" si="83"/>
        <v>-</v>
      </c>
      <c r="S430" s="58" t="str">
        <f t="shared" si="84"/>
        <v>No Discount</v>
      </c>
      <c r="T430" s="46" t="str">
        <f t="shared" si="85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6"/>
        <v>0</v>
      </c>
      <c r="W430" s="46" t="str">
        <f t="shared" si="87"/>
        <v>-</v>
      </c>
      <c r="X430" s="58">
        <f t="shared" si="88"/>
        <v>0</v>
      </c>
      <c r="Y430" s="46" t="str">
        <f t="shared" si="89"/>
        <v>Yes</v>
      </c>
      <c r="Z430" s="46" t="str">
        <f t="shared" si="90"/>
        <v>HIGH</v>
      </c>
    </row>
    <row r="431" spans="1:26" x14ac:dyDescent="0.25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8"/>
        <v>34584</v>
      </c>
      <c r="L431" s="46">
        <f t="shared" si="79"/>
        <v>37712</v>
      </c>
      <c r="M431" s="46">
        <v>75</v>
      </c>
      <c r="N431" s="46">
        <f t="shared" si="80"/>
        <v>37787</v>
      </c>
      <c r="O431" s="46">
        <f t="shared" si="81"/>
        <v>3203</v>
      </c>
      <c r="P431" s="46" t="s">
        <v>30</v>
      </c>
      <c r="Q431" s="58">
        <f t="shared" si="82"/>
        <v>0.3</v>
      </c>
      <c r="R431" s="46">
        <f t="shared" si="83"/>
        <v>11336.1</v>
      </c>
      <c r="S431" s="58" t="str">
        <f t="shared" si="84"/>
        <v>No Discount</v>
      </c>
      <c r="T431" s="46" t="str">
        <f t="shared" si="85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6"/>
        <v>0.3</v>
      </c>
      <c r="W431" s="46">
        <f t="shared" si="87"/>
        <v>11336.1</v>
      </c>
      <c r="X431" s="58">
        <f t="shared" si="88"/>
        <v>0</v>
      </c>
      <c r="Y431" s="46" t="str">
        <f t="shared" si="89"/>
        <v>Yes</v>
      </c>
      <c r="Z431" s="46" t="str">
        <f t="shared" si="90"/>
        <v>Very high</v>
      </c>
    </row>
    <row r="432" spans="1:26" x14ac:dyDescent="0.25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8"/>
        <v>28104</v>
      </c>
      <c r="L432" s="46">
        <f t="shared" si="79"/>
        <v>30632</v>
      </c>
      <c r="M432" s="46">
        <v>56</v>
      </c>
      <c r="N432" s="46">
        <f t="shared" si="80"/>
        <v>30688</v>
      </c>
      <c r="O432" s="46">
        <f t="shared" si="81"/>
        <v>2584</v>
      </c>
      <c r="P432" s="46" t="s">
        <v>28</v>
      </c>
      <c r="Q432" s="58">
        <f t="shared" si="82"/>
        <v>0</v>
      </c>
      <c r="R432" s="46" t="str">
        <f t="shared" si="83"/>
        <v>-</v>
      </c>
      <c r="S432" s="58" t="str">
        <f t="shared" si="84"/>
        <v>No Discount</v>
      </c>
      <c r="T432" s="46" t="str">
        <f t="shared" si="85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6"/>
        <v>0</v>
      </c>
      <c r="W432" s="46" t="str">
        <f t="shared" si="87"/>
        <v>-</v>
      </c>
      <c r="X432" s="58">
        <f t="shared" si="88"/>
        <v>0</v>
      </c>
      <c r="Y432" s="46" t="str">
        <f t="shared" si="89"/>
        <v>Yes</v>
      </c>
      <c r="Z432" s="46" t="str">
        <f t="shared" si="90"/>
        <v>HIGH</v>
      </c>
    </row>
    <row r="433" spans="1:26" x14ac:dyDescent="0.25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8"/>
        <v>5146</v>
      </c>
      <c r="L433" s="46">
        <f t="shared" si="79"/>
        <v>5556</v>
      </c>
      <c r="M433" s="46">
        <v>36</v>
      </c>
      <c r="N433" s="46">
        <f t="shared" si="80"/>
        <v>5592</v>
      </c>
      <c r="O433" s="46">
        <f t="shared" si="81"/>
        <v>446</v>
      </c>
      <c r="P433" s="46" t="s">
        <v>30</v>
      </c>
      <c r="Q433" s="58">
        <f t="shared" si="82"/>
        <v>0</v>
      </c>
      <c r="R433" s="46">
        <f t="shared" si="83"/>
        <v>838.8</v>
      </c>
      <c r="S433" s="58" t="str">
        <f t="shared" si="84"/>
        <v>No Discount</v>
      </c>
      <c r="T433" s="46" t="str">
        <f t="shared" si="85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6"/>
        <v>0</v>
      </c>
      <c r="W433" s="46" t="str">
        <f t="shared" si="87"/>
        <v>-</v>
      </c>
      <c r="X433" s="58">
        <f t="shared" si="88"/>
        <v>0</v>
      </c>
      <c r="Y433" s="46" t="str">
        <f t="shared" si="89"/>
        <v>Yes</v>
      </c>
      <c r="Z433" s="46" t="str">
        <f t="shared" si="90"/>
        <v>MID</v>
      </c>
    </row>
    <row r="434" spans="1:26" x14ac:dyDescent="0.25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8"/>
        <v>15055</v>
      </c>
      <c r="L434" s="46">
        <f t="shared" si="79"/>
        <v>15960</v>
      </c>
      <c r="M434" s="46">
        <v>58</v>
      </c>
      <c r="N434" s="46">
        <f t="shared" si="80"/>
        <v>16018</v>
      </c>
      <c r="O434" s="46">
        <f t="shared" si="81"/>
        <v>963</v>
      </c>
      <c r="P434" s="46" t="s">
        <v>30</v>
      </c>
      <c r="Q434" s="58">
        <f t="shared" si="82"/>
        <v>0</v>
      </c>
      <c r="R434" s="46" t="str">
        <f t="shared" si="83"/>
        <v>-</v>
      </c>
      <c r="S434" s="58" t="str">
        <f t="shared" si="84"/>
        <v>No Discount</v>
      </c>
      <c r="T434" s="46" t="str">
        <f t="shared" si="85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6"/>
        <v>0</v>
      </c>
      <c r="W434" s="46" t="str">
        <f t="shared" si="87"/>
        <v>-</v>
      </c>
      <c r="X434" s="58">
        <f t="shared" si="88"/>
        <v>0</v>
      </c>
      <c r="Y434" s="46" t="str">
        <f t="shared" si="89"/>
        <v>Yes</v>
      </c>
      <c r="Z434" s="46" t="str">
        <f t="shared" si="90"/>
        <v>HIGH</v>
      </c>
    </row>
    <row r="435" spans="1:26" x14ac:dyDescent="0.25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8"/>
        <v>8952</v>
      </c>
      <c r="L435" s="46">
        <f t="shared" si="79"/>
        <v>9672</v>
      </c>
      <c r="M435" s="46">
        <v>39</v>
      </c>
      <c r="N435" s="46">
        <f t="shared" si="80"/>
        <v>9711</v>
      </c>
      <c r="O435" s="46">
        <f t="shared" si="81"/>
        <v>759</v>
      </c>
      <c r="P435" s="46" t="s">
        <v>30</v>
      </c>
      <c r="Q435" s="58">
        <f t="shared" si="82"/>
        <v>0</v>
      </c>
      <c r="R435" s="46" t="str">
        <f t="shared" si="83"/>
        <v>-</v>
      </c>
      <c r="S435" s="58" t="str">
        <f t="shared" si="84"/>
        <v>No Discount</v>
      </c>
      <c r="T435" s="46" t="str">
        <f t="shared" si="85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6"/>
        <v>0</v>
      </c>
      <c r="W435" s="46" t="str">
        <f t="shared" si="87"/>
        <v>-</v>
      </c>
      <c r="X435" s="58">
        <f t="shared" si="88"/>
        <v>0</v>
      </c>
      <c r="Y435" s="46" t="str">
        <f t="shared" si="89"/>
        <v>No</v>
      </c>
      <c r="Z435" s="46" t="str">
        <f t="shared" si="90"/>
        <v>MID</v>
      </c>
    </row>
    <row r="436" spans="1:26" x14ac:dyDescent="0.25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8"/>
        <v>3146</v>
      </c>
      <c r="L436" s="46">
        <f t="shared" si="79"/>
        <v>3270</v>
      </c>
      <c r="M436" s="46">
        <v>93</v>
      </c>
      <c r="N436" s="46">
        <f t="shared" si="80"/>
        <v>3363</v>
      </c>
      <c r="O436" s="46">
        <f t="shared" si="81"/>
        <v>217</v>
      </c>
      <c r="P436" s="46" t="s">
        <v>28</v>
      </c>
      <c r="Q436" s="58">
        <f t="shared" si="82"/>
        <v>0</v>
      </c>
      <c r="R436" s="46" t="str">
        <f t="shared" si="83"/>
        <v>-</v>
      </c>
      <c r="S436" s="58" t="str">
        <f t="shared" si="84"/>
        <v>No Discount</v>
      </c>
      <c r="T436" s="46" t="str">
        <f t="shared" si="85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6"/>
        <v>0</v>
      </c>
      <c r="W436" s="46" t="str">
        <f t="shared" si="87"/>
        <v>-</v>
      </c>
      <c r="X436" s="58">
        <f t="shared" si="88"/>
        <v>0</v>
      </c>
      <c r="Y436" s="46" t="str">
        <f t="shared" si="89"/>
        <v>Yes</v>
      </c>
      <c r="Z436" s="46" t="str">
        <f t="shared" si="90"/>
        <v>Very high</v>
      </c>
    </row>
    <row r="437" spans="1:26" x14ac:dyDescent="0.25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8"/>
        <v>1496</v>
      </c>
      <c r="L437" s="46">
        <f t="shared" si="79"/>
        <v>1572</v>
      </c>
      <c r="M437" s="46">
        <v>65</v>
      </c>
      <c r="N437" s="46">
        <f t="shared" si="80"/>
        <v>1637</v>
      </c>
      <c r="O437" s="46">
        <f t="shared" si="81"/>
        <v>141</v>
      </c>
      <c r="P437" s="46" t="s">
        <v>152</v>
      </c>
      <c r="Q437" s="58">
        <f t="shared" si="82"/>
        <v>0</v>
      </c>
      <c r="R437" s="46">
        <f t="shared" si="83"/>
        <v>245.54999999999998</v>
      </c>
      <c r="S437" s="58" t="str">
        <f t="shared" si="84"/>
        <v>No Discount</v>
      </c>
      <c r="T437" s="46" t="str">
        <f t="shared" si="85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6"/>
        <v>0</v>
      </c>
      <c r="W437" s="46" t="str">
        <f t="shared" si="87"/>
        <v>-</v>
      </c>
      <c r="X437" s="58">
        <f t="shared" si="88"/>
        <v>0</v>
      </c>
      <c r="Y437" s="46" t="str">
        <f t="shared" si="89"/>
        <v>No</v>
      </c>
      <c r="Z437" s="46" t="str">
        <f t="shared" si="90"/>
        <v>Very high</v>
      </c>
    </row>
    <row r="438" spans="1:26" x14ac:dyDescent="0.25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8"/>
        <v>9744</v>
      </c>
      <c r="L438" s="46">
        <f t="shared" si="79"/>
        <v>10626</v>
      </c>
      <c r="M438" s="46">
        <v>58</v>
      </c>
      <c r="N438" s="46">
        <f t="shared" si="80"/>
        <v>10684</v>
      </c>
      <c r="O438" s="46">
        <f t="shared" si="81"/>
        <v>940</v>
      </c>
      <c r="P438" s="46" t="s">
        <v>64</v>
      </c>
      <c r="Q438" s="58">
        <f t="shared" si="82"/>
        <v>0</v>
      </c>
      <c r="R438" s="46" t="str">
        <f t="shared" si="83"/>
        <v>-</v>
      </c>
      <c r="S438" s="58" t="str">
        <f t="shared" si="84"/>
        <v>No Discount</v>
      </c>
      <c r="T438" s="46" t="str">
        <f t="shared" si="85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6"/>
        <v>0</v>
      </c>
      <c r="W438" s="46" t="str">
        <f t="shared" si="87"/>
        <v>-</v>
      </c>
      <c r="X438" s="58">
        <f t="shared" si="88"/>
        <v>0</v>
      </c>
      <c r="Y438" s="46" t="str">
        <f t="shared" si="89"/>
        <v>No</v>
      </c>
      <c r="Z438" s="46" t="str">
        <f t="shared" si="90"/>
        <v>HIGH</v>
      </c>
    </row>
    <row r="439" spans="1:26" x14ac:dyDescent="0.25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8"/>
        <v>9348</v>
      </c>
      <c r="L439" s="46">
        <f t="shared" si="79"/>
        <v>9528</v>
      </c>
      <c r="M439" s="46">
        <v>80</v>
      </c>
      <c r="N439" s="46">
        <f t="shared" si="80"/>
        <v>9608</v>
      </c>
      <c r="O439" s="46">
        <f t="shared" si="81"/>
        <v>260</v>
      </c>
      <c r="P439" s="46" t="s">
        <v>152</v>
      </c>
      <c r="Q439" s="58">
        <f t="shared" si="82"/>
        <v>0</v>
      </c>
      <c r="R439" s="46">
        <f t="shared" si="83"/>
        <v>2690.2400000000002</v>
      </c>
      <c r="S439" s="58" t="str">
        <f t="shared" si="84"/>
        <v>No Discount</v>
      </c>
      <c r="T439" s="46" t="str">
        <f t="shared" si="85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6"/>
        <v>0</v>
      </c>
      <c r="W439" s="46">
        <f t="shared" si="87"/>
        <v>2690.2400000000002</v>
      </c>
      <c r="X439" s="58">
        <f t="shared" si="88"/>
        <v>0</v>
      </c>
      <c r="Y439" s="46" t="str">
        <f t="shared" si="89"/>
        <v>Yes</v>
      </c>
      <c r="Z439" s="46" t="str">
        <f t="shared" si="90"/>
        <v>Very high</v>
      </c>
    </row>
    <row r="440" spans="1:26" x14ac:dyDescent="0.25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8"/>
        <v>2060</v>
      </c>
      <c r="L440" s="46">
        <f t="shared" si="79"/>
        <v>2206</v>
      </c>
      <c r="M440" s="46">
        <v>22</v>
      </c>
      <c r="N440" s="46">
        <f t="shared" si="80"/>
        <v>2228</v>
      </c>
      <c r="O440" s="46">
        <f t="shared" si="81"/>
        <v>168</v>
      </c>
      <c r="P440" s="46" t="s">
        <v>30</v>
      </c>
      <c r="Q440" s="58">
        <f t="shared" si="82"/>
        <v>0</v>
      </c>
      <c r="R440" s="46">
        <f t="shared" si="83"/>
        <v>623.84</v>
      </c>
      <c r="S440" s="58" t="str">
        <f t="shared" si="84"/>
        <v>No Discount</v>
      </c>
      <c r="T440" s="46" t="str">
        <f t="shared" si="85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6"/>
        <v>0</v>
      </c>
      <c r="W440" s="46">
        <f t="shared" si="87"/>
        <v>623.84</v>
      </c>
      <c r="X440" s="58">
        <f t="shared" si="88"/>
        <v>0</v>
      </c>
      <c r="Y440" s="46" t="str">
        <f t="shared" si="89"/>
        <v>No</v>
      </c>
      <c r="Z440" s="46" t="str">
        <f t="shared" si="90"/>
        <v>MID</v>
      </c>
    </row>
    <row r="441" spans="1:26" x14ac:dyDescent="0.25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8"/>
        <v>21005</v>
      </c>
      <c r="L441" s="46">
        <f t="shared" si="79"/>
        <v>22435</v>
      </c>
      <c r="M441" s="46">
        <v>62</v>
      </c>
      <c r="N441" s="46">
        <f t="shared" si="80"/>
        <v>22497</v>
      </c>
      <c r="O441" s="46">
        <f t="shared" si="81"/>
        <v>1492</v>
      </c>
      <c r="P441" s="46" t="s">
        <v>28</v>
      </c>
      <c r="Q441" s="58">
        <f t="shared" si="82"/>
        <v>0</v>
      </c>
      <c r="R441" s="46">
        <f t="shared" si="83"/>
        <v>6299.1600000000008</v>
      </c>
      <c r="S441" s="58" t="str">
        <f t="shared" si="84"/>
        <v>No Discount</v>
      </c>
      <c r="T441" s="46" t="str">
        <f t="shared" si="85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6"/>
        <v>0</v>
      </c>
      <c r="W441" s="46">
        <f t="shared" si="87"/>
        <v>6299.1600000000008</v>
      </c>
      <c r="X441" s="58">
        <f t="shared" si="88"/>
        <v>0</v>
      </c>
      <c r="Y441" s="46" t="str">
        <f t="shared" si="89"/>
        <v>Yes</v>
      </c>
      <c r="Z441" s="46" t="str">
        <f t="shared" si="90"/>
        <v>Very high</v>
      </c>
    </row>
    <row r="442" spans="1:26" x14ac:dyDescent="0.25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8"/>
        <v>5988</v>
      </c>
      <c r="L442" s="46">
        <f t="shared" si="79"/>
        <v>6048</v>
      </c>
      <c r="M442" s="46">
        <v>91</v>
      </c>
      <c r="N442" s="46">
        <f t="shared" si="80"/>
        <v>6139</v>
      </c>
      <c r="O442" s="46">
        <f t="shared" si="81"/>
        <v>151</v>
      </c>
      <c r="P442" s="46" t="s">
        <v>28</v>
      </c>
      <c r="Q442" s="58">
        <f t="shared" si="82"/>
        <v>0</v>
      </c>
      <c r="R442" s="46">
        <f t="shared" si="83"/>
        <v>1718.92</v>
      </c>
      <c r="S442" s="58" t="str">
        <f t="shared" si="84"/>
        <v>No Discount</v>
      </c>
      <c r="T442" s="46" t="str">
        <f t="shared" si="85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6"/>
        <v>0</v>
      </c>
      <c r="W442" s="46">
        <f t="shared" si="87"/>
        <v>1718.92</v>
      </c>
      <c r="X442" s="58">
        <f t="shared" si="88"/>
        <v>0</v>
      </c>
      <c r="Y442" s="46" t="str">
        <f t="shared" si="89"/>
        <v>No</v>
      </c>
      <c r="Z442" s="46" t="str">
        <f t="shared" si="90"/>
        <v>Very high</v>
      </c>
    </row>
    <row r="443" spans="1:26" x14ac:dyDescent="0.25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8"/>
        <v>4996</v>
      </c>
      <c r="L443" s="46">
        <f t="shared" si="79"/>
        <v>5394</v>
      </c>
      <c r="M443" s="46">
        <v>83</v>
      </c>
      <c r="N443" s="46">
        <f t="shared" si="80"/>
        <v>5477</v>
      </c>
      <c r="O443" s="46">
        <f t="shared" si="81"/>
        <v>481</v>
      </c>
      <c r="P443" s="46" t="s">
        <v>30</v>
      </c>
      <c r="Q443" s="58">
        <f t="shared" si="82"/>
        <v>0</v>
      </c>
      <c r="R443" s="46" t="str">
        <f t="shared" si="83"/>
        <v>-</v>
      </c>
      <c r="S443" s="58" t="str">
        <f t="shared" si="84"/>
        <v>No Discount</v>
      </c>
      <c r="T443" s="46" t="str">
        <f t="shared" si="85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6"/>
        <v>0</v>
      </c>
      <c r="W443" s="46" t="str">
        <f t="shared" si="87"/>
        <v>-</v>
      </c>
      <c r="X443" s="58">
        <f t="shared" si="88"/>
        <v>0</v>
      </c>
      <c r="Y443" s="46" t="str">
        <f t="shared" si="89"/>
        <v>Yes</v>
      </c>
      <c r="Z443" s="46" t="str">
        <f t="shared" si="90"/>
        <v>Very high</v>
      </c>
    </row>
    <row r="444" spans="1:26" x14ac:dyDescent="0.25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8"/>
        <v>53824</v>
      </c>
      <c r="L444" s="46">
        <f t="shared" si="79"/>
        <v>58756</v>
      </c>
      <c r="M444" s="46">
        <v>48</v>
      </c>
      <c r="N444" s="46">
        <f t="shared" si="80"/>
        <v>58804</v>
      </c>
      <c r="O444" s="46">
        <f t="shared" si="81"/>
        <v>4980</v>
      </c>
      <c r="P444" s="46" t="s">
        <v>30</v>
      </c>
      <c r="Q444" s="58">
        <f t="shared" si="82"/>
        <v>0</v>
      </c>
      <c r="R444" s="46" t="str">
        <f t="shared" si="83"/>
        <v>-</v>
      </c>
      <c r="S444" s="58">
        <f t="shared" si="84"/>
        <v>0.02</v>
      </c>
      <c r="T444" s="46" t="str">
        <f t="shared" si="85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6"/>
        <v>0</v>
      </c>
      <c r="W444" s="46" t="str">
        <f t="shared" si="87"/>
        <v>-</v>
      </c>
      <c r="X444" s="58">
        <f t="shared" si="88"/>
        <v>0.02</v>
      </c>
      <c r="Y444" s="46" t="str">
        <f t="shared" si="89"/>
        <v>Yes</v>
      </c>
      <c r="Z444" s="46" t="str">
        <f t="shared" si="90"/>
        <v>HIGH</v>
      </c>
    </row>
    <row r="445" spans="1:26" x14ac:dyDescent="0.25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8"/>
        <v>3668</v>
      </c>
      <c r="L445" s="46">
        <f t="shared" si="79"/>
        <v>3850</v>
      </c>
      <c r="M445" s="46">
        <v>56</v>
      </c>
      <c r="N445" s="46">
        <f t="shared" si="80"/>
        <v>3906</v>
      </c>
      <c r="O445" s="46">
        <f t="shared" si="81"/>
        <v>238</v>
      </c>
      <c r="P445" s="46" t="s">
        <v>30</v>
      </c>
      <c r="Q445" s="58">
        <f t="shared" si="82"/>
        <v>0</v>
      </c>
      <c r="R445" s="46">
        <f t="shared" si="83"/>
        <v>1093.68</v>
      </c>
      <c r="S445" s="58" t="str">
        <f t="shared" si="84"/>
        <v>No Discount</v>
      </c>
      <c r="T445" s="46" t="str">
        <f t="shared" si="85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6"/>
        <v>0</v>
      </c>
      <c r="W445" s="46">
        <f t="shared" si="87"/>
        <v>1093.68</v>
      </c>
      <c r="X445" s="58">
        <f t="shared" si="88"/>
        <v>0</v>
      </c>
      <c r="Y445" s="46" t="str">
        <f t="shared" si="89"/>
        <v>Yes</v>
      </c>
      <c r="Z445" s="46" t="str">
        <f t="shared" si="90"/>
        <v>HIGH</v>
      </c>
    </row>
    <row r="446" spans="1:26" x14ac:dyDescent="0.25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8"/>
        <v>165</v>
      </c>
      <c r="L446" s="46">
        <f t="shared" si="79"/>
        <v>177</v>
      </c>
      <c r="M446" s="46">
        <v>10</v>
      </c>
      <c r="N446" s="46">
        <f t="shared" si="80"/>
        <v>187</v>
      </c>
      <c r="O446" s="46">
        <f t="shared" si="81"/>
        <v>22</v>
      </c>
      <c r="P446" s="46" t="s">
        <v>28</v>
      </c>
      <c r="Q446" s="58">
        <f t="shared" si="82"/>
        <v>0</v>
      </c>
      <c r="R446" s="46">
        <f t="shared" si="83"/>
        <v>28.05</v>
      </c>
      <c r="S446" s="58" t="str">
        <f t="shared" si="84"/>
        <v>No Discount</v>
      </c>
      <c r="T446" s="46" t="str">
        <f t="shared" si="85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6"/>
        <v>0</v>
      </c>
      <c r="W446" s="46" t="str">
        <f t="shared" si="87"/>
        <v>-</v>
      </c>
      <c r="X446" s="58">
        <f t="shared" si="88"/>
        <v>0</v>
      </c>
      <c r="Y446" s="46" t="str">
        <f t="shared" si="89"/>
        <v>No</v>
      </c>
      <c r="Z446" s="46" t="str">
        <f t="shared" si="90"/>
        <v>LOW</v>
      </c>
    </row>
    <row r="447" spans="1:26" x14ac:dyDescent="0.25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8"/>
        <v>354</v>
      </c>
      <c r="L447" s="46">
        <f t="shared" si="79"/>
        <v>387</v>
      </c>
      <c r="M447" s="46">
        <v>30</v>
      </c>
      <c r="N447" s="46">
        <f t="shared" si="80"/>
        <v>417</v>
      </c>
      <c r="O447" s="46">
        <f t="shared" si="81"/>
        <v>63</v>
      </c>
      <c r="P447" s="46" t="s">
        <v>30</v>
      </c>
      <c r="Q447" s="58">
        <f t="shared" si="82"/>
        <v>0</v>
      </c>
      <c r="R447" s="46">
        <f t="shared" si="83"/>
        <v>116.76</v>
      </c>
      <c r="S447" s="58" t="str">
        <f t="shared" si="84"/>
        <v>No Discount</v>
      </c>
      <c r="T447" s="46" t="str">
        <f t="shared" si="85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6"/>
        <v>0</v>
      </c>
      <c r="W447" s="46">
        <f t="shared" si="87"/>
        <v>116.76</v>
      </c>
      <c r="X447" s="58">
        <f t="shared" si="88"/>
        <v>0</v>
      </c>
      <c r="Y447" s="46" t="str">
        <f t="shared" si="89"/>
        <v>No</v>
      </c>
      <c r="Z447" s="46" t="str">
        <f t="shared" si="90"/>
        <v>MID</v>
      </c>
    </row>
    <row r="448" spans="1:26" x14ac:dyDescent="0.25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8"/>
        <v>5624</v>
      </c>
      <c r="L448" s="46">
        <f t="shared" si="79"/>
        <v>6132</v>
      </c>
      <c r="M448" s="46">
        <v>66</v>
      </c>
      <c r="N448" s="46">
        <f t="shared" si="80"/>
        <v>6198</v>
      </c>
      <c r="O448" s="46">
        <f t="shared" si="81"/>
        <v>574</v>
      </c>
      <c r="P448" s="46" t="s">
        <v>28</v>
      </c>
      <c r="Q448" s="58">
        <f t="shared" si="82"/>
        <v>0.3</v>
      </c>
      <c r="R448" s="46">
        <f t="shared" si="83"/>
        <v>1859.3999999999999</v>
      </c>
      <c r="S448" s="58" t="str">
        <f t="shared" si="84"/>
        <v>No Discount</v>
      </c>
      <c r="T448" s="46" t="str">
        <f t="shared" si="85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6"/>
        <v>0.3</v>
      </c>
      <c r="W448" s="46">
        <f t="shared" si="87"/>
        <v>1859.3999999999999</v>
      </c>
      <c r="X448" s="58">
        <f t="shared" si="88"/>
        <v>0</v>
      </c>
      <c r="Y448" s="46" t="str">
        <f t="shared" si="89"/>
        <v>No</v>
      </c>
      <c r="Z448" s="46" t="str">
        <f t="shared" si="90"/>
        <v>Very high</v>
      </c>
    </row>
    <row r="449" spans="1:26" x14ac:dyDescent="0.25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8"/>
        <v>3276</v>
      </c>
      <c r="L449" s="46">
        <f t="shared" si="79"/>
        <v>3577</v>
      </c>
      <c r="M449" s="46">
        <v>45</v>
      </c>
      <c r="N449" s="46">
        <f t="shared" si="80"/>
        <v>3622</v>
      </c>
      <c r="O449" s="46">
        <f t="shared" si="81"/>
        <v>346</v>
      </c>
      <c r="P449" s="46" t="s">
        <v>30</v>
      </c>
      <c r="Q449" s="58">
        <f t="shared" si="82"/>
        <v>0</v>
      </c>
      <c r="R449" s="46">
        <f t="shared" si="83"/>
        <v>1014.1600000000001</v>
      </c>
      <c r="S449" s="58" t="str">
        <f t="shared" si="84"/>
        <v>No Discount</v>
      </c>
      <c r="T449" s="46" t="str">
        <f t="shared" si="85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6"/>
        <v>0</v>
      </c>
      <c r="W449" s="46">
        <f t="shared" si="87"/>
        <v>1014.1600000000001</v>
      </c>
      <c r="X449" s="58">
        <f t="shared" si="88"/>
        <v>0</v>
      </c>
      <c r="Y449" s="46" t="str">
        <f t="shared" si="89"/>
        <v>No</v>
      </c>
      <c r="Z449" s="46" t="str">
        <f t="shared" si="90"/>
        <v>HIGH</v>
      </c>
    </row>
    <row r="450" spans="1:26" x14ac:dyDescent="0.25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8"/>
        <v>128</v>
      </c>
      <c r="L450" s="46">
        <f t="shared" si="79"/>
        <v>142</v>
      </c>
      <c r="M450" s="46">
        <v>10</v>
      </c>
      <c r="N450" s="46">
        <f t="shared" si="80"/>
        <v>152</v>
      </c>
      <c r="O450" s="46">
        <f t="shared" si="81"/>
        <v>24</v>
      </c>
      <c r="P450" s="46" t="s">
        <v>30</v>
      </c>
      <c r="Q450" s="58">
        <f t="shared" si="82"/>
        <v>0</v>
      </c>
      <c r="R450" s="46">
        <f t="shared" si="83"/>
        <v>42.56</v>
      </c>
      <c r="S450" s="58" t="str">
        <f t="shared" si="84"/>
        <v>No Discount</v>
      </c>
      <c r="T450" s="46" t="str">
        <f t="shared" si="85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6"/>
        <v>0</v>
      </c>
      <c r="W450" s="46">
        <f t="shared" si="87"/>
        <v>42.56</v>
      </c>
      <c r="X450" s="58">
        <f t="shared" si="88"/>
        <v>0</v>
      </c>
      <c r="Y450" s="46" t="str">
        <f t="shared" si="89"/>
        <v>No</v>
      </c>
      <c r="Z450" s="46" t="str">
        <f t="shared" si="90"/>
        <v>LOW</v>
      </c>
    </row>
    <row r="451" spans="1:26" x14ac:dyDescent="0.25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91">I451*J451</f>
        <v>22288</v>
      </c>
      <c r="L451" s="46">
        <f t="shared" ref="L451:L514" si="92">H451*J451</f>
        <v>24780</v>
      </c>
      <c r="M451" s="46">
        <v>89</v>
      </c>
      <c r="N451" s="46">
        <f t="shared" ref="N451:N514" si="93">L451+M451</f>
        <v>24869</v>
      </c>
      <c r="O451" s="46">
        <f t="shared" ref="O451:O514" si="94">N451-K451</f>
        <v>2581</v>
      </c>
      <c r="P451" s="46" t="s">
        <v>30</v>
      </c>
      <c r="Q451" s="58">
        <f t="shared" ref="Q451:Q514" si="95">IF(E451="Amazon",30%,0)</f>
        <v>0</v>
      </c>
      <c r="R451" s="46" t="str">
        <f t="shared" ref="R451:R514" si="96">IF(E451="Amazon",30%*N451,IF(E451="Flipkart",28%*N451,IF(E451="India Mart",15%*N451,"-")))</f>
        <v>-</v>
      </c>
      <c r="S451" s="58" t="str">
        <f t="shared" ref="S451:S514" si="97">IF(AND(E451="Website",N451&gt;25000),2%,"No Discount")</f>
        <v>No Discount</v>
      </c>
      <c r="T451" s="46" t="str">
        <f t="shared" ref="T451:T514" si="98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9">IF(E451="Amazon",30%,0%)</f>
        <v>0</v>
      </c>
      <c r="W451" s="46" t="str">
        <f t="shared" ref="W451:W514" si="100">IF(E451="Amazon",N451*30%,IF(E451="flipkart",N451*28%,IF(E451="indiamart",N451*15%,"-")))</f>
        <v>-</v>
      </c>
      <c r="X451" s="58">
        <f t="shared" ref="X451:X514" si="101">IF(AND(E451="website",N451&gt;25000),2%,0%)</f>
        <v>0</v>
      </c>
      <c r="Y451" s="46" t="str">
        <f t="shared" ref="Y451:Y514" si="102">IF(OR(D451="Furniture",D451="Technology"),"Yes","No")</f>
        <v>Yes</v>
      </c>
      <c r="Z451" s="46" t="str">
        <f t="shared" ref="Z451:Z514" si="103">_xlfn.IFS(M451&lt;=20,"LOW",M451&lt;=40,"MID",M451&lt;=60,"HIGH",M451&gt;60,"Very high")</f>
        <v>Very high</v>
      </c>
    </row>
    <row r="452" spans="1:26" x14ac:dyDescent="0.25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91"/>
        <v>161427</v>
      </c>
      <c r="L452" s="46">
        <f t="shared" si="92"/>
        <v>172634</v>
      </c>
      <c r="M452" s="46">
        <v>41</v>
      </c>
      <c r="N452" s="46">
        <f t="shared" si="93"/>
        <v>172675</v>
      </c>
      <c r="O452" s="46">
        <f t="shared" si="94"/>
        <v>11248</v>
      </c>
      <c r="P452" s="46" t="s">
        <v>28</v>
      </c>
      <c r="Q452" s="58">
        <f t="shared" si="95"/>
        <v>0</v>
      </c>
      <c r="R452" s="46" t="str">
        <f t="shared" si="96"/>
        <v>-</v>
      </c>
      <c r="S452" s="58" t="str">
        <f t="shared" si="97"/>
        <v>No Discount</v>
      </c>
      <c r="T452" s="46" t="str">
        <f t="shared" si="98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9"/>
        <v>0</v>
      </c>
      <c r="W452" s="46" t="str">
        <f t="shared" si="100"/>
        <v>-</v>
      </c>
      <c r="X452" s="58">
        <f t="shared" si="101"/>
        <v>0</v>
      </c>
      <c r="Y452" s="46" t="str">
        <f t="shared" si="102"/>
        <v>Yes</v>
      </c>
      <c r="Z452" s="46" t="str">
        <f t="shared" si="103"/>
        <v>HIGH</v>
      </c>
    </row>
    <row r="453" spans="1:26" x14ac:dyDescent="0.25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91"/>
        <v>129</v>
      </c>
      <c r="L453" s="46">
        <f t="shared" si="92"/>
        <v>142</v>
      </c>
      <c r="M453" s="46">
        <v>30</v>
      </c>
      <c r="N453" s="46">
        <f t="shared" si="93"/>
        <v>172</v>
      </c>
      <c r="O453" s="46">
        <f t="shared" si="94"/>
        <v>43</v>
      </c>
      <c r="P453" s="46" t="s">
        <v>28</v>
      </c>
      <c r="Q453" s="58">
        <f t="shared" si="95"/>
        <v>0</v>
      </c>
      <c r="R453" s="46" t="str">
        <f t="shared" si="96"/>
        <v>-</v>
      </c>
      <c r="S453" s="58" t="str">
        <f t="shared" si="97"/>
        <v>No Discount</v>
      </c>
      <c r="T453" s="46" t="str">
        <f t="shared" si="98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9"/>
        <v>0</v>
      </c>
      <c r="W453" s="46" t="str">
        <f t="shared" si="100"/>
        <v>-</v>
      </c>
      <c r="X453" s="58">
        <f t="shared" si="101"/>
        <v>0</v>
      </c>
      <c r="Y453" s="46" t="str">
        <f t="shared" si="102"/>
        <v>No</v>
      </c>
      <c r="Z453" s="46" t="str">
        <f t="shared" si="103"/>
        <v>MID</v>
      </c>
    </row>
    <row r="454" spans="1:26" x14ac:dyDescent="0.25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91"/>
        <v>150</v>
      </c>
      <c r="L454" s="46">
        <f t="shared" si="92"/>
        <v>158</v>
      </c>
      <c r="M454" s="46">
        <v>10</v>
      </c>
      <c r="N454" s="46">
        <f t="shared" si="93"/>
        <v>168</v>
      </c>
      <c r="O454" s="46">
        <f t="shared" si="94"/>
        <v>18</v>
      </c>
      <c r="P454" s="46" t="s">
        <v>30</v>
      </c>
      <c r="Q454" s="58">
        <f t="shared" si="95"/>
        <v>0</v>
      </c>
      <c r="R454" s="46" t="str">
        <f t="shared" si="96"/>
        <v>-</v>
      </c>
      <c r="S454" s="58" t="str">
        <f t="shared" si="97"/>
        <v>No Discount</v>
      </c>
      <c r="T454" s="46" t="str">
        <f t="shared" si="98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9"/>
        <v>0</v>
      </c>
      <c r="W454" s="46" t="str">
        <f t="shared" si="100"/>
        <v>-</v>
      </c>
      <c r="X454" s="58">
        <f t="shared" si="101"/>
        <v>0</v>
      </c>
      <c r="Y454" s="46" t="str">
        <f t="shared" si="102"/>
        <v>No</v>
      </c>
      <c r="Z454" s="46" t="str">
        <f t="shared" si="103"/>
        <v>LOW</v>
      </c>
    </row>
    <row r="455" spans="1:26" x14ac:dyDescent="0.25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91"/>
        <v>29900</v>
      </c>
      <c r="L455" s="46">
        <f t="shared" si="92"/>
        <v>32640</v>
      </c>
      <c r="M455" s="46">
        <v>75</v>
      </c>
      <c r="N455" s="46">
        <f t="shared" si="93"/>
        <v>32715</v>
      </c>
      <c r="O455" s="46">
        <f t="shared" si="94"/>
        <v>2815</v>
      </c>
      <c r="P455" s="46" t="s">
        <v>30</v>
      </c>
      <c r="Q455" s="58">
        <f t="shared" si="95"/>
        <v>0</v>
      </c>
      <c r="R455" s="46" t="str">
        <f t="shared" si="96"/>
        <v>-</v>
      </c>
      <c r="S455" s="58">
        <f t="shared" si="97"/>
        <v>0.02</v>
      </c>
      <c r="T455" s="46" t="str">
        <f t="shared" si="98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9"/>
        <v>0</v>
      </c>
      <c r="W455" s="46" t="str">
        <f t="shared" si="100"/>
        <v>-</v>
      </c>
      <c r="X455" s="58">
        <f t="shared" si="101"/>
        <v>0.02</v>
      </c>
      <c r="Y455" s="46" t="str">
        <f t="shared" si="102"/>
        <v>Yes</v>
      </c>
      <c r="Z455" s="46" t="str">
        <f t="shared" si="103"/>
        <v>Very high</v>
      </c>
    </row>
    <row r="456" spans="1:26" x14ac:dyDescent="0.25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91"/>
        <v>74655</v>
      </c>
      <c r="L456" s="46">
        <f t="shared" si="92"/>
        <v>82926</v>
      </c>
      <c r="M456" s="46">
        <v>24</v>
      </c>
      <c r="N456" s="46">
        <f t="shared" si="93"/>
        <v>82950</v>
      </c>
      <c r="O456" s="46">
        <f t="shared" si="94"/>
        <v>8295</v>
      </c>
      <c r="P456" s="46" t="s">
        <v>30</v>
      </c>
      <c r="Q456" s="58">
        <f t="shared" si="95"/>
        <v>0</v>
      </c>
      <c r="R456" s="46">
        <f t="shared" si="96"/>
        <v>12442.5</v>
      </c>
      <c r="S456" s="58" t="str">
        <f t="shared" si="97"/>
        <v>No Discount</v>
      </c>
      <c r="T456" s="46" t="str">
        <f t="shared" si="98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9"/>
        <v>0</v>
      </c>
      <c r="W456" s="46" t="str">
        <f t="shared" si="100"/>
        <v>-</v>
      </c>
      <c r="X456" s="58">
        <f t="shared" si="101"/>
        <v>0</v>
      </c>
      <c r="Y456" s="46" t="str">
        <f t="shared" si="102"/>
        <v>Yes</v>
      </c>
      <c r="Z456" s="46" t="str">
        <f t="shared" si="103"/>
        <v>MID</v>
      </c>
    </row>
    <row r="457" spans="1:26" x14ac:dyDescent="0.25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91"/>
        <v>830</v>
      </c>
      <c r="L457" s="46">
        <f t="shared" si="92"/>
        <v>914</v>
      </c>
      <c r="M457" s="46">
        <v>60</v>
      </c>
      <c r="N457" s="46">
        <f t="shared" si="93"/>
        <v>974</v>
      </c>
      <c r="O457" s="46">
        <f t="shared" si="94"/>
        <v>144</v>
      </c>
      <c r="P457" s="46" t="s">
        <v>28</v>
      </c>
      <c r="Q457" s="58">
        <f t="shared" si="95"/>
        <v>0</v>
      </c>
      <c r="R457" s="46" t="str">
        <f t="shared" si="96"/>
        <v>-</v>
      </c>
      <c r="S457" s="58" t="str">
        <f t="shared" si="97"/>
        <v>No Discount</v>
      </c>
      <c r="T457" s="46" t="str">
        <f t="shared" si="98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9"/>
        <v>0</v>
      </c>
      <c r="W457" s="46" t="str">
        <f t="shared" si="100"/>
        <v>-</v>
      </c>
      <c r="X457" s="58">
        <f t="shared" si="101"/>
        <v>0</v>
      </c>
      <c r="Y457" s="46" t="str">
        <f t="shared" si="102"/>
        <v>No</v>
      </c>
      <c r="Z457" s="46" t="str">
        <f t="shared" si="103"/>
        <v>HIGH</v>
      </c>
    </row>
    <row r="458" spans="1:26" x14ac:dyDescent="0.25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91"/>
        <v>130</v>
      </c>
      <c r="L458" s="46">
        <f t="shared" si="92"/>
        <v>145</v>
      </c>
      <c r="M458" s="46">
        <v>30</v>
      </c>
      <c r="N458" s="46">
        <f t="shared" si="93"/>
        <v>175</v>
      </c>
      <c r="O458" s="46">
        <f t="shared" si="94"/>
        <v>45</v>
      </c>
      <c r="P458" s="46" t="s">
        <v>30</v>
      </c>
      <c r="Q458" s="58">
        <f t="shared" si="95"/>
        <v>0</v>
      </c>
      <c r="R458" s="46" t="str">
        <f t="shared" si="96"/>
        <v>-</v>
      </c>
      <c r="S458" s="58" t="str">
        <f t="shared" si="97"/>
        <v>No Discount</v>
      </c>
      <c r="T458" s="46" t="str">
        <f t="shared" si="98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9"/>
        <v>0</v>
      </c>
      <c r="W458" s="46" t="str">
        <f t="shared" si="100"/>
        <v>-</v>
      </c>
      <c r="X458" s="58">
        <f t="shared" si="101"/>
        <v>0</v>
      </c>
      <c r="Y458" s="46" t="str">
        <f t="shared" si="102"/>
        <v>No</v>
      </c>
      <c r="Z458" s="46" t="str">
        <f t="shared" si="103"/>
        <v>MID</v>
      </c>
    </row>
    <row r="459" spans="1:26" x14ac:dyDescent="0.25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91"/>
        <v>55</v>
      </c>
      <c r="L459" s="46">
        <f t="shared" si="92"/>
        <v>60</v>
      </c>
      <c r="M459" s="46">
        <v>10</v>
      </c>
      <c r="N459" s="46">
        <f t="shared" si="93"/>
        <v>70</v>
      </c>
      <c r="O459" s="46">
        <f t="shared" si="94"/>
        <v>15</v>
      </c>
      <c r="P459" s="46" t="s">
        <v>28</v>
      </c>
      <c r="Q459" s="58">
        <f t="shared" si="95"/>
        <v>0</v>
      </c>
      <c r="R459" s="46">
        <f t="shared" si="96"/>
        <v>19.600000000000001</v>
      </c>
      <c r="S459" s="58" t="str">
        <f t="shared" si="97"/>
        <v>No Discount</v>
      </c>
      <c r="T459" s="46" t="str">
        <f t="shared" si="98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9"/>
        <v>0</v>
      </c>
      <c r="W459" s="46">
        <f t="shared" si="100"/>
        <v>19.600000000000001</v>
      </c>
      <c r="X459" s="58">
        <f t="shared" si="101"/>
        <v>0</v>
      </c>
      <c r="Y459" s="46" t="str">
        <f t="shared" si="102"/>
        <v>No</v>
      </c>
      <c r="Z459" s="46" t="str">
        <f t="shared" si="103"/>
        <v>LOW</v>
      </c>
    </row>
    <row r="460" spans="1:26" x14ac:dyDescent="0.25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91"/>
        <v>665</v>
      </c>
      <c r="L460" s="46">
        <f t="shared" si="92"/>
        <v>700</v>
      </c>
      <c r="M460" s="46">
        <v>10</v>
      </c>
      <c r="N460" s="46">
        <f t="shared" si="93"/>
        <v>710</v>
      </c>
      <c r="O460" s="46">
        <f t="shared" si="94"/>
        <v>45</v>
      </c>
      <c r="P460" s="46" t="s">
        <v>30</v>
      </c>
      <c r="Q460" s="58">
        <f t="shared" si="95"/>
        <v>0</v>
      </c>
      <c r="R460" s="46" t="str">
        <f t="shared" si="96"/>
        <v>-</v>
      </c>
      <c r="S460" s="58" t="str">
        <f t="shared" si="97"/>
        <v>No Discount</v>
      </c>
      <c r="T460" s="46" t="str">
        <f t="shared" si="98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9"/>
        <v>0</v>
      </c>
      <c r="W460" s="46" t="str">
        <f t="shared" si="100"/>
        <v>-</v>
      </c>
      <c r="X460" s="58">
        <f t="shared" si="101"/>
        <v>0</v>
      </c>
      <c r="Y460" s="46" t="str">
        <f t="shared" si="102"/>
        <v>No</v>
      </c>
      <c r="Z460" s="46" t="str">
        <f t="shared" si="103"/>
        <v>LOW</v>
      </c>
    </row>
    <row r="461" spans="1:26" x14ac:dyDescent="0.25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91"/>
        <v>8580</v>
      </c>
      <c r="L461" s="46">
        <f t="shared" si="92"/>
        <v>9170</v>
      </c>
      <c r="M461" s="46">
        <v>92</v>
      </c>
      <c r="N461" s="46">
        <f t="shared" si="93"/>
        <v>9262</v>
      </c>
      <c r="O461" s="46">
        <f t="shared" si="94"/>
        <v>682</v>
      </c>
      <c r="P461" s="46" t="s">
        <v>28</v>
      </c>
      <c r="Q461" s="58">
        <f t="shared" si="95"/>
        <v>0</v>
      </c>
      <c r="R461" s="46" t="str">
        <f t="shared" si="96"/>
        <v>-</v>
      </c>
      <c r="S461" s="58" t="str">
        <f t="shared" si="97"/>
        <v>No Discount</v>
      </c>
      <c r="T461" s="46" t="str">
        <f t="shared" si="98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9"/>
        <v>0</v>
      </c>
      <c r="W461" s="46" t="str">
        <f t="shared" si="100"/>
        <v>-</v>
      </c>
      <c r="X461" s="58">
        <f t="shared" si="101"/>
        <v>0</v>
      </c>
      <c r="Y461" s="46" t="str">
        <f t="shared" si="102"/>
        <v>Yes</v>
      </c>
      <c r="Z461" s="46" t="str">
        <f t="shared" si="103"/>
        <v>Very high</v>
      </c>
    </row>
    <row r="462" spans="1:26" x14ac:dyDescent="0.25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91"/>
        <v>3230</v>
      </c>
      <c r="L462" s="46">
        <f t="shared" si="92"/>
        <v>3455</v>
      </c>
      <c r="M462" s="46">
        <v>74</v>
      </c>
      <c r="N462" s="46">
        <f t="shared" si="93"/>
        <v>3529</v>
      </c>
      <c r="O462" s="46">
        <f t="shared" si="94"/>
        <v>299</v>
      </c>
      <c r="P462" s="46" t="s">
        <v>30</v>
      </c>
      <c r="Q462" s="58">
        <f t="shared" si="95"/>
        <v>0</v>
      </c>
      <c r="R462" s="46">
        <f t="shared" si="96"/>
        <v>988.12000000000012</v>
      </c>
      <c r="S462" s="58" t="str">
        <f t="shared" si="97"/>
        <v>No Discount</v>
      </c>
      <c r="T462" s="46" t="str">
        <f t="shared" si="98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9"/>
        <v>0</v>
      </c>
      <c r="W462" s="46">
        <f t="shared" si="100"/>
        <v>988.12000000000012</v>
      </c>
      <c r="X462" s="58">
        <f t="shared" si="101"/>
        <v>0</v>
      </c>
      <c r="Y462" s="46" t="str">
        <f t="shared" si="102"/>
        <v>No</v>
      </c>
      <c r="Z462" s="46" t="str">
        <f t="shared" si="103"/>
        <v>Very high</v>
      </c>
    </row>
    <row r="463" spans="1:26" x14ac:dyDescent="0.25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91"/>
        <v>33726</v>
      </c>
      <c r="L463" s="46">
        <f t="shared" si="92"/>
        <v>35364</v>
      </c>
      <c r="M463" s="46">
        <v>25</v>
      </c>
      <c r="N463" s="46">
        <f t="shared" si="93"/>
        <v>35389</v>
      </c>
      <c r="O463" s="46">
        <f t="shared" si="94"/>
        <v>1663</v>
      </c>
      <c r="P463" s="46" t="s">
        <v>30</v>
      </c>
      <c r="Q463" s="58">
        <f t="shared" si="95"/>
        <v>0</v>
      </c>
      <c r="R463" s="46" t="str">
        <f t="shared" si="96"/>
        <v>-</v>
      </c>
      <c r="S463" s="58" t="str">
        <f t="shared" si="97"/>
        <v>No Discount</v>
      </c>
      <c r="T463" s="46" t="str">
        <f t="shared" si="98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9"/>
        <v>0</v>
      </c>
      <c r="W463" s="46" t="str">
        <f t="shared" si="100"/>
        <v>-</v>
      </c>
      <c r="X463" s="58">
        <f t="shared" si="101"/>
        <v>0</v>
      </c>
      <c r="Y463" s="46" t="str">
        <f t="shared" si="102"/>
        <v>Yes</v>
      </c>
      <c r="Z463" s="46" t="str">
        <f t="shared" si="103"/>
        <v>MID</v>
      </c>
    </row>
    <row r="464" spans="1:26" x14ac:dyDescent="0.25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91"/>
        <v>471</v>
      </c>
      <c r="L464" s="46">
        <f t="shared" si="92"/>
        <v>498</v>
      </c>
      <c r="M464" s="46">
        <v>30</v>
      </c>
      <c r="N464" s="46">
        <f t="shared" si="93"/>
        <v>528</v>
      </c>
      <c r="O464" s="46">
        <f t="shared" si="94"/>
        <v>57</v>
      </c>
      <c r="P464" s="46" t="s">
        <v>28</v>
      </c>
      <c r="Q464" s="58">
        <f t="shared" si="95"/>
        <v>0</v>
      </c>
      <c r="R464" s="46" t="str">
        <f t="shared" si="96"/>
        <v>-</v>
      </c>
      <c r="S464" s="58" t="str">
        <f t="shared" si="97"/>
        <v>No Discount</v>
      </c>
      <c r="T464" s="46" t="str">
        <f t="shared" si="98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9"/>
        <v>0</v>
      </c>
      <c r="W464" s="46" t="str">
        <f t="shared" si="100"/>
        <v>-</v>
      </c>
      <c r="X464" s="58">
        <f t="shared" si="101"/>
        <v>0</v>
      </c>
      <c r="Y464" s="46" t="str">
        <f t="shared" si="102"/>
        <v>No</v>
      </c>
      <c r="Z464" s="46" t="str">
        <f t="shared" si="103"/>
        <v>MID</v>
      </c>
    </row>
    <row r="465" spans="1:26" x14ac:dyDescent="0.25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91"/>
        <v>7671</v>
      </c>
      <c r="L465" s="46">
        <f t="shared" si="92"/>
        <v>8370</v>
      </c>
      <c r="M465" s="46">
        <v>34</v>
      </c>
      <c r="N465" s="46">
        <f t="shared" si="93"/>
        <v>8404</v>
      </c>
      <c r="O465" s="46">
        <f t="shared" si="94"/>
        <v>733</v>
      </c>
      <c r="P465" s="46" t="s">
        <v>28</v>
      </c>
      <c r="Q465" s="58">
        <f t="shared" si="95"/>
        <v>0</v>
      </c>
      <c r="R465" s="46" t="str">
        <f t="shared" si="96"/>
        <v>-</v>
      </c>
      <c r="S465" s="58" t="str">
        <f t="shared" si="97"/>
        <v>No Discount</v>
      </c>
      <c r="T465" s="46" t="str">
        <f t="shared" si="98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9"/>
        <v>0</v>
      </c>
      <c r="W465" s="46" t="str">
        <f t="shared" si="100"/>
        <v>-</v>
      </c>
      <c r="X465" s="58">
        <f t="shared" si="101"/>
        <v>0</v>
      </c>
      <c r="Y465" s="46" t="str">
        <f t="shared" si="102"/>
        <v>Yes</v>
      </c>
      <c r="Z465" s="46" t="str">
        <f t="shared" si="103"/>
        <v>MID</v>
      </c>
    </row>
    <row r="466" spans="1:26" x14ac:dyDescent="0.25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91"/>
        <v>5739</v>
      </c>
      <c r="L466" s="46">
        <f t="shared" si="92"/>
        <v>6081</v>
      </c>
      <c r="M466" s="46">
        <v>72</v>
      </c>
      <c r="N466" s="46">
        <f t="shared" si="93"/>
        <v>6153</v>
      </c>
      <c r="O466" s="46">
        <f t="shared" si="94"/>
        <v>414</v>
      </c>
      <c r="P466" s="46" t="s">
        <v>152</v>
      </c>
      <c r="Q466" s="58">
        <f t="shared" si="95"/>
        <v>0</v>
      </c>
      <c r="R466" s="46">
        <f t="shared" si="96"/>
        <v>922.94999999999993</v>
      </c>
      <c r="S466" s="58" t="str">
        <f t="shared" si="97"/>
        <v>No Discount</v>
      </c>
      <c r="T466" s="46" t="str">
        <f t="shared" si="98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9"/>
        <v>0</v>
      </c>
      <c r="W466" s="46" t="str">
        <f t="shared" si="100"/>
        <v>-</v>
      </c>
      <c r="X466" s="58">
        <f t="shared" si="101"/>
        <v>0</v>
      </c>
      <c r="Y466" s="46" t="str">
        <f t="shared" si="102"/>
        <v>Yes</v>
      </c>
      <c r="Z466" s="46" t="str">
        <f t="shared" si="103"/>
        <v>Very high</v>
      </c>
    </row>
    <row r="467" spans="1:26" x14ac:dyDescent="0.25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91"/>
        <v>8946</v>
      </c>
      <c r="L467" s="46">
        <f t="shared" si="92"/>
        <v>9474</v>
      </c>
      <c r="M467" s="46">
        <v>42</v>
      </c>
      <c r="N467" s="46">
        <f t="shared" si="93"/>
        <v>9516</v>
      </c>
      <c r="O467" s="46">
        <f t="shared" si="94"/>
        <v>570</v>
      </c>
      <c r="P467" s="46" t="s">
        <v>30</v>
      </c>
      <c r="Q467" s="58">
        <f t="shared" si="95"/>
        <v>0</v>
      </c>
      <c r="R467" s="46" t="str">
        <f t="shared" si="96"/>
        <v>-</v>
      </c>
      <c r="S467" s="58" t="str">
        <f t="shared" si="97"/>
        <v>No Discount</v>
      </c>
      <c r="T467" s="46" t="str">
        <f t="shared" si="98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9"/>
        <v>0</v>
      </c>
      <c r="W467" s="46" t="str">
        <f t="shared" si="100"/>
        <v>-</v>
      </c>
      <c r="X467" s="58">
        <f t="shared" si="101"/>
        <v>0</v>
      </c>
      <c r="Y467" s="46" t="str">
        <f t="shared" si="102"/>
        <v>Yes</v>
      </c>
      <c r="Z467" s="46" t="str">
        <f t="shared" si="103"/>
        <v>HIGH</v>
      </c>
    </row>
    <row r="468" spans="1:26" x14ac:dyDescent="0.25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91"/>
        <v>1209</v>
      </c>
      <c r="L468" s="46">
        <f t="shared" si="92"/>
        <v>1332</v>
      </c>
      <c r="M468" s="46">
        <v>30</v>
      </c>
      <c r="N468" s="46">
        <f t="shared" si="93"/>
        <v>1362</v>
      </c>
      <c r="O468" s="46">
        <f t="shared" si="94"/>
        <v>153</v>
      </c>
      <c r="P468" s="46" t="s">
        <v>28</v>
      </c>
      <c r="Q468" s="58">
        <f t="shared" si="95"/>
        <v>0</v>
      </c>
      <c r="R468" s="46" t="str">
        <f t="shared" si="96"/>
        <v>-</v>
      </c>
      <c r="S468" s="58" t="str">
        <f t="shared" si="97"/>
        <v>No Discount</v>
      </c>
      <c r="T468" s="46" t="str">
        <f t="shared" si="98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9"/>
        <v>0</v>
      </c>
      <c r="W468" s="46" t="str">
        <f t="shared" si="100"/>
        <v>-</v>
      </c>
      <c r="X468" s="58">
        <f t="shared" si="101"/>
        <v>0</v>
      </c>
      <c r="Y468" s="46" t="str">
        <f t="shared" si="102"/>
        <v>Yes</v>
      </c>
      <c r="Z468" s="46" t="str">
        <f t="shared" si="103"/>
        <v>MID</v>
      </c>
    </row>
    <row r="469" spans="1:26" x14ac:dyDescent="0.25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91"/>
        <v>168</v>
      </c>
      <c r="L469" s="46">
        <f t="shared" si="92"/>
        <v>174</v>
      </c>
      <c r="M469" s="46">
        <v>10</v>
      </c>
      <c r="N469" s="46">
        <f t="shared" si="93"/>
        <v>184</v>
      </c>
      <c r="O469" s="46">
        <f t="shared" si="94"/>
        <v>16</v>
      </c>
      <c r="P469" s="46" t="s">
        <v>30</v>
      </c>
      <c r="Q469" s="58">
        <f t="shared" si="95"/>
        <v>0</v>
      </c>
      <c r="R469" s="46">
        <f t="shared" si="96"/>
        <v>27.599999999999998</v>
      </c>
      <c r="S469" s="58" t="str">
        <f t="shared" si="97"/>
        <v>No Discount</v>
      </c>
      <c r="T469" s="46" t="str">
        <f t="shared" si="98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9"/>
        <v>0</v>
      </c>
      <c r="W469" s="46" t="str">
        <f t="shared" si="100"/>
        <v>-</v>
      </c>
      <c r="X469" s="58">
        <f t="shared" si="101"/>
        <v>0</v>
      </c>
      <c r="Y469" s="46" t="str">
        <f t="shared" si="102"/>
        <v>No</v>
      </c>
      <c r="Z469" s="46" t="str">
        <f t="shared" si="103"/>
        <v>LOW</v>
      </c>
    </row>
    <row r="470" spans="1:26" x14ac:dyDescent="0.25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91"/>
        <v>9170</v>
      </c>
      <c r="L470" s="46">
        <f t="shared" si="92"/>
        <v>9625</v>
      </c>
      <c r="M470" s="46">
        <v>24</v>
      </c>
      <c r="N470" s="46">
        <f t="shared" si="93"/>
        <v>9649</v>
      </c>
      <c r="O470" s="46">
        <f t="shared" si="94"/>
        <v>479</v>
      </c>
      <c r="P470" s="46" t="s">
        <v>30</v>
      </c>
      <c r="Q470" s="58">
        <f t="shared" si="95"/>
        <v>0</v>
      </c>
      <c r="R470" s="46">
        <f t="shared" si="96"/>
        <v>1447.35</v>
      </c>
      <c r="S470" s="58" t="str">
        <f t="shared" si="97"/>
        <v>No Discount</v>
      </c>
      <c r="T470" s="46" t="str">
        <f t="shared" si="98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9"/>
        <v>0</v>
      </c>
      <c r="W470" s="46" t="str">
        <f t="shared" si="100"/>
        <v>-</v>
      </c>
      <c r="X470" s="58">
        <f t="shared" si="101"/>
        <v>0</v>
      </c>
      <c r="Y470" s="46" t="str">
        <f t="shared" si="102"/>
        <v>Yes</v>
      </c>
      <c r="Z470" s="46" t="str">
        <f t="shared" si="103"/>
        <v>MID</v>
      </c>
    </row>
    <row r="471" spans="1:26" x14ac:dyDescent="0.25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91"/>
        <v>85272</v>
      </c>
      <c r="L471" s="46">
        <f t="shared" si="92"/>
        <v>90408</v>
      </c>
      <c r="M471" s="46">
        <v>35</v>
      </c>
      <c r="N471" s="46">
        <f t="shared" si="93"/>
        <v>90443</v>
      </c>
      <c r="O471" s="46">
        <f t="shared" si="94"/>
        <v>5171</v>
      </c>
      <c r="P471" s="46" t="s">
        <v>30</v>
      </c>
      <c r="Q471" s="58">
        <f t="shared" si="95"/>
        <v>0</v>
      </c>
      <c r="R471" s="46" t="str">
        <f t="shared" si="96"/>
        <v>-</v>
      </c>
      <c r="S471" s="58">
        <f t="shared" si="97"/>
        <v>0.02</v>
      </c>
      <c r="T471" s="46" t="str">
        <f t="shared" si="98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9"/>
        <v>0</v>
      </c>
      <c r="W471" s="46" t="str">
        <f t="shared" si="100"/>
        <v>-</v>
      </c>
      <c r="X471" s="58">
        <f t="shared" si="101"/>
        <v>0.02</v>
      </c>
      <c r="Y471" s="46" t="str">
        <f t="shared" si="102"/>
        <v>Yes</v>
      </c>
      <c r="Z471" s="46" t="str">
        <f t="shared" si="103"/>
        <v>MID</v>
      </c>
    </row>
    <row r="472" spans="1:26" x14ac:dyDescent="0.25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91"/>
        <v>47262</v>
      </c>
      <c r="L472" s="46">
        <f t="shared" si="92"/>
        <v>52512</v>
      </c>
      <c r="M472" s="46">
        <v>92</v>
      </c>
      <c r="N472" s="46">
        <f t="shared" si="93"/>
        <v>52604</v>
      </c>
      <c r="O472" s="46">
        <f t="shared" si="94"/>
        <v>5342</v>
      </c>
      <c r="P472" s="46" t="s">
        <v>152</v>
      </c>
      <c r="Q472" s="58">
        <f t="shared" si="95"/>
        <v>0</v>
      </c>
      <c r="R472" s="46">
        <f t="shared" si="96"/>
        <v>7890.5999999999995</v>
      </c>
      <c r="S472" s="58" t="str">
        <f t="shared" si="97"/>
        <v>No Discount</v>
      </c>
      <c r="T472" s="46" t="str">
        <f t="shared" si="98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9"/>
        <v>0</v>
      </c>
      <c r="W472" s="46" t="str">
        <f t="shared" si="100"/>
        <v>-</v>
      </c>
      <c r="X472" s="58">
        <f t="shared" si="101"/>
        <v>0</v>
      </c>
      <c r="Y472" s="46" t="str">
        <f t="shared" si="102"/>
        <v>Yes</v>
      </c>
      <c r="Z472" s="46" t="str">
        <f t="shared" si="103"/>
        <v>Very high</v>
      </c>
    </row>
    <row r="473" spans="1:26" x14ac:dyDescent="0.25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91"/>
        <v>4806</v>
      </c>
      <c r="L473" s="46">
        <f t="shared" si="92"/>
        <v>5289</v>
      </c>
      <c r="M473" s="46">
        <v>100</v>
      </c>
      <c r="N473" s="46">
        <f t="shared" si="93"/>
        <v>5389</v>
      </c>
      <c r="O473" s="46">
        <f t="shared" si="94"/>
        <v>583</v>
      </c>
      <c r="P473" s="46" t="s">
        <v>30</v>
      </c>
      <c r="Q473" s="58">
        <f t="shared" si="95"/>
        <v>0</v>
      </c>
      <c r="R473" s="46">
        <f t="shared" si="96"/>
        <v>1508.92</v>
      </c>
      <c r="S473" s="58" t="str">
        <f t="shared" si="97"/>
        <v>No Discount</v>
      </c>
      <c r="T473" s="46" t="str">
        <f t="shared" si="98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9"/>
        <v>0</v>
      </c>
      <c r="W473" s="46">
        <f t="shared" si="100"/>
        <v>1508.92</v>
      </c>
      <c r="X473" s="58">
        <f t="shared" si="101"/>
        <v>0</v>
      </c>
      <c r="Y473" s="46" t="str">
        <f t="shared" si="102"/>
        <v>No</v>
      </c>
      <c r="Z473" s="46" t="str">
        <f t="shared" si="103"/>
        <v>Very high</v>
      </c>
    </row>
    <row r="474" spans="1:26" x14ac:dyDescent="0.25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91"/>
        <v>1908</v>
      </c>
      <c r="L474" s="46">
        <f t="shared" si="92"/>
        <v>1983</v>
      </c>
      <c r="M474" s="46">
        <v>79</v>
      </c>
      <c r="N474" s="46">
        <f t="shared" si="93"/>
        <v>2062</v>
      </c>
      <c r="O474" s="46">
        <f t="shared" si="94"/>
        <v>154</v>
      </c>
      <c r="P474" s="46" t="s">
        <v>30</v>
      </c>
      <c r="Q474" s="58">
        <f t="shared" si="95"/>
        <v>0</v>
      </c>
      <c r="R474" s="46" t="str">
        <f t="shared" si="96"/>
        <v>-</v>
      </c>
      <c r="S474" s="58" t="str">
        <f t="shared" si="97"/>
        <v>No Discount</v>
      </c>
      <c r="T474" s="46" t="str">
        <f t="shared" si="98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9"/>
        <v>0</v>
      </c>
      <c r="W474" s="46" t="str">
        <f t="shared" si="100"/>
        <v>-</v>
      </c>
      <c r="X474" s="58">
        <f t="shared" si="101"/>
        <v>0</v>
      </c>
      <c r="Y474" s="46" t="str">
        <f t="shared" si="102"/>
        <v>Yes</v>
      </c>
      <c r="Z474" s="46" t="str">
        <f t="shared" si="103"/>
        <v>Very high</v>
      </c>
    </row>
    <row r="475" spans="1:26" x14ac:dyDescent="0.25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91"/>
        <v>256</v>
      </c>
      <c r="L475" s="46">
        <f t="shared" si="92"/>
        <v>284</v>
      </c>
      <c r="M475" s="46">
        <v>10</v>
      </c>
      <c r="N475" s="46">
        <f t="shared" si="93"/>
        <v>294</v>
      </c>
      <c r="O475" s="46">
        <f t="shared" si="94"/>
        <v>38</v>
      </c>
      <c r="P475" s="46" t="s">
        <v>152</v>
      </c>
      <c r="Q475" s="58">
        <f t="shared" si="95"/>
        <v>0</v>
      </c>
      <c r="R475" s="46">
        <f t="shared" si="96"/>
        <v>82.320000000000007</v>
      </c>
      <c r="S475" s="58" t="str">
        <f t="shared" si="97"/>
        <v>No Discount</v>
      </c>
      <c r="T475" s="46" t="str">
        <f t="shared" si="98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9"/>
        <v>0</v>
      </c>
      <c r="W475" s="46">
        <f t="shared" si="100"/>
        <v>82.320000000000007</v>
      </c>
      <c r="X475" s="58">
        <f t="shared" si="101"/>
        <v>0</v>
      </c>
      <c r="Y475" s="46" t="str">
        <f t="shared" si="102"/>
        <v>No</v>
      </c>
      <c r="Z475" s="46" t="str">
        <f t="shared" si="103"/>
        <v>LOW</v>
      </c>
    </row>
    <row r="476" spans="1:26" x14ac:dyDescent="0.25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91"/>
        <v>30092</v>
      </c>
      <c r="L476" s="46">
        <f t="shared" si="92"/>
        <v>32796</v>
      </c>
      <c r="M476" s="46">
        <v>43</v>
      </c>
      <c r="N476" s="46">
        <f t="shared" si="93"/>
        <v>32839</v>
      </c>
      <c r="O476" s="46">
        <f t="shared" si="94"/>
        <v>2747</v>
      </c>
      <c r="P476" s="46" t="s">
        <v>152</v>
      </c>
      <c r="Q476" s="58">
        <f t="shared" si="95"/>
        <v>0</v>
      </c>
      <c r="R476" s="46">
        <f t="shared" si="96"/>
        <v>9194.92</v>
      </c>
      <c r="S476" s="58" t="str">
        <f t="shared" si="97"/>
        <v>No Discount</v>
      </c>
      <c r="T476" s="46" t="str">
        <f t="shared" si="98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9"/>
        <v>0</v>
      </c>
      <c r="W476" s="46">
        <f t="shared" si="100"/>
        <v>9194.92</v>
      </c>
      <c r="X476" s="58">
        <f t="shared" si="101"/>
        <v>0</v>
      </c>
      <c r="Y476" s="46" t="str">
        <f t="shared" si="102"/>
        <v>Yes</v>
      </c>
      <c r="Z476" s="46" t="str">
        <f t="shared" si="103"/>
        <v>HIGH</v>
      </c>
    </row>
    <row r="477" spans="1:26" x14ac:dyDescent="0.25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91"/>
        <v>264</v>
      </c>
      <c r="L477" s="46">
        <f t="shared" si="92"/>
        <v>288</v>
      </c>
      <c r="M477" s="46">
        <v>30</v>
      </c>
      <c r="N477" s="46">
        <f t="shared" si="93"/>
        <v>318</v>
      </c>
      <c r="O477" s="46">
        <f t="shared" si="94"/>
        <v>54</v>
      </c>
      <c r="P477" s="46" t="s">
        <v>30</v>
      </c>
      <c r="Q477" s="58">
        <f t="shared" si="95"/>
        <v>0</v>
      </c>
      <c r="R477" s="46">
        <f t="shared" si="96"/>
        <v>47.699999999999996</v>
      </c>
      <c r="S477" s="58" t="str">
        <f t="shared" si="97"/>
        <v>No Discount</v>
      </c>
      <c r="T477" s="46" t="str">
        <f t="shared" si="98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9"/>
        <v>0</v>
      </c>
      <c r="W477" s="46" t="str">
        <f t="shared" si="100"/>
        <v>-</v>
      </c>
      <c r="X477" s="58">
        <f t="shared" si="101"/>
        <v>0</v>
      </c>
      <c r="Y477" s="46" t="str">
        <f t="shared" si="102"/>
        <v>No</v>
      </c>
      <c r="Z477" s="46" t="str">
        <f t="shared" si="103"/>
        <v>MID</v>
      </c>
    </row>
    <row r="478" spans="1:26" x14ac:dyDescent="0.25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91"/>
        <v>792</v>
      </c>
      <c r="L478" s="46">
        <f t="shared" si="92"/>
        <v>864</v>
      </c>
      <c r="M478" s="46">
        <v>61</v>
      </c>
      <c r="N478" s="46">
        <f t="shared" si="93"/>
        <v>925</v>
      </c>
      <c r="O478" s="46">
        <f t="shared" si="94"/>
        <v>133</v>
      </c>
      <c r="P478" s="46" t="s">
        <v>30</v>
      </c>
      <c r="Q478" s="58">
        <f t="shared" si="95"/>
        <v>0</v>
      </c>
      <c r="R478" s="46" t="str">
        <f t="shared" si="96"/>
        <v>-</v>
      </c>
      <c r="S478" s="58" t="str">
        <f t="shared" si="97"/>
        <v>No Discount</v>
      </c>
      <c r="T478" s="46" t="str">
        <f t="shared" si="98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9"/>
        <v>0</v>
      </c>
      <c r="W478" s="46" t="str">
        <f t="shared" si="100"/>
        <v>-</v>
      </c>
      <c r="X478" s="58">
        <f t="shared" si="101"/>
        <v>0</v>
      </c>
      <c r="Y478" s="46" t="str">
        <f t="shared" si="102"/>
        <v>No</v>
      </c>
      <c r="Z478" s="46" t="str">
        <f t="shared" si="103"/>
        <v>Very high</v>
      </c>
    </row>
    <row r="479" spans="1:26" x14ac:dyDescent="0.25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91"/>
        <v>810</v>
      </c>
      <c r="L479" s="46">
        <f t="shared" si="92"/>
        <v>875</v>
      </c>
      <c r="M479" s="46">
        <v>30</v>
      </c>
      <c r="N479" s="46">
        <f t="shared" si="93"/>
        <v>905</v>
      </c>
      <c r="O479" s="46">
        <f t="shared" si="94"/>
        <v>95</v>
      </c>
      <c r="P479" s="46" t="s">
        <v>152</v>
      </c>
      <c r="Q479" s="58">
        <f t="shared" si="95"/>
        <v>0.3</v>
      </c>
      <c r="R479" s="46">
        <f t="shared" si="96"/>
        <v>271.5</v>
      </c>
      <c r="S479" s="58" t="str">
        <f t="shared" si="97"/>
        <v>No Discount</v>
      </c>
      <c r="T479" s="46" t="str">
        <f t="shared" si="98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9"/>
        <v>0.3</v>
      </c>
      <c r="W479" s="46">
        <f t="shared" si="100"/>
        <v>271.5</v>
      </c>
      <c r="X479" s="58">
        <f t="shared" si="101"/>
        <v>0</v>
      </c>
      <c r="Y479" s="46" t="str">
        <f t="shared" si="102"/>
        <v>No</v>
      </c>
      <c r="Z479" s="46" t="str">
        <f t="shared" si="103"/>
        <v>MID</v>
      </c>
    </row>
    <row r="480" spans="1:26" x14ac:dyDescent="0.25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91"/>
        <v>10020</v>
      </c>
      <c r="L480" s="46">
        <f t="shared" si="92"/>
        <v>10415</v>
      </c>
      <c r="M480" s="46">
        <v>71</v>
      </c>
      <c r="N480" s="46">
        <f t="shared" si="93"/>
        <v>10486</v>
      </c>
      <c r="O480" s="46">
        <f t="shared" si="94"/>
        <v>466</v>
      </c>
      <c r="P480" s="46" t="s">
        <v>30</v>
      </c>
      <c r="Q480" s="58">
        <f t="shared" si="95"/>
        <v>0</v>
      </c>
      <c r="R480" s="46">
        <f t="shared" si="96"/>
        <v>1572.8999999999999</v>
      </c>
      <c r="S480" s="58" t="str">
        <f t="shared" si="97"/>
        <v>No Discount</v>
      </c>
      <c r="T480" s="46" t="str">
        <f t="shared" si="98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9"/>
        <v>0</v>
      </c>
      <c r="W480" s="46" t="str">
        <f t="shared" si="100"/>
        <v>-</v>
      </c>
      <c r="X480" s="58">
        <f t="shared" si="101"/>
        <v>0</v>
      </c>
      <c r="Y480" s="46" t="str">
        <f t="shared" si="102"/>
        <v>Yes</v>
      </c>
      <c r="Z480" s="46" t="str">
        <f t="shared" si="103"/>
        <v>Very high</v>
      </c>
    </row>
    <row r="481" spans="1:26" x14ac:dyDescent="0.25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91"/>
        <v>1333</v>
      </c>
      <c r="L481" s="46">
        <f t="shared" si="92"/>
        <v>1399</v>
      </c>
      <c r="M481" s="46">
        <v>94</v>
      </c>
      <c r="N481" s="46">
        <f t="shared" si="93"/>
        <v>1493</v>
      </c>
      <c r="O481" s="46">
        <f t="shared" si="94"/>
        <v>160</v>
      </c>
      <c r="P481" s="46" t="s">
        <v>28</v>
      </c>
      <c r="Q481" s="58">
        <f t="shared" si="95"/>
        <v>0</v>
      </c>
      <c r="R481" s="46" t="str">
        <f t="shared" si="96"/>
        <v>-</v>
      </c>
      <c r="S481" s="58" t="str">
        <f t="shared" si="97"/>
        <v>No Discount</v>
      </c>
      <c r="T481" s="46" t="str">
        <f t="shared" si="98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9"/>
        <v>0</v>
      </c>
      <c r="W481" s="46" t="str">
        <f t="shared" si="100"/>
        <v>-</v>
      </c>
      <c r="X481" s="58">
        <f t="shared" si="101"/>
        <v>0</v>
      </c>
      <c r="Y481" s="46" t="str">
        <f t="shared" si="102"/>
        <v>No</v>
      </c>
      <c r="Z481" s="46" t="str">
        <f t="shared" si="103"/>
        <v>Very high</v>
      </c>
    </row>
    <row r="482" spans="1:26" x14ac:dyDescent="0.25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91"/>
        <v>14950</v>
      </c>
      <c r="L482" s="46">
        <f t="shared" si="92"/>
        <v>16320</v>
      </c>
      <c r="M482" s="46">
        <v>42</v>
      </c>
      <c r="N482" s="46">
        <f t="shared" si="93"/>
        <v>16362</v>
      </c>
      <c r="O482" s="46">
        <f t="shared" si="94"/>
        <v>1412</v>
      </c>
      <c r="P482" s="46" t="s">
        <v>28</v>
      </c>
      <c r="Q482" s="58">
        <f t="shared" si="95"/>
        <v>0.3</v>
      </c>
      <c r="R482" s="46">
        <f t="shared" si="96"/>
        <v>4908.5999999999995</v>
      </c>
      <c r="S482" s="58" t="str">
        <f t="shared" si="97"/>
        <v>No Discount</v>
      </c>
      <c r="T482" s="46" t="str">
        <f t="shared" si="98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9"/>
        <v>0.3</v>
      </c>
      <c r="W482" s="46">
        <f t="shared" si="100"/>
        <v>4908.5999999999995</v>
      </c>
      <c r="X482" s="58">
        <f t="shared" si="101"/>
        <v>0</v>
      </c>
      <c r="Y482" s="46" t="str">
        <f t="shared" si="102"/>
        <v>Yes</v>
      </c>
      <c r="Z482" s="46" t="str">
        <f t="shared" si="103"/>
        <v>HIGH</v>
      </c>
    </row>
    <row r="483" spans="1:26" x14ac:dyDescent="0.25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91"/>
        <v>8877</v>
      </c>
      <c r="L483" s="46">
        <f t="shared" si="92"/>
        <v>9768</v>
      </c>
      <c r="M483" s="46">
        <v>68</v>
      </c>
      <c r="N483" s="46">
        <f t="shared" si="93"/>
        <v>9836</v>
      </c>
      <c r="O483" s="46">
        <f t="shared" si="94"/>
        <v>959</v>
      </c>
      <c r="P483" s="46" t="s">
        <v>30</v>
      </c>
      <c r="Q483" s="58">
        <f t="shared" si="95"/>
        <v>0.3</v>
      </c>
      <c r="R483" s="46">
        <f t="shared" si="96"/>
        <v>2950.7999999999997</v>
      </c>
      <c r="S483" s="58" t="str">
        <f t="shared" si="97"/>
        <v>No Discount</v>
      </c>
      <c r="T483" s="46" t="str">
        <f t="shared" si="98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9"/>
        <v>0.3</v>
      </c>
      <c r="W483" s="46">
        <f t="shared" si="100"/>
        <v>2950.7999999999997</v>
      </c>
      <c r="X483" s="58">
        <f t="shared" si="101"/>
        <v>0</v>
      </c>
      <c r="Y483" s="46" t="str">
        <f t="shared" si="102"/>
        <v>Yes</v>
      </c>
      <c r="Z483" s="46" t="str">
        <f t="shared" si="103"/>
        <v>Very high</v>
      </c>
    </row>
    <row r="484" spans="1:26" x14ac:dyDescent="0.25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91"/>
        <v>6430</v>
      </c>
      <c r="L484" s="46">
        <f t="shared" si="92"/>
        <v>6816</v>
      </c>
      <c r="M484" s="46">
        <v>53</v>
      </c>
      <c r="N484" s="46">
        <f t="shared" si="93"/>
        <v>6869</v>
      </c>
      <c r="O484" s="46">
        <f t="shared" si="94"/>
        <v>439</v>
      </c>
      <c r="P484" s="46" t="s">
        <v>30</v>
      </c>
      <c r="Q484" s="58">
        <f t="shared" si="95"/>
        <v>0</v>
      </c>
      <c r="R484" s="46" t="str">
        <f t="shared" si="96"/>
        <v>-</v>
      </c>
      <c r="S484" s="58" t="str">
        <f t="shared" si="97"/>
        <v>No Discount</v>
      </c>
      <c r="T484" s="46" t="str">
        <f t="shared" si="98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9"/>
        <v>0</v>
      </c>
      <c r="W484" s="46" t="str">
        <f t="shared" si="100"/>
        <v>-</v>
      </c>
      <c r="X484" s="58">
        <f t="shared" si="101"/>
        <v>0</v>
      </c>
      <c r="Y484" s="46" t="str">
        <f t="shared" si="102"/>
        <v>Yes</v>
      </c>
      <c r="Z484" s="46" t="str">
        <f t="shared" si="103"/>
        <v>HIGH</v>
      </c>
    </row>
    <row r="485" spans="1:26" x14ac:dyDescent="0.25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91"/>
        <v>15126</v>
      </c>
      <c r="L485" s="46">
        <f t="shared" si="92"/>
        <v>15728</v>
      </c>
      <c r="M485" s="46">
        <v>75</v>
      </c>
      <c r="N485" s="46">
        <f t="shared" si="93"/>
        <v>15803</v>
      </c>
      <c r="O485" s="46">
        <f t="shared" si="94"/>
        <v>677</v>
      </c>
      <c r="P485" s="46" t="s">
        <v>28</v>
      </c>
      <c r="Q485" s="58">
        <f t="shared" si="95"/>
        <v>0</v>
      </c>
      <c r="R485" s="46" t="str">
        <f t="shared" si="96"/>
        <v>-</v>
      </c>
      <c r="S485" s="58" t="str">
        <f t="shared" si="97"/>
        <v>No Discount</v>
      </c>
      <c r="T485" s="46" t="str">
        <f t="shared" si="98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9"/>
        <v>0</v>
      </c>
      <c r="W485" s="46" t="str">
        <f t="shared" si="100"/>
        <v>-</v>
      </c>
      <c r="X485" s="58">
        <f t="shared" si="101"/>
        <v>0</v>
      </c>
      <c r="Y485" s="46" t="str">
        <f t="shared" si="102"/>
        <v>Yes</v>
      </c>
      <c r="Z485" s="46" t="str">
        <f t="shared" si="103"/>
        <v>Very high</v>
      </c>
    </row>
    <row r="486" spans="1:26" x14ac:dyDescent="0.25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91"/>
        <v>1887</v>
      </c>
      <c r="L486" s="46">
        <f t="shared" si="92"/>
        <v>2022</v>
      </c>
      <c r="M486" s="46">
        <v>82</v>
      </c>
      <c r="N486" s="46">
        <f t="shared" si="93"/>
        <v>2104</v>
      </c>
      <c r="O486" s="46">
        <f t="shared" si="94"/>
        <v>217</v>
      </c>
      <c r="P486" s="46" t="s">
        <v>28</v>
      </c>
      <c r="Q486" s="58">
        <f t="shared" si="95"/>
        <v>0</v>
      </c>
      <c r="R486" s="46">
        <f t="shared" si="96"/>
        <v>589.12</v>
      </c>
      <c r="S486" s="58" t="str">
        <f t="shared" si="97"/>
        <v>No Discount</v>
      </c>
      <c r="T486" s="46" t="str">
        <f t="shared" si="98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9"/>
        <v>0</v>
      </c>
      <c r="W486" s="46">
        <f t="shared" si="100"/>
        <v>589.12</v>
      </c>
      <c r="X486" s="58">
        <f t="shared" si="101"/>
        <v>0</v>
      </c>
      <c r="Y486" s="46" t="str">
        <f t="shared" si="102"/>
        <v>No</v>
      </c>
      <c r="Z486" s="46" t="str">
        <f t="shared" si="103"/>
        <v>Very high</v>
      </c>
    </row>
    <row r="487" spans="1:26" x14ac:dyDescent="0.25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91"/>
        <v>512</v>
      </c>
      <c r="L487" s="46">
        <f t="shared" si="92"/>
        <v>552</v>
      </c>
      <c r="M487" s="46">
        <v>30</v>
      </c>
      <c r="N487" s="46">
        <f t="shared" si="93"/>
        <v>582</v>
      </c>
      <c r="O487" s="46">
        <f t="shared" si="94"/>
        <v>70</v>
      </c>
      <c r="P487" s="46" t="s">
        <v>152</v>
      </c>
      <c r="Q487" s="58">
        <f t="shared" si="95"/>
        <v>0</v>
      </c>
      <c r="R487" s="46" t="str">
        <f t="shared" si="96"/>
        <v>-</v>
      </c>
      <c r="S487" s="58" t="str">
        <f t="shared" si="97"/>
        <v>No Discount</v>
      </c>
      <c r="T487" s="46" t="str">
        <f t="shared" si="98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9"/>
        <v>0</v>
      </c>
      <c r="W487" s="46" t="str">
        <f t="shared" si="100"/>
        <v>-</v>
      </c>
      <c r="X487" s="58">
        <f t="shared" si="101"/>
        <v>0</v>
      </c>
      <c r="Y487" s="46" t="str">
        <f t="shared" si="102"/>
        <v>No</v>
      </c>
      <c r="Z487" s="46" t="str">
        <f t="shared" si="103"/>
        <v>MID</v>
      </c>
    </row>
    <row r="488" spans="1:26" x14ac:dyDescent="0.25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91"/>
        <v>1224</v>
      </c>
      <c r="L488" s="46">
        <f t="shared" si="92"/>
        <v>1332</v>
      </c>
      <c r="M488" s="46">
        <v>26</v>
      </c>
      <c r="N488" s="46">
        <f t="shared" si="93"/>
        <v>1358</v>
      </c>
      <c r="O488" s="46">
        <f t="shared" si="94"/>
        <v>134</v>
      </c>
      <c r="P488" s="46" t="s">
        <v>30</v>
      </c>
      <c r="Q488" s="58">
        <f t="shared" si="95"/>
        <v>0</v>
      </c>
      <c r="R488" s="46" t="str">
        <f t="shared" si="96"/>
        <v>-</v>
      </c>
      <c r="S488" s="58" t="str">
        <f t="shared" si="97"/>
        <v>No Discount</v>
      </c>
      <c r="T488" s="46" t="str">
        <f t="shared" si="98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9"/>
        <v>0</v>
      </c>
      <c r="W488" s="46" t="str">
        <f t="shared" si="100"/>
        <v>-</v>
      </c>
      <c r="X488" s="58">
        <f t="shared" si="101"/>
        <v>0</v>
      </c>
      <c r="Y488" s="46" t="str">
        <f t="shared" si="102"/>
        <v>No</v>
      </c>
      <c r="Z488" s="46" t="str">
        <f t="shared" si="103"/>
        <v>MID</v>
      </c>
    </row>
    <row r="489" spans="1:26" x14ac:dyDescent="0.25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91"/>
        <v>2720</v>
      </c>
      <c r="L489" s="46">
        <f t="shared" si="92"/>
        <v>2882</v>
      </c>
      <c r="M489" s="46">
        <v>53</v>
      </c>
      <c r="N489" s="46">
        <f t="shared" si="93"/>
        <v>2935</v>
      </c>
      <c r="O489" s="46">
        <f t="shared" si="94"/>
        <v>215</v>
      </c>
      <c r="P489" s="46" t="s">
        <v>30</v>
      </c>
      <c r="Q489" s="58">
        <f t="shared" si="95"/>
        <v>0</v>
      </c>
      <c r="R489" s="46">
        <f t="shared" si="96"/>
        <v>821.80000000000007</v>
      </c>
      <c r="S489" s="58" t="str">
        <f t="shared" si="97"/>
        <v>No Discount</v>
      </c>
      <c r="T489" s="46" t="str">
        <f t="shared" si="98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9"/>
        <v>0</v>
      </c>
      <c r="W489" s="46">
        <f t="shared" si="100"/>
        <v>821.80000000000007</v>
      </c>
      <c r="X489" s="58">
        <f t="shared" si="101"/>
        <v>0</v>
      </c>
      <c r="Y489" s="46" t="str">
        <f t="shared" si="102"/>
        <v>No</v>
      </c>
      <c r="Z489" s="46" t="str">
        <f t="shared" si="103"/>
        <v>HIGH</v>
      </c>
    </row>
    <row r="490" spans="1:26" x14ac:dyDescent="0.25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91"/>
        <v>3940</v>
      </c>
      <c r="L490" s="46">
        <f t="shared" si="92"/>
        <v>4385</v>
      </c>
      <c r="M490" s="46">
        <v>85</v>
      </c>
      <c r="N490" s="46">
        <f t="shared" si="93"/>
        <v>4470</v>
      </c>
      <c r="O490" s="46">
        <f t="shared" si="94"/>
        <v>530</v>
      </c>
      <c r="P490" s="46" t="s">
        <v>30</v>
      </c>
      <c r="Q490" s="58">
        <f t="shared" si="95"/>
        <v>0</v>
      </c>
      <c r="R490" s="46" t="str">
        <f t="shared" si="96"/>
        <v>-</v>
      </c>
      <c r="S490" s="58" t="str">
        <f t="shared" si="97"/>
        <v>No Discount</v>
      </c>
      <c r="T490" s="46" t="str">
        <f t="shared" si="98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9"/>
        <v>0</v>
      </c>
      <c r="W490" s="46" t="str">
        <f t="shared" si="100"/>
        <v>-</v>
      </c>
      <c r="X490" s="58">
        <f t="shared" si="101"/>
        <v>0</v>
      </c>
      <c r="Y490" s="46" t="str">
        <f t="shared" si="102"/>
        <v>No</v>
      </c>
      <c r="Z490" s="46" t="str">
        <f t="shared" si="103"/>
        <v>Very high</v>
      </c>
    </row>
    <row r="491" spans="1:26" x14ac:dyDescent="0.25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91"/>
        <v>12000</v>
      </c>
      <c r="L491" s="46">
        <f t="shared" si="92"/>
        <v>13458</v>
      </c>
      <c r="M491" s="46">
        <v>63</v>
      </c>
      <c r="N491" s="46">
        <f t="shared" si="93"/>
        <v>13521</v>
      </c>
      <c r="O491" s="46">
        <f t="shared" si="94"/>
        <v>1521</v>
      </c>
      <c r="P491" s="46" t="s">
        <v>30</v>
      </c>
      <c r="Q491" s="58">
        <f t="shared" si="95"/>
        <v>0.3</v>
      </c>
      <c r="R491" s="46">
        <f t="shared" si="96"/>
        <v>4056.2999999999997</v>
      </c>
      <c r="S491" s="58" t="str">
        <f t="shared" si="97"/>
        <v>No Discount</v>
      </c>
      <c r="T491" s="46" t="str">
        <f t="shared" si="98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9"/>
        <v>0.3</v>
      </c>
      <c r="W491" s="46">
        <f t="shared" si="100"/>
        <v>4056.2999999999997</v>
      </c>
      <c r="X491" s="58">
        <f t="shared" si="101"/>
        <v>0</v>
      </c>
      <c r="Y491" s="46" t="str">
        <f t="shared" si="102"/>
        <v>No</v>
      </c>
      <c r="Z491" s="46" t="str">
        <f t="shared" si="103"/>
        <v>Very high</v>
      </c>
    </row>
    <row r="492" spans="1:26" x14ac:dyDescent="0.25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91"/>
        <v>1639</v>
      </c>
      <c r="L492" s="46">
        <f t="shared" si="92"/>
        <v>1703</v>
      </c>
      <c r="M492" s="46">
        <v>32</v>
      </c>
      <c r="N492" s="46">
        <f t="shared" si="93"/>
        <v>1735</v>
      </c>
      <c r="O492" s="46">
        <f t="shared" si="94"/>
        <v>96</v>
      </c>
      <c r="P492" s="46" t="s">
        <v>30</v>
      </c>
      <c r="Q492" s="58">
        <f t="shared" si="95"/>
        <v>0</v>
      </c>
      <c r="R492" s="46">
        <f t="shared" si="96"/>
        <v>485.80000000000007</v>
      </c>
      <c r="S492" s="58" t="str">
        <f t="shared" si="97"/>
        <v>No Discount</v>
      </c>
      <c r="T492" s="46" t="str">
        <f t="shared" si="98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9"/>
        <v>0</v>
      </c>
      <c r="W492" s="46">
        <f t="shared" si="100"/>
        <v>485.80000000000007</v>
      </c>
      <c r="X492" s="58">
        <f t="shared" si="101"/>
        <v>0</v>
      </c>
      <c r="Y492" s="46" t="str">
        <f t="shared" si="102"/>
        <v>Yes</v>
      </c>
      <c r="Z492" s="46" t="str">
        <f t="shared" si="103"/>
        <v>MID</v>
      </c>
    </row>
    <row r="493" spans="1:26" x14ac:dyDescent="0.25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91"/>
        <v>4079</v>
      </c>
      <c r="L493" s="46">
        <f t="shared" si="92"/>
        <v>4443</v>
      </c>
      <c r="M493" s="46">
        <v>74</v>
      </c>
      <c r="N493" s="46">
        <f t="shared" si="93"/>
        <v>4517</v>
      </c>
      <c r="O493" s="46">
        <f t="shared" si="94"/>
        <v>438</v>
      </c>
      <c r="P493" s="46" t="s">
        <v>30</v>
      </c>
      <c r="Q493" s="58">
        <f t="shared" si="95"/>
        <v>0.3</v>
      </c>
      <c r="R493" s="46">
        <f t="shared" si="96"/>
        <v>1355.1</v>
      </c>
      <c r="S493" s="58" t="str">
        <f t="shared" si="97"/>
        <v>No Discount</v>
      </c>
      <c r="T493" s="46" t="str">
        <f t="shared" si="98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9"/>
        <v>0.3</v>
      </c>
      <c r="W493" s="46">
        <f t="shared" si="100"/>
        <v>1355.1</v>
      </c>
      <c r="X493" s="58">
        <f t="shared" si="101"/>
        <v>0</v>
      </c>
      <c r="Y493" s="46" t="str">
        <f t="shared" si="102"/>
        <v>Yes</v>
      </c>
      <c r="Z493" s="46" t="str">
        <f t="shared" si="103"/>
        <v>Very high</v>
      </c>
    </row>
    <row r="494" spans="1:26" x14ac:dyDescent="0.25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91"/>
        <v>1187</v>
      </c>
      <c r="L494" s="46">
        <f t="shared" si="92"/>
        <v>1283</v>
      </c>
      <c r="M494" s="46">
        <v>41</v>
      </c>
      <c r="N494" s="46">
        <f t="shared" si="93"/>
        <v>1324</v>
      </c>
      <c r="O494" s="46">
        <f t="shared" si="94"/>
        <v>137</v>
      </c>
      <c r="P494" s="46" t="s">
        <v>28</v>
      </c>
      <c r="Q494" s="58">
        <f t="shared" si="95"/>
        <v>0</v>
      </c>
      <c r="R494" s="46" t="str">
        <f t="shared" si="96"/>
        <v>-</v>
      </c>
      <c r="S494" s="58" t="str">
        <f t="shared" si="97"/>
        <v>No Discount</v>
      </c>
      <c r="T494" s="46" t="str">
        <f t="shared" si="98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9"/>
        <v>0</v>
      </c>
      <c r="W494" s="46" t="str">
        <f t="shared" si="100"/>
        <v>-</v>
      </c>
      <c r="X494" s="58">
        <f t="shared" si="101"/>
        <v>0</v>
      </c>
      <c r="Y494" s="46" t="str">
        <f t="shared" si="102"/>
        <v>No</v>
      </c>
      <c r="Z494" s="46" t="str">
        <f t="shared" si="103"/>
        <v>HIGH</v>
      </c>
    </row>
    <row r="495" spans="1:26" x14ac:dyDescent="0.25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91"/>
        <v>12004</v>
      </c>
      <c r="L495" s="46">
        <f t="shared" si="92"/>
        <v>12120</v>
      </c>
      <c r="M495" s="46">
        <v>71</v>
      </c>
      <c r="N495" s="46">
        <f t="shared" si="93"/>
        <v>12191</v>
      </c>
      <c r="O495" s="46">
        <f t="shared" si="94"/>
        <v>187</v>
      </c>
      <c r="P495" s="46" t="s">
        <v>28</v>
      </c>
      <c r="Q495" s="58">
        <f t="shared" si="95"/>
        <v>0</v>
      </c>
      <c r="R495" s="46" t="str">
        <f t="shared" si="96"/>
        <v>-</v>
      </c>
      <c r="S495" s="58" t="str">
        <f t="shared" si="97"/>
        <v>No Discount</v>
      </c>
      <c r="T495" s="46" t="str">
        <f t="shared" si="98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9"/>
        <v>0</v>
      </c>
      <c r="W495" s="46" t="str">
        <f t="shared" si="100"/>
        <v>-</v>
      </c>
      <c r="X495" s="58">
        <f t="shared" si="101"/>
        <v>0</v>
      </c>
      <c r="Y495" s="46" t="str">
        <f t="shared" si="102"/>
        <v>Yes</v>
      </c>
      <c r="Z495" s="46" t="str">
        <f t="shared" si="103"/>
        <v>Very high</v>
      </c>
    </row>
    <row r="496" spans="1:26" x14ac:dyDescent="0.25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91"/>
        <v>386</v>
      </c>
      <c r="L496" s="46">
        <f t="shared" si="92"/>
        <v>420</v>
      </c>
      <c r="M496" s="46">
        <v>99</v>
      </c>
      <c r="N496" s="46">
        <f t="shared" si="93"/>
        <v>519</v>
      </c>
      <c r="O496" s="46">
        <f t="shared" si="94"/>
        <v>133</v>
      </c>
      <c r="P496" s="46" t="s">
        <v>28</v>
      </c>
      <c r="Q496" s="58">
        <f t="shared" si="95"/>
        <v>0</v>
      </c>
      <c r="R496" s="46">
        <f t="shared" si="96"/>
        <v>77.849999999999994</v>
      </c>
      <c r="S496" s="58" t="str">
        <f t="shared" si="97"/>
        <v>No Discount</v>
      </c>
      <c r="T496" s="46" t="str">
        <f t="shared" si="98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9"/>
        <v>0</v>
      </c>
      <c r="W496" s="46" t="str">
        <f t="shared" si="100"/>
        <v>-</v>
      </c>
      <c r="X496" s="58">
        <f t="shared" si="101"/>
        <v>0</v>
      </c>
      <c r="Y496" s="46" t="str">
        <f t="shared" si="102"/>
        <v>No</v>
      </c>
      <c r="Z496" s="46" t="str">
        <f t="shared" si="103"/>
        <v>Very high</v>
      </c>
    </row>
    <row r="497" spans="1:26" x14ac:dyDescent="0.25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91"/>
        <v>112</v>
      </c>
      <c r="L497" s="46">
        <f t="shared" si="92"/>
        <v>122</v>
      </c>
      <c r="M497" s="46">
        <v>10</v>
      </c>
      <c r="N497" s="46">
        <f t="shared" si="93"/>
        <v>132</v>
      </c>
      <c r="O497" s="46">
        <f t="shared" si="94"/>
        <v>20</v>
      </c>
      <c r="P497" s="46" t="s">
        <v>30</v>
      </c>
      <c r="Q497" s="58">
        <f t="shared" si="95"/>
        <v>0.3</v>
      </c>
      <c r="R497" s="46">
        <f t="shared" si="96"/>
        <v>39.6</v>
      </c>
      <c r="S497" s="58" t="str">
        <f t="shared" si="97"/>
        <v>No Discount</v>
      </c>
      <c r="T497" s="46" t="str">
        <f t="shared" si="98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9"/>
        <v>0.3</v>
      </c>
      <c r="W497" s="46">
        <f t="shared" si="100"/>
        <v>39.6</v>
      </c>
      <c r="X497" s="58">
        <f t="shared" si="101"/>
        <v>0</v>
      </c>
      <c r="Y497" s="46" t="str">
        <f t="shared" si="102"/>
        <v>No</v>
      </c>
      <c r="Z497" s="46" t="str">
        <f t="shared" si="103"/>
        <v>LOW</v>
      </c>
    </row>
    <row r="498" spans="1:26" x14ac:dyDescent="0.25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91"/>
        <v>36862</v>
      </c>
      <c r="L498" s="46">
        <f t="shared" si="92"/>
        <v>41342</v>
      </c>
      <c r="M498" s="46">
        <v>41</v>
      </c>
      <c r="N498" s="46">
        <f t="shared" si="93"/>
        <v>41383</v>
      </c>
      <c r="O498" s="46">
        <f t="shared" si="94"/>
        <v>4521</v>
      </c>
      <c r="P498" s="46" t="s">
        <v>30</v>
      </c>
      <c r="Q498" s="58">
        <f t="shared" si="95"/>
        <v>0</v>
      </c>
      <c r="R498" s="46" t="str">
        <f t="shared" si="96"/>
        <v>-</v>
      </c>
      <c r="S498" s="58">
        <f t="shared" si="97"/>
        <v>0.02</v>
      </c>
      <c r="T498" s="46" t="str">
        <f t="shared" si="98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9"/>
        <v>0</v>
      </c>
      <c r="W498" s="46" t="str">
        <f t="shared" si="100"/>
        <v>-</v>
      </c>
      <c r="X498" s="58">
        <f t="shared" si="101"/>
        <v>0.02</v>
      </c>
      <c r="Y498" s="46" t="str">
        <f t="shared" si="102"/>
        <v>Yes</v>
      </c>
      <c r="Z498" s="46" t="str">
        <f t="shared" si="103"/>
        <v>HIGH</v>
      </c>
    </row>
    <row r="499" spans="1:26" x14ac:dyDescent="0.25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91"/>
        <v>4005</v>
      </c>
      <c r="L499" s="46">
        <f t="shared" si="92"/>
        <v>4494</v>
      </c>
      <c r="M499" s="46">
        <v>29</v>
      </c>
      <c r="N499" s="46">
        <f t="shared" si="93"/>
        <v>4523</v>
      </c>
      <c r="O499" s="46">
        <f t="shared" si="94"/>
        <v>518</v>
      </c>
      <c r="P499" s="46" t="s">
        <v>30</v>
      </c>
      <c r="Q499" s="58">
        <f t="shared" si="95"/>
        <v>0</v>
      </c>
      <c r="R499" s="46">
        <f t="shared" si="96"/>
        <v>1266.44</v>
      </c>
      <c r="S499" s="58" t="str">
        <f t="shared" si="97"/>
        <v>No Discount</v>
      </c>
      <c r="T499" s="46" t="str">
        <f t="shared" si="98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9"/>
        <v>0</v>
      </c>
      <c r="W499" s="46">
        <f t="shared" si="100"/>
        <v>1266.44</v>
      </c>
      <c r="X499" s="58">
        <f t="shared" si="101"/>
        <v>0</v>
      </c>
      <c r="Y499" s="46" t="str">
        <f t="shared" si="102"/>
        <v>Yes</v>
      </c>
      <c r="Z499" s="46" t="str">
        <f t="shared" si="103"/>
        <v>MID</v>
      </c>
    </row>
    <row r="500" spans="1:26" x14ac:dyDescent="0.25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91"/>
        <v>1484</v>
      </c>
      <c r="L500" s="46">
        <f t="shared" si="92"/>
        <v>1616</v>
      </c>
      <c r="M500" s="46">
        <v>58</v>
      </c>
      <c r="N500" s="46">
        <f t="shared" si="93"/>
        <v>1674</v>
      </c>
      <c r="O500" s="46">
        <f t="shared" si="94"/>
        <v>190</v>
      </c>
      <c r="P500" s="46" t="s">
        <v>30</v>
      </c>
      <c r="Q500" s="58">
        <f t="shared" si="95"/>
        <v>0</v>
      </c>
      <c r="R500" s="46">
        <f t="shared" si="96"/>
        <v>251.1</v>
      </c>
      <c r="S500" s="58" t="str">
        <f t="shared" si="97"/>
        <v>No Discount</v>
      </c>
      <c r="T500" s="46" t="str">
        <f t="shared" si="98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9"/>
        <v>0</v>
      </c>
      <c r="W500" s="46" t="str">
        <f t="shared" si="100"/>
        <v>-</v>
      </c>
      <c r="X500" s="58">
        <f t="shared" si="101"/>
        <v>0</v>
      </c>
      <c r="Y500" s="46" t="str">
        <f t="shared" si="102"/>
        <v>No</v>
      </c>
      <c r="Z500" s="46" t="str">
        <f t="shared" si="103"/>
        <v>HIGH</v>
      </c>
    </row>
    <row r="501" spans="1:26" x14ac:dyDescent="0.25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91"/>
        <v>27285</v>
      </c>
      <c r="L501" s="46">
        <f t="shared" si="92"/>
        <v>29180</v>
      </c>
      <c r="M501" s="46">
        <v>24</v>
      </c>
      <c r="N501" s="46">
        <f t="shared" si="93"/>
        <v>29204</v>
      </c>
      <c r="O501" s="46">
        <f t="shared" si="94"/>
        <v>1919</v>
      </c>
      <c r="P501" s="46" t="s">
        <v>28</v>
      </c>
      <c r="Q501" s="58">
        <f t="shared" si="95"/>
        <v>0.3</v>
      </c>
      <c r="R501" s="46">
        <f t="shared" si="96"/>
        <v>8761.1999999999989</v>
      </c>
      <c r="S501" s="58" t="str">
        <f t="shared" si="97"/>
        <v>No Discount</v>
      </c>
      <c r="T501" s="46" t="str">
        <f t="shared" si="98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9"/>
        <v>0.3</v>
      </c>
      <c r="W501" s="46">
        <f t="shared" si="100"/>
        <v>8761.1999999999989</v>
      </c>
      <c r="X501" s="58">
        <f t="shared" si="101"/>
        <v>0</v>
      </c>
      <c r="Y501" s="46" t="str">
        <f t="shared" si="102"/>
        <v>Yes</v>
      </c>
      <c r="Z501" s="46" t="str">
        <f t="shared" si="103"/>
        <v>MID</v>
      </c>
    </row>
    <row r="502" spans="1:26" x14ac:dyDescent="0.25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91"/>
        <v>1257</v>
      </c>
      <c r="L502" s="46">
        <f t="shared" si="92"/>
        <v>1358</v>
      </c>
      <c r="M502" s="46">
        <v>36</v>
      </c>
      <c r="N502" s="46">
        <f t="shared" si="93"/>
        <v>1394</v>
      </c>
      <c r="O502" s="46">
        <f t="shared" si="94"/>
        <v>137</v>
      </c>
      <c r="P502" s="46" t="s">
        <v>152</v>
      </c>
      <c r="Q502" s="58">
        <f t="shared" si="95"/>
        <v>0</v>
      </c>
      <c r="R502" s="46" t="str">
        <f t="shared" si="96"/>
        <v>-</v>
      </c>
      <c r="S502" s="58" t="str">
        <f t="shared" si="97"/>
        <v>No Discount</v>
      </c>
      <c r="T502" s="46" t="str">
        <f t="shared" si="98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9"/>
        <v>0</v>
      </c>
      <c r="W502" s="46" t="str">
        <f t="shared" si="100"/>
        <v>-</v>
      </c>
      <c r="X502" s="58">
        <f t="shared" si="101"/>
        <v>0</v>
      </c>
      <c r="Y502" s="46" t="str">
        <f t="shared" si="102"/>
        <v>No</v>
      </c>
      <c r="Z502" s="46" t="str">
        <f t="shared" si="103"/>
        <v>MID</v>
      </c>
    </row>
    <row r="503" spans="1:26" x14ac:dyDescent="0.25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91"/>
        <v>344</v>
      </c>
      <c r="L503" s="46">
        <f t="shared" si="92"/>
        <v>372</v>
      </c>
      <c r="M503" s="46">
        <v>10</v>
      </c>
      <c r="N503" s="46">
        <f t="shared" si="93"/>
        <v>382</v>
      </c>
      <c r="O503" s="46">
        <f t="shared" si="94"/>
        <v>38</v>
      </c>
      <c r="P503" s="46" t="s">
        <v>30</v>
      </c>
      <c r="Q503" s="58">
        <f t="shared" si="95"/>
        <v>0</v>
      </c>
      <c r="R503" s="46" t="str">
        <f t="shared" si="96"/>
        <v>-</v>
      </c>
      <c r="S503" s="58" t="str">
        <f t="shared" si="97"/>
        <v>No Discount</v>
      </c>
      <c r="T503" s="46" t="str">
        <f t="shared" si="98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9"/>
        <v>0</v>
      </c>
      <c r="W503" s="46" t="str">
        <f t="shared" si="100"/>
        <v>-</v>
      </c>
      <c r="X503" s="58">
        <f t="shared" si="101"/>
        <v>0</v>
      </c>
      <c r="Y503" s="46" t="str">
        <f t="shared" si="102"/>
        <v>No</v>
      </c>
      <c r="Z503" s="46" t="str">
        <f t="shared" si="103"/>
        <v>LOW</v>
      </c>
    </row>
    <row r="504" spans="1:26" x14ac:dyDescent="0.25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91"/>
        <v>1224</v>
      </c>
      <c r="L504" s="46">
        <f t="shared" si="92"/>
        <v>1332</v>
      </c>
      <c r="M504" s="46">
        <v>25</v>
      </c>
      <c r="N504" s="46">
        <f t="shared" si="93"/>
        <v>1357</v>
      </c>
      <c r="O504" s="46">
        <f t="shared" si="94"/>
        <v>133</v>
      </c>
      <c r="P504" s="46" t="s">
        <v>30</v>
      </c>
      <c r="Q504" s="58">
        <f t="shared" si="95"/>
        <v>0</v>
      </c>
      <c r="R504" s="46">
        <f t="shared" si="96"/>
        <v>203.54999999999998</v>
      </c>
      <c r="S504" s="58" t="str">
        <f t="shared" si="97"/>
        <v>No Discount</v>
      </c>
      <c r="T504" s="46" t="str">
        <f t="shared" si="98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9"/>
        <v>0</v>
      </c>
      <c r="W504" s="46" t="str">
        <f t="shared" si="100"/>
        <v>-</v>
      </c>
      <c r="X504" s="58">
        <f t="shared" si="101"/>
        <v>0</v>
      </c>
      <c r="Y504" s="46" t="str">
        <f t="shared" si="102"/>
        <v>No</v>
      </c>
      <c r="Z504" s="46" t="str">
        <f t="shared" si="103"/>
        <v>MID</v>
      </c>
    </row>
    <row r="505" spans="1:26" x14ac:dyDescent="0.25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91"/>
        <v>8408</v>
      </c>
      <c r="L505" s="46">
        <f t="shared" si="92"/>
        <v>8996</v>
      </c>
      <c r="M505" s="46">
        <v>23</v>
      </c>
      <c r="N505" s="46">
        <f t="shared" si="93"/>
        <v>9019</v>
      </c>
      <c r="O505" s="46">
        <f t="shared" si="94"/>
        <v>611</v>
      </c>
      <c r="P505" s="46" t="s">
        <v>152</v>
      </c>
      <c r="Q505" s="58">
        <f t="shared" si="95"/>
        <v>0</v>
      </c>
      <c r="R505" s="46">
        <f t="shared" si="96"/>
        <v>2525.3200000000002</v>
      </c>
      <c r="S505" s="58" t="str">
        <f t="shared" si="97"/>
        <v>No Discount</v>
      </c>
      <c r="T505" s="46" t="str">
        <f t="shared" si="98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9"/>
        <v>0</v>
      </c>
      <c r="W505" s="46">
        <f t="shared" si="100"/>
        <v>2525.3200000000002</v>
      </c>
      <c r="X505" s="58">
        <f t="shared" si="101"/>
        <v>0</v>
      </c>
      <c r="Y505" s="46" t="str">
        <f t="shared" si="102"/>
        <v>Yes</v>
      </c>
      <c r="Z505" s="46" t="str">
        <f t="shared" si="103"/>
        <v>MID</v>
      </c>
    </row>
    <row r="506" spans="1:26" x14ac:dyDescent="0.25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91"/>
        <v>128</v>
      </c>
      <c r="L506" s="46">
        <f t="shared" si="92"/>
        <v>142</v>
      </c>
      <c r="M506" s="46">
        <v>10</v>
      </c>
      <c r="N506" s="46">
        <f t="shared" si="93"/>
        <v>152</v>
      </c>
      <c r="O506" s="46">
        <f t="shared" si="94"/>
        <v>24</v>
      </c>
      <c r="P506" s="46" t="s">
        <v>30</v>
      </c>
      <c r="Q506" s="58">
        <f t="shared" si="95"/>
        <v>0</v>
      </c>
      <c r="R506" s="46" t="str">
        <f t="shared" si="96"/>
        <v>-</v>
      </c>
      <c r="S506" s="58" t="str">
        <f t="shared" si="97"/>
        <v>No Discount</v>
      </c>
      <c r="T506" s="46" t="str">
        <f t="shared" si="98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9"/>
        <v>0</v>
      </c>
      <c r="W506" s="46" t="str">
        <f t="shared" si="100"/>
        <v>-</v>
      </c>
      <c r="X506" s="58">
        <f t="shared" si="101"/>
        <v>0</v>
      </c>
      <c r="Y506" s="46" t="str">
        <f t="shared" si="102"/>
        <v>No</v>
      </c>
      <c r="Z506" s="46" t="str">
        <f t="shared" si="103"/>
        <v>LOW</v>
      </c>
    </row>
    <row r="507" spans="1:26" x14ac:dyDescent="0.25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91"/>
        <v>2102</v>
      </c>
      <c r="L507" s="46">
        <f t="shared" si="92"/>
        <v>2249</v>
      </c>
      <c r="M507" s="46">
        <v>43</v>
      </c>
      <c r="N507" s="46">
        <f t="shared" si="93"/>
        <v>2292</v>
      </c>
      <c r="O507" s="46">
        <f t="shared" si="94"/>
        <v>190</v>
      </c>
      <c r="P507" s="46" t="s">
        <v>30</v>
      </c>
      <c r="Q507" s="58">
        <f t="shared" si="95"/>
        <v>0</v>
      </c>
      <c r="R507" s="46" t="str">
        <f t="shared" si="96"/>
        <v>-</v>
      </c>
      <c r="S507" s="58" t="str">
        <f t="shared" si="97"/>
        <v>No Discount</v>
      </c>
      <c r="T507" s="46" t="str">
        <f t="shared" si="98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9"/>
        <v>0</v>
      </c>
      <c r="W507" s="46" t="str">
        <f t="shared" si="100"/>
        <v>-</v>
      </c>
      <c r="X507" s="58">
        <f t="shared" si="101"/>
        <v>0</v>
      </c>
      <c r="Y507" s="46" t="str">
        <f t="shared" si="102"/>
        <v>Yes</v>
      </c>
      <c r="Z507" s="46" t="str">
        <f t="shared" si="103"/>
        <v>HIGH</v>
      </c>
    </row>
    <row r="508" spans="1:26" x14ac:dyDescent="0.25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91"/>
        <v>160</v>
      </c>
      <c r="L508" s="46">
        <f t="shared" si="92"/>
        <v>174</v>
      </c>
      <c r="M508" s="46">
        <v>10</v>
      </c>
      <c r="N508" s="46">
        <f t="shared" si="93"/>
        <v>184</v>
      </c>
      <c r="O508" s="46">
        <f t="shared" si="94"/>
        <v>24</v>
      </c>
      <c r="P508" s="46" t="s">
        <v>152</v>
      </c>
      <c r="Q508" s="58">
        <f t="shared" si="95"/>
        <v>0</v>
      </c>
      <c r="R508" s="46">
        <f t="shared" si="96"/>
        <v>51.52</v>
      </c>
      <c r="S508" s="58" t="str">
        <f t="shared" si="97"/>
        <v>No Discount</v>
      </c>
      <c r="T508" s="46" t="str">
        <f t="shared" si="98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9"/>
        <v>0</v>
      </c>
      <c r="W508" s="46">
        <f t="shared" si="100"/>
        <v>51.52</v>
      </c>
      <c r="X508" s="58">
        <f t="shared" si="101"/>
        <v>0</v>
      </c>
      <c r="Y508" s="46" t="str">
        <f t="shared" si="102"/>
        <v>No</v>
      </c>
      <c r="Z508" s="46" t="str">
        <f t="shared" si="103"/>
        <v>LOW</v>
      </c>
    </row>
    <row r="509" spans="1:26" x14ac:dyDescent="0.25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91"/>
        <v>20211</v>
      </c>
      <c r="L509" s="46">
        <f t="shared" si="92"/>
        <v>21636</v>
      </c>
      <c r="M509" s="46">
        <v>68</v>
      </c>
      <c r="N509" s="46">
        <f t="shared" si="93"/>
        <v>21704</v>
      </c>
      <c r="O509" s="46">
        <f t="shared" si="94"/>
        <v>1493</v>
      </c>
      <c r="P509" s="46" t="s">
        <v>28</v>
      </c>
      <c r="Q509" s="58">
        <f t="shared" si="95"/>
        <v>0</v>
      </c>
      <c r="R509" s="46" t="str">
        <f t="shared" si="96"/>
        <v>-</v>
      </c>
      <c r="S509" s="58" t="str">
        <f t="shared" si="97"/>
        <v>No Discount</v>
      </c>
      <c r="T509" s="46" t="str">
        <f t="shared" si="98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9"/>
        <v>0</v>
      </c>
      <c r="W509" s="46" t="str">
        <f t="shared" si="100"/>
        <v>-</v>
      </c>
      <c r="X509" s="58">
        <f t="shared" si="101"/>
        <v>0</v>
      </c>
      <c r="Y509" s="46" t="str">
        <f t="shared" si="102"/>
        <v>Yes</v>
      </c>
      <c r="Z509" s="46" t="str">
        <f t="shared" si="103"/>
        <v>Very high</v>
      </c>
    </row>
    <row r="510" spans="1:26" x14ac:dyDescent="0.25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91"/>
        <v>2170</v>
      </c>
      <c r="L510" s="46">
        <f t="shared" si="92"/>
        <v>2422</v>
      </c>
      <c r="M510" s="46">
        <v>30</v>
      </c>
      <c r="N510" s="46">
        <f t="shared" si="93"/>
        <v>2452</v>
      </c>
      <c r="O510" s="46">
        <f t="shared" si="94"/>
        <v>282</v>
      </c>
      <c r="P510" s="46" t="s">
        <v>30</v>
      </c>
      <c r="Q510" s="58">
        <f t="shared" si="95"/>
        <v>0</v>
      </c>
      <c r="R510" s="46" t="str">
        <f t="shared" si="96"/>
        <v>-</v>
      </c>
      <c r="S510" s="58" t="str">
        <f t="shared" si="97"/>
        <v>No Discount</v>
      </c>
      <c r="T510" s="46" t="str">
        <f t="shared" si="98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9"/>
        <v>0</v>
      </c>
      <c r="W510" s="46" t="str">
        <f t="shared" si="100"/>
        <v>-</v>
      </c>
      <c r="X510" s="58">
        <f t="shared" si="101"/>
        <v>0</v>
      </c>
      <c r="Y510" s="46" t="str">
        <f t="shared" si="102"/>
        <v>No</v>
      </c>
      <c r="Z510" s="46" t="str">
        <f t="shared" si="103"/>
        <v>MID</v>
      </c>
    </row>
    <row r="511" spans="1:26" x14ac:dyDescent="0.25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91"/>
        <v>19152</v>
      </c>
      <c r="L511" s="46">
        <f t="shared" si="92"/>
        <v>20103</v>
      </c>
      <c r="M511" s="46">
        <v>57</v>
      </c>
      <c r="N511" s="46">
        <f t="shared" si="93"/>
        <v>20160</v>
      </c>
      <c r="O511" s="46">
        <f t="shared" si="94"/>
        <v>1008</v>
      </c>
      <c r="P511" s="46" t="s">
        <v>28</v>
      </c>
      <c r="Q511" s="58">
        <f t="shared" si="95"/>
        <v>0</v>
      </c>
      <c r="R511" s="46" t="str">
        <f t="shared" si="96"/>
        <v>-</v>
      </c>
      <c r="S511" s="58" t="str">
        <f t="shared" si="97"/>
        <v>No Discount</v>
      </c>
      <c r="T511" s="46" t="str">
        <f t="shared" si="98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9"/>
        <v>0</v>
      </c>
      <c r="W511" s="46" t="str">
        <f t="shared" si="100"/>
        <v>-</v>
      </c>
      <c r="X511" s="58">
        <f t="shared" si="101"/>
        <v>0</v>
      </c>
      <c r="Y511" s="46" t="str">
        <f t="shared" si="102"/>
        <v>Yes</v>
      </c>
      <c r="Z511" s="46" t="str">
        <f t="shared" si="103"/>
        <v>HIGH</v>
      </c>
    </row>
    <row r="512" spans="1:26" x14ac:dyDescent="0.25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91"/>
        <v>189</v>
      </c>
      <c r="L512" s="46">
        <f t="shared" si="92"/>
        <v>206</v>
      </c>
      <c r="M512" s="46">
        <v>30</v>
      </c>
      <c r="N512" s="46">
        <f t="shared" si="93"/>
        <v>236</v>
      </c>
      <c r="O512" s="46">
        <f t="shared" si="94"/>
        <v>47</v>
      </c>
      <c r="P512" s="46" t="s">
        <v>28</v>
      </c>
      <c r="Q512" s="58">
        <f t="shared" si="95"/>
        <v>0</v>
      </c>
      <c r="R512" s="46" t="str">
        <f t="shared" si="96"/>
        <v>-</v>
      </c>
      <c r="S512" s="58" t="str">
        <f t="shared" si="97"/>
        <v>No Discount</v>
      </c>
      <c r="T512" s="46" t="str">
        <f t="shared" si="98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9"/>
        <v>0</v>
      </c>
      <c r="W512" s="46" t="str">
        <f t="shared" si="100"/>
        <v>-</v>
      </c>
      <c r="X512" s="58">
        <f t="shared" si="101"/>
        <v>0</v>
      </c>
      <c r="Y512" s="46" t="str">
        <f t="shared" si="102"/>
        <v>No</v>
      </c>
      <c r="Z512" s="46" t="str">
        <f t="shared" si="103"/>
        <v>MID</v>
      </c>
    </row>
    <row r="513" spans="1:26" x14ac:dyDescent="0.25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91"/>
        <v>68056</v>
      </c>
      <c r="L513" s="46">
        <f t="shared" si="92"/>
        <v>72114</v>
      </c>
      <c r="M513" s="46">
        <v>47</v>
      </c>
      <c r="N513" s="46">
        <f t="shared" si="93"/>
        <v>72161</v>
      </c>
      <c r="O513" s="46">
        <f t="shared" si="94"/>
        <v>4105</v>
      </c>
      <c r="P513" s="46" t="s">
        <v>30</v>
      </c>
      <c r="Q513" s="58">
        <f t="shared" si="95"/>
        <v>0</v>
      </c>
      <c r="R513" s="46">
        <f t="shared" si="96"/>
        <v>20205.080000000002</v>
      </c>
      <c r="S513" s="58" t="str">
        <f t="shared" si="97"/>
        <v>No Discount</v>
      </c>
      <c r="T513" s="46" t="str">
        <f t="shared" si="98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9"/>
        <v>0</v>
      </c>
      <c r="W513" s="46">
        <f t="shared" si="100"/>
        <v>20205.080000000002</v>
      </c>
      <c r="X513" s="58">
        <f t="shared" si="101"/>
        <v>0</v>
      </c>
      <c r="Y513" s="46" t="str">
        <f t="shared" si="102"/>
        <v>Yes</v>
      </c>
      <c r="Z513" s="46" t="str">
        <f t="shared" si="103"/>
        <v>HIGH</v>
      </c>
    </row>
    <row r="514" spans="1:26" x14ac:dyDescent="0.25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91"/>
        <v>399</v>
      </c>
      <c r="L514" s="46">
        <f t="shared" si="92"/>
        <v>417</v>
      </c>
      <c r="M514" s="46">
        <v>30</v>
      </c>
      <c r="N514" s="46">
        <f t="shared" si="93"/>
        <v>447</v>
      </c>
      <c r="O514" s="46">
        <f t="shared" si="94"/>
        <v>48</v>
      </c>
      <c r="P514" s="46" t="s">
        <v>30</v>
      </c>
      <c r="Q514" s="58">
        <f t="shared" si="95"/>
        <v>0.3</v>
      </c>
      <c r="R514" s="46">
        <f t="shared" si="96"/>
        <v>134.1</v>
      </c>
      <c r="S514" s="58" t="str">
        <f t="shared" si="97"/>
        <v>No Discount</v>
      </c>
      <c r="T514" s="46" t="str">
        <f t="shared" si="98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9"/>
        <v>0.3</v>
      </c>
      <c r="W514" s="46">
        <f t="shared" si="100"/>
        <v>134.1</v>
      </c>
      <c r="X514" s="58">
        <f t="shared" si="101"/>
        <v>0</v>
      </c>
      <c r="Y514" s="46" t="str">
        <f t="shared" si="102"/>
        <v>No</v>
      </c>
      <c r="Z514" s="46" t="str">
        <f t="shared" si="103"/>
        <v>MID</v>
      </c>
    </row>
    <row r="515" spans="1:26" x14ac:dyDescent="0.25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104">I515*J515</f>
        <v>13675</v>
      </c>
      <c r="L515" s="46">
        <f t="shared" ref="L515:L578" si="105">H515*J515</f>
        <v>14215</v>
      </c>
      <c r="M515" s="46">
        <v>98</v>
      </c>
      <c r="N515" s="46">
        <f t="shared" ref="N515:N578" si="106">L515+M515</f>
        <v>14313</v>
      </c>
      <c r="O515" s="46">
        <f t="shared" ref="O515:O578" si="107">N515-K515</f>
        <v>638</v>
      </c>
      <c r="P515" s="46" t="s">
        <v>30</v>
      </c>
      <c r="Q515" s="58">
        <f t="shared" ref="Q515:Q578" si="108">IF(E515="Amazon",30%,0)</f>
        <v>0</v>
      </c>
      <c r="R515" s="46">
        <f t="shared" ref="R515:R578" si="109">IF(E515="Amazon",30%*N515,IF(E515="Flipkart",28%*N515,IF(E515="India Mart",15%*N515,"-")))</f>
        <v>4007.6400000000003</v>
      </c>
      <c r="S515" s="58" t="str">
        <f t="shared" ref="S515:S578" si="110">IF(AND(E515="Website",N515&gt;25000),2%,"No Discount")</f>
        <v>No Discount</v>
      </c>
      <c r="T515" s="46" t="str">
        <f t="shared" ref="T515:T578" si="111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12">IF(E515="Amazon",30%,0%)</f>
        <v>0</v>
      </c>
      <c r="W515" s="46">
        <f t="shared" ref="W515:W578" si="113">IF(E515="Amazon",N515*30%,IF(E515="flipkart",N515*28%,IF(E515="indiamart",N515*15%,"-")))</f>
        <v>4007.6400000000003</v>
      </c>
      <c r="X515" s="58">
        <f t="shared" ref="X515:X578" si="114">IF(AND(E515="website",N515&gt;25000),2%,0%)</f>
        <v>0</v>
      </c>
      <c r="Y515" s="46" t="str">
        <f t="shared" ref="Y515:Y578" si="115">IF(OR(D515="Furniture",D515="Technology"),"Yes","No")</f>
        <v>Yes</v>
      </c>
      <c r="Z515" s="46" t="str">
        <f t="shared" ref="Z515:Z578" si="116">_xlfn.IFS(M515&lt;=20,"LOW",M515&lt;=40,"MID",M515&lt;=60,"HIGH",M515&gt;60,"Very high")</f>
        <v>Very high</v>
      </c>
    </row>
    <row r="516" spans="1:26" x14ac:dyDescent="0.25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104"/>
        <v>8056</v>
      </c>
      <c r="L516" s="46">
        <f t="shared" si="105"/>
        <v>8620</v>
      </c>
      <c r="M516" s="46">
        <v>34</v>
      </c>
      <c r="N516" s="46">
        <f t="shared" si="106"/>
        <v>8654</v>
      </c>
      <c r="O516" s="46">
        <f t="shared" si="107"/>
        <v>598</v>
      </c>
      <c r="P516" s="46" t="s">
        <v>28</v>
      </c>
      <c r="Q516" s="58">
        <f t="shared" si="108"/>
        <v>0</v>
      </c>
      <c r="R516" s="46">
        <f t="shared" si="109"/>
        <v>2423.1200000000003</v>
      </c>
      <c r="S516" s="58" t="str">
        <f t="shared" si="110"/>
        <v>No Discount</v>
      </c>
      <c r="T516" s="46" t="str">
        <f t="shared" si="111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12"/>
        <v>0</v>
      </c>
      <c r="W516" s="46">
        <f t="shared" si="113"/>
        <v>2423.1200000000003</v>
      </c>
      <c r="X516" s="58">
        <f t="shared" si="114"/>
        <v>0</v>
      </c>
      <c r="Y516" s="46" t="str">
        <f t="shared" si="115"/>
        <v>Yes</v>
      </c>
      <c r="Z516" s="46" t="str">
        <f t="shared" si="116"/>
        <v>MID</v>
      </c>
    </row>
    <row r="517" spans="1:26" x14ac:dyDescent="0.25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104"/>
        <v>168</v>
      </c>
      <c r="L517" s="46">
        <f t="shared" si="105"/>
        <v>183</v>
      </c>
      <c r="M517" s="46">
        <v>30</v>
      </c>
      <c r="N517" s="46">
        <f t="shared" si="106"/>
        <v>213</v>
      </c>
      <c r="O517" s="46">
        <f t="shared" si="107"/>
        <v>45</v>
      </c>
      <c r="P517" s="46" t="s">
        <v>30</v>
      </c>
      <c r="Q517" s="58">
        <f t="shared" si="108"/>
        <v>0.3</v>
      </c>
      <c r="R517" s="46">
        <f t="shared" si="109"/>
        <v>63.9</v>
      </c>
      <c r="S517" s="58" t="str">
        <f t="shared" si="110"/>
        <v>No Discount</v>
      </c>
      <c r="T517" s="46" t="str">
        <f t="shared" si="111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12"/>
        <v>0.3</v>
      </c>
      <c r="W517" s="46">
        <f t="shared" si="113"/>
        <v>63.9</v>
      </c>
      <c r="X517" s="58">
        <f t="shared" si="114"/>
        <v>0</v>
      </c>
      <c r="Y517" s="46" t="str">
        <f t="shared" si="115"/>
        <v>No</v>
      </c>
      <c r="Z517" s="46" t="str">
        <f t="shared" si="116"/>
        <v>MID</v>
      </c>
    </row>
    <row r="518" spans="1:26" x14ac:dyDescent="0.25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104"/>
        <v>5244</v>
      </c>
      <c r="L518" s="46">
        <f t="shared" si="105"/>
        <v>5714</v>
      </c>
      <c r="M518" s="46">
        <v>85</v>
      </c>
      <c r="N518" s="46">
        <f t="shared" si="106"/>
        <v>5799</v>
      </c>
      <c r="O518" s="46">
        <f t="shared" si="107"/>
        <v>555</v>
      </c>
      <c r="P518" s="46" t="s">
        <v>28</v>
      </c>
      <c r="Q518" s="58">
        <f t="shared" si="108"/>
        <v>0</v>
      </c>
      <c r="R518" s="46" t="str">
        <f t="shared" si="109"/>
        <v>-</v>
      </c>
      <c r="S518" s="58" t="str">
        <f t="shared" si="110"/>
        <v>No Discount</v>
      </c>
      <c r="T518" s="46" t="str">
        <f t="shared" si="111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12"/>
        <v>0</v>
      </c>
      <c r="W518" s="46" t="str">
        <f t="shared" si="113"/>
        <v>-</v>
      </c>
      <c r="X518" s="58">
        <f t="shared" si="114"/>
        <v>0</v>
      </c>
      <c r="Y518" s="46" t="str">
        <f t="shared" si="115"/>
        <v>Yes</v>
      </c>
      <c r="Z518" s="46" t="str">
        <f t="shared" si="116"/>
        <v>Very high</v>
      </c>
    </row>
    <row r="519" spans="1:26" x14ac:dyDescent="0.25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104"/>
        <v>99111</v>
      </c>
      <c r="L519" s="46">
        <f t="shared" si="105"/>
        <v>106050</v>
      </c>
      <c r="M519" s="46">
        <v>86</v>
      </c>
      <c r="N519" s="46">
        <f t="shared" si="106"/>
        <v>106136</v>
      </c>
      <c r="O519" s="46">
        <f t="shared" si="107"/>
        <v>7025</v>
      </c>
      <c r="P519" s="46" t="s">
        <v>30</v>
      </c>
      <c r="Q519" s="58">
        <f t="shared" si="108"/>
        <v>0.3</v>
      </c>
      <c r="R519" s="46">
        <f t="shared" si="109"/>
        <v>31840.799999999999</v>
      </c>
      <c r="S519" s="58" t="str">
        <f t="shared" si="110"/>
        <v>No Discount</v>
      </c>
      <c r="T519" s="46" t="str">
        <f t="shared" si="111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12"/>
        <v>0.3</v>
      </c>
      <c r="W519" s="46">
        <f t="shared" si="113"/>
        <v>31840.799999999999</v>
      </c>
      <c r="X519" s="58">
        <f t="shared" si="114"/>
        <v>0</v>
      </c>
      <c r="Y519" s="46" t="str">
        <f t="shared" si="115"/>
        <v>Yes</v>
      </c>
      <c r="Z519" s="46" t="str">
        <f t="shared" si="116"/>
        <v>Very high</v>
      </c>
    </row>
    <row r="520" spans="1:26" x14ac:dyDescent="0.25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104"/>
        <v>8300</v>
      </c>
      <c r="L520" s="46">
        <f t="shared" si="105"/>
        <v>8968</v>
      </c>
      <c r="M520" s="46">
        <v>94</v>
      </c>
      <c r="N520" s="46">
        <f t="shared" si="106"/>
        <v>9062</v>
      </c>
      <c r="O520" s="46">
        <f t="shared" si="107"/>
        <v>762</v>
      </c>
      <c r="P520" s="46" t="s">
        <v>30</v>
      </c>
      <c r="Q520" s="58">
        <f t="shared" si="108"/>
        <v>0</v>
      </c>
      <c r="R520" s="46" t="str">
        <f t="shared" si="109"/>
        <v>-</v>
      </c>
      <c r="S520" s="58" t="str">
        <f t="shared" si="110"/>
        <v>No Discount</v>
      </c>
      <c r="T520" s="46" t="str">
        <f t="shared" si="111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12"/>
        <v>0</v>
      </c>
      <c r="W520" s="46" t="str">
        <f t="shared" si="113"/>
        <v>-</v>
      </c>
      <c r="X520" s="58">
        <f t="shared" si="114"/>
        <v>0</v>
      </c>
      <c r="Y520" s="46" t="str">
        <f t="shared" si="115"/>
        <v>Yes</v>
      </c>
      <c r="Z520" s="46" t="str">
        <f t="shared" si="116"/>
        <v>Very high</v>
      </c>
    </row>
    <row r="521" spans="1:26" x14ac:dyDescent="0.25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104"/>
        <v>16610</v>
      </c>
      <c r="L521" s="46">
        <f t="shared" si="105"/>
        <v>17611</v>
      </c>
      <c r="M521" s="46">
        <v>83</v>
      </c>
      <c r="N521" s="46">
        <f t="shared" si="106"/>
        <v>17694</v>
      </c>
      <c r="O521" s="46">
        <f t="shared" si="107"/>
        <v>1084</v>
      </c>
      <c r="P521" s="46" t="s">
        <v>28</v>
      </c>
      <c r="Q521" s="58">
        <f t="shared" si="108"/>
        <v>0</v>
      </c>
      <c r="R521" s="46" t="str">
        <f t="shared" si="109"/>
        <v>-</v>
      </c>
      <c r="S521" s="58" t="str">
        <f t="shared" si="110"/>
        <v>No Discount</v>
      </c>
      <c r="T521" s="46" t="str">
        <f t="shared" si="111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12"/>
        <v>0</v>
      </c>
      <c r="W521" s="46" t="str">
        <f t="shared" si="113"/>
        <v>-</v>
      </c>
      <c r="X521" s="58">
        <f t="shared" si="114"/>
        <v>0</v>
      </c>
      <c r="Y521" s="46" t="str">
        <f t="shared" si="115"/>
        <v>Yes</v>
      </c>
      <c r="Z521" s="46" t="str">
        <f t="shared" si="116"/>
        <v>Very high</v>
      </c>
    </row>
    <row r="522" spans="1:26" x14ac:dyDescent="0.25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104"/>
        <v>1938</v>
      </c>
      <c r="L522" s="46">
        <f t="shared" si="105"/>
        <v>2073</v>
      </c>
      <c r="M522" s="46">
        <v>83</v>
      </c>
      <c r="N522" s="46">
        <f t="shared" si="106"/>
        <v>2156</v>
      </c>
      <c r="O522" s="46">
        <f t="shared" si="107"/>
        <v>218</v>
      </c>
      <c r="P522" s="46" t="s">
        <v>152</v>
      </c>
      <c r="Q522" s="58">
        <f t="shared" si="108"/>
        <v>0</v>
      </c>
      <c r="R522" s="46" t="str">
        <f t="shared" si="109"/>
        <v>-</v>
      </c>
      <c r="S522" s="58" t="str">
        <f t="shared" si="110"/>
        <v>No Discount</v>
      </c>
      <c r="T522" s="46" t="str">
        <f t="shared" si="111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12"/>
        <v>0</v>
      </c>
      <c r="W522" s="46" t="str">
        <f t="shared" si="113"/>
        <v>-</v>
      </c>
      <c r="X522" s="58">
        <f t="shared" si="114"/>
        <v>0</v>
      </c>
      <c r="Y522" s="46" t="str">
        <f t="shared" si="115"/>
        <v>No</v>
      </c>
      <c r="Z522" s="46" t="str">
        <f t="shared" si="116"/>
        <v>Very high</v>
      </c>
    </row>
    <row r="523" spans="1:26" x14ac:dyDescent="0.25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104"/>
        <v>69632</v>
      </c>
      <c r="L523" s="46">
        <f t="shared" si="105"/>
        <v>75898</v>
      </c>
      <c r="M523" s="46">
        <v>68</v>
      </c>
      <c r="N523" s="46">
        <f t="shared" si="106"/>
        <v>75966</v>
      </c>
      <c r="O523" s="46">
        <f t="shared" si="107"/>
        <v>6334</v>
      </c>
      <c r="P523" s="46" t="s">
        <v>30</v>
      </c>
      <c r="Q523" s="58">
        <f t="shared" si="108"/>
        <v>0</v>
      </c>
      <c r="R523" s="46">
        <f t="shared" si="109"/>
        <v>21270.480000000003</v>
      </c>
      <c r="S523" s="58" t="str">
        <f t="shared" si="110"/>
        <v>No Discount</v>
      </c>
      <c r="T523" s="46" t="str">
        <f t="shared" si="111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12"/>
        <v>0</v>
      </c>
      <c r="W523" s="46">
        <f t="shared" si="113"/>
        <v>21270.480000000003</v>
      </c>
      <c r="X523" s="58">
        <f t="shared" si="114"/>
        <v>0</v>
      </c>
      <c r="Y523" s="46" t="str">
        <f t="shared" si="115"/>
        <v>Yes</v>
      </c>
      <c r="Z523" s="46" t="str">
        <f t="shared" si="116"/>
        <v>Very high</v>
      </c>
    </row>
    <row r="524" spans="1:26" x14ac:dyDescent="0.25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104"/>
        <v>15346</v>
      </c>
      <c r="L524" s="46">
        <f t="shared" si="105"/>
        <v>16562</v>
      </c>
      <c r="M524" s="46">
        <v>100</v>
      </c>
      <c r="N524" s="46">
        <f t="shared" si="106"/>
        <v>16662</v>
      </c>
      <c r="O524" s="46">
        <f t="shared" si="107"/>
        <v>1316</v>
      </c>
      <c r="P524" s="46" t="s">
        <v>152</v>
      </c>
      <c r="Q524" s="58">
        <f t="shared" si="108"/>
        <v>0</v>
      </c>
      <c r="R524" s="46">
        <f t="shared" si="109"/>
        <v>4665.3600000000006</v>
      </c>
      <c r="S524" s="58" t="str">
        <f t="shared" si="110"/>
        <v>No Discount</v>
      </c>
      <c r="T524" s="46" t="str">
        <f t="shared" si="111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12"/>
        <v>0</v>
      </c>
      <c r="W524" s="46">
        <f t="shared" si="113"/>
        <v>4665.3600000000006</v>
      </c>
      <c r="X524" s="58">
        <f t="shared" si="114"/>
        <v>0</v>
      </c>
      <c r="Y524" s="46" t="str">
        <f t="shared" si="115"/>
        <v>Yes</v>
      </c>
      <c r="Z524" s="46" t="str">
        <f t="shared" si="116"/>
        <v>Very high</v>
      </c>
    </row>
    <row r="525" spans="1:26" x14ac:dyDescent="0.25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104"/>
        <v>1695</v>
      </c>
      <c r="L525" s="46">
        <f t="shared" si="105"/>
        <v>1935</v>
      </c>
      <c r="M525" s="46">
        <v>30</v>
      </c>
      <c r="N525" s="46">
        <f t="shared" si="106"/>
        <v>1965</v>
      </c>
      <c r="O525" s="46">
        <f t="shared" si="107"/>
        <v>270</v>
      </c>
      <c r="P525" s="46" t="s">
        <v>30</v>
      </c>
      <c r="Q525" s="58">
        <f t="shared" si="108"/>
        <v>0</v>
      </c>
      <c r="R525" s="46" t="str">
        <f t="shared" si="109"/>
        <v>-</v>
      </c>
      <c r="S525" s="58" t="str">
        <f t="shared" si="110"/>
        <v>No Discount</v>
      </c>
      <c r="T525" s="46" t="str">
        <f t="shared" si="111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12"/>
        <v>0</v>
      </c>
      <c r="W525" s="46" t="str">
        <f t="shared" si="113"/>
        <v>-</v>
      </c>
      <c r="X525" s="58">
        <f t="shared" si="114"/>
        <v>0</v>
      </c>
      <c r="Y525" s="46" t="str">
        <f t="shared" si="115"/>
        <v>No</v>
      </c>
      <c r="Z525" s="46" t="str">
        <f t="shared" si="116"/>
        <v>MID</v>
      </c>
    </row>
    <row r="526" spans="1:26" x14ac:dyDescent="0.25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104"/>
        <v>22815</v>
      </c>
      <c r="L526" s="46">
        <f t="shared" si="105"/>
        <v>24160</v>
      </c>
      <c r="M526" s="46">
        <v>53</v>
      </c>
      <c r="N526" s="46">
        <f t="shared" si="106"/>
        <v>24213</v>
      </c>
      <c r="O526" s="46">
        <f t="shared" si="107"/>
        <v>1398</v>
      </c>
      <c r="P526" s="46" t="s">
        <v>28</v>
      </c>
      <c r="Q526" s="58">
        <f t="shared" si="108"/>
        <v>0</v>
      </c>
      <c r="R526" s="46" t="str">
        <f t="shared" si="109"/>
        <v>-</v>
      </c>
      <c r="S526" s="58" t="str">
        <f t="shared" si="110"/>
        <v>No Discount</v>
      </c>
      <c r="T526" s="46" t="str">
        <f t="shared" si="111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12"/>
        <v>0</v>
      </c>
      <c r="W526" s="46" t="str">
        <f t="shared" si="113"/>
        <v>-</v>
      </c>
      <c r="X526" s="58">
        <f t="shared" si="114"/>
        <v>0</v>
      </c>
      <c r="Y526" s="46" t="str">
        <f t="shared" si="115"/>
        <v>Yes</v>
      </c>
      <c r="Z526" s="46" t="str">
        <f t="shared" si="116"/>
        <v>HIGH</v>
      </c>
    </row>
    <row r="527" spans="1:26" x14ac:dyDescent="0.25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104"/>
        <v>1309</v>
      </c>
      <c r="L527" s="46">
        <f t="shared" si="105"/>
        <v>1414</v>
      </c>
      <c r="M527" s="46">
        <v>30</v>
      </c>
      <c r="N527" s="46">
        <f t="shared" si="106"/>
        <v>1444</v>
      </c>
      <c r="O527" s="46">
        <f t="shared" si="107"/>
        <v>135</v>
      </c>
      <c r="P527" s="46" t="s">
        <v>28</v>
      </c>
      <c r="Q527" s="58">
        <f t="shared" si="108"/>
        <v>0</v>
      </c>
      <c r="R527" s="46" t="str">
        <f t="shared" si="109"/>
        <v>-</v>
      </c>
      <c r="S527" s="58" t="str">
        <f t="shared" si="110"/>
        <v>No Discount</v>
      </c>
      <c r="T527" s="46" t="str">
        <f t="shared" si="111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12"/>
        <v>0</v>
      </c>
      <c r="W527" s="46" t="str">
        <f t="shared" si="113"/>
        <v>-</v>
      </c>
      <c r="X527" s="58">
        <f t="shared" si="114"/>
        <v>0</v>
      </c>
      <c r="Y527" s="46" t="str">
        <f t="shared" si="115"/>
        <v>No</v>
      </c>
      <c r="Z527" s="46" t="str">
        <f t="shared" si="116"/>
        <v>MID</v>
      </c>
    </row>
    <row r="528" spans="1:26" x14ac:dyDescent="0.25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104"/>
        <v>645</v>
      </c>
      <c r="L528" s="46">
        <f t="shared" si="105"/>
        <v>710</v>
      </c>
      <c r="M528" s="46">
        <v>30</v>
      </c>
      <c r="N528" s="46">
        <f t="shared" si="106"/>
        <v>740</v>
      </c>
      <c r="O528" s="46">
        <f t="shared" si="107"/>
        <v>95</v>
      </c>
      <c r="P528" s="46" t="s">
        <v>30</v>
      </c>
      <c r="Q528" s="58">
        <f t="shared" si="108"/>
        <v>0</v>
      </c>
      <c r="R528" s="46" t="str">
        <f t="shared" si="109"/>
        <v>-</v>
      </c>
      <c r="S528" s="58" t="str">
        <f t="shared" si="110"/>
        <v>No Discount</v>
      </c>
      <c r="T528" s="46" t="str">
        <f t="shared" si="111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12"/>
        <v>0</v>
      </c>
      <c r="W528" s="46" t="str">
        <f t="shared" si="113"/>
        <v>-</v>
      </c>
      <c r="X528" s="58">
        <f t="shared" si="114"/>
        <v>0</v>
      </c>
      <c r="Y528" s="46" t="str">
        <f t="shared" si="115"/>
        <v>No</v>
      </c>
      <c r="Z528" s="46" t="str">
        <f t="shared" si="116"/>
        <v>MID</v>
      </c>
    </row>
    <row r="529" spans="1:26" x14ac:dyDescent="0.25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104"/>
        <v>10570</v>
      </c>
      <c r="L529" s="46">
        <f t="shared" si="105"/>
        <v>11207</v>
      </c>
      <c r="M529" s="46">
        <v>31</v>
      </c>
      <c r="N529" s="46">
        <f t="shared" si="106"/>
        <v>11238</v>
      </c>
      <c r="O529" s="46">
        <f t="shared" si="107"/>
        <v>668</v>
      </c>
      <c r="P529" s="46" t="s">
        <v>28</v>
      </c>
      <c r="Q529" s="58">
        <f t="shared" si="108"/>
        <v>0.3</v>
      </c>
      <c r="R529" s="46">
        <f t="shared" si="109"/>
        <v>3371.4</v>
      </c>
      <c r="S529" s="58" t="str">
        <f t="shared" si="110"/>
        <v>No Discount</v>
      </c>
      <c r="T529" s="46" t="str">
        <f t="shared" si="111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12"/>
        <v>0.3</v>
      </c>
      <c r="W529" s="46">
        <f t="shared" si="113"/>
        <v>3371.4</v>
      </c>
      <c r="X529" s="58">
        <f t="shared" si="114"/>
        <v>0</v>
      </c>
      <c r="Y529" s="46" t="str">
        <f t="shared" si="115"/>
        <v>Yes</v>
      </c>
      <c r="Z529" s="46" t="str">
        <f t="shared" si="116"/>
        <v>MID</v>
      </c>
    </row>
    <row r="530" spans="1:26" x14ac:dyDescent="0.25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104"/>
        <v>15126</v>
      </c>
      <c r="L530" s="46">
        <f t="shared" si="105"/>
        <v>15728</v>
      </c>
      <c r="M530" s="46">
        <v>59</v>
      </c>
      <c r="N530" s="46">
        <f t="shared" si="106"/>
        <v>15787</v>
      </c>
      <c r="O530" s="46">
        <f t="shared" si="107"/>
        <v>661</v>
      </c>
      <c r="P530" s="46" t="s">
        <v>30</v>
      </c>
      <c r="Q530" s="58">
        <f t="shared" si="108"/>
        <v>0</v>
      </c>
      <c r="R530" s="46" t="str">
        <f t="shared" si="109"/>
        <v>-</v>
      </c>
      <c r="S530" s="58" t="str">
        <f t="shared" si="110"/>
        <v>No Discount</v>
      </c>
      <c r="T530" s="46" t="str">
        <f t="shared" si="111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12"/>
        <v>0</v>
      </c>
      <c r="W530" s="46" t="str">
        <f t="shared" si="113"/>
        <v>-</v>
      </c>
      <c r="X530" s="58">
        <f t="shared" si="114"/>
        <v>0</v>
      </c>
      <c r="Y530" s="46" t="str">
        <f t="shared" si="115"/>
        <v>Yes</v>
      </c>
      <c r="Z530" s="46" t="str">
        <f t="shared" si="116"/>
        <v>HIGH</v>
      </c>
    </row>
    <row r="531" spans="1:26" x14ac:dyDescent="0.25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104"/>
        <v>5694</v>
      </c>
      <c r="L531" s="46">
        <f t="shared" si="105"/>
        <v>6027</v>
      </c>
      <c r="M531" s="46">
        <v>83</v>
      </c>
      <c r="N531" s="46">
        <f t="shared" si="106"/>
        <v>6110</v>
      </c>
      <c r="O531" s="46">
        <f t="shared" si="107"/>
        <v>416</v>
      </c>
      <c r="P531" s="46" t="s">
        <v>28</v>
      </c>
      <c r="Q531" s="58">
        <f t="shared" si="108"/>
        <v>0</v>
      </c>
      <c r="R531" s="46" t="str">
        <f t="shared" si="109"/>
        <v>-</v>
      </c>
      <c r="S531" s="58" t="str">
        <f t="shared" si="110"/>
        <v>No Discount</v>
      </c>
      <c r="T531" s="46" t="str">
        <f t="shared" si="111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12"/>
        <v>0</v>
      </c>
      <c r="W531" s="46" t="str">
        <f t="shared" si="113"/>
        <v>-</v>
      </c>
      <c r="X531" s="58">
        <f t="shared" si="114"/>
        <v>0</v>
      </c>
      <c r="Y531" s="46" t="str">
        <f t="shared" si="115"/>
        <v>Yes</v>
      </c>
      <c r="Z531" s="46" t="str">
        <f t="shared" si="116"/>
        <v>Very high</v>
      </c>
    </row>
    <row r="532" spans="1:26" x14ac:dyDescent="0.25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104"/>
        <v>2666</v>
      </c>
      <c r="L532" s="46">
        <f t="shared" si="105"/>
        <v>2798</v>
      </c>
      <c r="M532" s="46">
        <v>37</v>
      </c>
      <c r="N532" s="46">
        <f t="shared" si="106"/>
        <v>2835</v>
      </c>
      <c r="O532" s="46">
        <f t="shared" si="107"/>
        <v>169</v>
      </c>
      <c r="P532" s="46" t="s">
        <v>30</v>
      </c>
      <c r="Q532" s="58">
        <f t="shared" si="108"/>
        <v>0</v>
      </c>
      <c r="R532" s="46">
        <f t="shared" si="109"/>
        <v>793.80000000000007</v>
      </c>
      <c r="S532" s="58" t="str">
        <f t="shared" si="110"/>
        <v>No Discount</v>
      </c>
      <c r="T532" s="46" t="str">
        <f t="shared" si="111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12"/>
        <v>0</v>
      </c>
      <c r="W532" s="46">
        <f t="shared" si="113"/>
        <v>793.80000000000007</v>
      </c>
      <c r="X532" s="58">
        <f t="shared" si="114"/>
        <v>0</v>
      </c>
      <c r="Y532" s="46" t="str">
        <f t="shared" si="115"/>
        <v>No</v>
      </c>
      <c r="Z532" s="46" t="str">
        <f t="shared" si="116"/>
        <v>MID</v>
      </c>
    </row>
    <row r="533" spans="1:26" x14ac:dyDescent="0.25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104"/>
        <v>2658</v>
      </c>
      <c r="L533" s="46">
        <f t="shared" si="105"/>
        <v>2844</v>
      </c>
      <c r="M533" s="46">
        <v>43</v>
      </c>
      <c r="N533" s="46">
        <f t="shared" si="106"/>
        <v>2887</v>
      </c>
      <c r="O533" s="46">
        <f t="shared" si="107"/>
        <v>229</v>
      </c>
      <c r="P533" s="46" t="s">
        <v>28</v>
      </c>
      <c r="Q533" s="58">
        <f t="shared" si="108"/>
        <v>0</v>
      </c>
      <c r="R533" s="46">
        <f t="shared" si="109"/>
        <v>433.05</v>
      </c>
      <c r="S533" s="58" t="str">
        <f t="shared" si="110"/>
        <v>No Discount</v>
      </c>
      <c r="T533" s="46" t="str">
        <f t="shared" si="111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12"/>
        <v>0</v>
      </c>
      <c r="W533" s="46" t="str">
        <f t="shared" si="113"/>
        <v>-</v>
      </c>
      <c r="X533" s="58">
        <f t="shared" si="114"/>
        <v>0</v>
      </c>
      <c r="Y533" s="46" t="str">
        <f t="shared" si="115"/>
        <v>No</v>
      </c>
      <c r="Z533" s="46" t="str">
        <f t="shared" si="116"/>
        <v>HIGH</v>
      </c>
    </row>
    <row r="534" spans="1:26" x14ac:dyDescent="0.25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104"/>
        <v>16128</v>
      </c>
      <c r="L534" s="46">
        <f t="shared" si="105"/>
        <v>17094</v>
      </c>
      <c r="M534" s="46">
        <v>92</v>
      </c>
      <c r="N534" s="46">
        <f t="shared" si="106"/>
        <v>17186</v>
      </c>
      <c r="O534" s="46">
        <f t="shared" si="107"/>
        <v>1058</v>
      </c>
      <c r="P534" s="46" t="s">
        <v>30</v>
      </c>
      <c r="Q534" s="58">
        <f t="shared" si="108"/>
        <v>0.3</v>
      </c>
      <c r="R534" s="46">
        <f t="shared" si="109"/>
        <v>5155.8</v>
      </c>
      <c r="S534" s="58" t="str">
        <f t="shared" si="110"/>
        <v>No Discount</v>
      </c>
      <c r="T534" s="46" t="str">
        <f t="shared" si="111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12"/>
        <v>0.3</v>
      </c>
      <c r="W534" s="46">
        <f t="shared" si="113"/>
        <v>5155.8</v>
      </c>
      <c r="X534" s="58">
        <f t="shared" si="114"/>
        <v>0</v>
      </c>
      <c r="Y534" s="46" t="str">
        <f t="shared" si="115"/>
        <v>Yes</v>
      </c>
      <c r="Z534" s="46" t="str">
        <f t="shared" si="116"/>
        <v>Very high</v>
      </c>
    </row>
    <row r="535" spans="1:26" x14ac:dyDescent="0.25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104"/>
        <v>1742</v>
      </c>
      <c r="L535" s="46">
        <f t="shared" si="105"/>
        <v>1845</v>
      </c>
      <c r="M535" s="46">
        <v>24</v>
      </c>
      <c r="N535" s="46">
        <f t="shared" si="106"/>
        <v>1869</v>
      </c>
      <c r="O535" s="46">
        <f t="shared" si="107"/>
        <v>127</v>
      </c>
      <c r="P535" s="46" t="s">
        <v>28</v>
      </c>
      <c r="Q535" s="58">
        <f t="shared" si="108"/>
        <v>0.3</v>
      </c>
      <c r="R535" s="46">
        <f t="shared" si="109"/>
        <v>560.69999999999993</v>
      </c>
      <c r="S535" s="58" t="str">
        <f t="shared" si="110"/>
        <v>No Discount</v>
      </c>
      <c r="T535" s="46" t="str">
        <f t="shared" si="111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12"/>
        <v>0.3</v>
      </c>
      <c r="W535" s="46">
        <f t="shared" si="113"/>
        <v>560.69999999999993</v>
      </c>
      <c r="X535" s="58">
        <f t="shared" si="114"/>
        <v>0</v>
      </c>
      <c r="Y535" s="46" t="str">
        <f t="shared" si="115"/>
        <v>No</v>
      </c>
      <c r="Z535" s="46" t="str">
        <f t="shared" si="116"/>
        <v>MID</v>
      </c>
    </row>
    <row r="536" spans="1:26" x14ac:dyDescent="0.25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104"/>
        <v>688</v>
      </c>
      <c r="L536" s="46">
        <f t="shared" si="105"/>
        <v>732</v>
      </c>
      <c r="M536" s="46">
        <v>30</v>
      </c>
      <c r="N536" s="46">
        <f t="shared" si="106"/>
        <v>762</v>
      </c>
      <c r="O536" s="46">
        <f t="shared" si="107"/>
        <v>74</v>
      </c>
      <c r="P536" s="46" t="s">
        <v>30</v>
      </c>
      <c r="Q536" s="58">
        <f t="shared" si="108"/>
        <v>0</v>
      </c>
      <c r="R536" s="46">
        <f t="shared" si="109"/>
        <v>114.3</v>
      </c>
      <c r="S536" s="58" t="str">
        <f t="shared" si="110"/>
        <v>No Discount</v>
      </c>
      <c r="T536" s="46" t="str">
        <f t="shared" si="111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12"/>
        <v>0</v>
      </c>
      <c r="W536" s="46" t="str">
        <f t="shared" si="113"/>
        <v>-</v>
      </c>
      <c r="X536" s="58">
        <f t="shared" si="114"/>
        <v>0</v>
      </c>
      <c r="Y536" s="46" t="str">
        <f t="shared" si="115"/>
        <v>No</v>
      </c>
      <c r="Z536" s="46" t="str">
        <f t="shared" si="116"/>
        <v>MID</v>
      </c>
    </row>
    <row r="537" spans="1:26" x14ac:dyDescent="0.25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104"/>
        <v>16316</v>
      </c>
      <c r="L537" s="46">
        <f t="shared" si="105"/>
        <v>17772</v>
      </c>
      <c r="M537" s="46">
        <v>43</v>
      </c>
      <c r="N537" s="46">
        <f t="shared" si="106"/>
        <v>17815</v>
      </c>
      <c r="O537" s="46">
        <f t="shared" si="107"/>
        <v>1499</v>
      </c>
      <c r="P537" s="46" t="s">
        <v>30</v>
      </c>
      <c r="Q537" s="58">
        <f t="shared" si="108"/>
        <v>0</v>
      </c>
      <c r="R537" s="46">
        <f t="shared" si="109"/>
        <v>2672.25</v>
      </c>
      <c r="S537" s="58" t="str">
        <f t="shared" si="110"/>
        <v>No Discount</v>
      </c>
      <c r="T537" s="46" t="str">
        <f t="shared" si="111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12"/>
        <v>0</v>
      </c>
      <c r="W537" s="46" t="str">
        <f t="shared" si="113"/>
        <v>-</v>
      </c>
      <c r="X537" s="58">
        <f t="shared" si="114"/>
        <v>0</v>
      </c>
      <c r="Y537" s="46" t="str">
        <f t="shared" si="115"/>
        <v>Yes</v>
      </c>
      <c r="Z537" s="46" t="str">
        <f t="shared" si="116"/>
        <v>HIGH</v>
      </c>
    </row>
    <row r="538" spans="1:26" x14ac:dyDescent="0.25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104"/>
        <v>4916</v>
      </c>
      <c r="L538" s="46">
        <f t="shared" si="105"/>
        <v>5362</v>
      </c>
      <c r="M538" s="46">
        <v>83</v>
      </c>
      <c r="N538" s="46">
        <f t="shared" si="106"/>
        <v>5445</v>
      </c>
      <c r="O538" s="46">
        <f t="shared" si="107"/>
        <v>529</v>
      </c>
      <c r="P538" s="46" t="s">
        <v>30</v>
      </c>
      <c r="Q538" s="58">
        <f t="shared" si="108"/>
        <v>0</v>
      </c>
      <c r="R538" s="46" t="str">
        <f t="shared" si="109"/>
        <v>-</v>
      </c>
      <c r="S538" s="58" t="str">
        <f t="shared" si="110"/>
        <v>No Discount</v>
      </c>
      <c r="T538" s="46" t="str">
        <f t="shared" si="111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12"/>
        <v>0</v>
      </c>
      <c r="W538" s="46" t="str">
        <f t="shared" si="113"/>
        <v>-</v>
      </c>
      <c r="X538" s="58">
        <f t="shared" si="114"/>
        <v>0</v>
      </c>
      <c r="Y538" s="46" t="str">
        <f t="shared" si="115"/>
        <v>Yes</v>
      </c>
      <c r="Z538" s="46" t="str">
        <f t="shared" si="116"/>
        <v>Very high</v>
      </c>
    </row>
    <row r="539" spans="1:26" x14ac:dyDescent="0.25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104"/>
        <v>14410</v>
      </c>
      <c r="L539" s="46">
        <f t="shared" si="105"/>
        <v>15540</v>
      </c>
      <c r="M539" s="46">
        <v>76</v>
      </c>
      <c r="N539" s="46">
        <f t="shared" si="106"/>
        <v>15616</v>
      </c>
      <c r="O539" s="46">
        <f t="shared" si="107"/>
        <v>1206</v>
      </c>
      <c r="P539" s="46" t="s">
        <v>28</v>
      </c>
      <c r="Q539" s="58">
        <f t="shared" si="108"/>
        <v>0</v>
      </c>
      <c r="R539" s="46" t="str">
        <f t="shared" si="109"/>
        <v>-</v>
      </c>
      <c r="S539" s="58" t="str">
        <f t="shared" si="110"/>
        <v>No Discount</v>
      </c>
      <c r="T539" s="46" t="str">
        <f t="shared" si="111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12"/>
        <v>0</v>
      </c>
      <c r="W539" s="46" t="str">
        <f t="shared" si="113"/>
        <v>-</v>
      </c>
      <c r="X539" s="58">
        <f t="shared" si="114"/>
        <v>0</v>
      </c>
      <c r="Y539" s="46" t="str">
        <f t="shared" si="115"/>
        <v>Yes</v>
      </c>
      <c r="Z539" s="46" t="str">
        <f t="shared" si="116"/>
        <v>Very high</v>
      </c>
    </row>
    <row r="540" spans="1:26" x14ac:dyDescent="0.25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104"/>
        <v>213096</v>
      </c>
      <c r="L540" s="46">
        <f t="shared" si="105"/>
        <v>234570</v>
      </c>
      <c r="M540" s="46">
        <v>99</v>
      </c>
      <c r="N540" s="46">
        <f t="shared" si="106"/>
        <v>234669</v>
      </c>
      <c r="O540" s="46">
        <f t="shared" si="107"/>
        <v>21573</v>
      </c>
      <c r="P540" s="46" t="s">
        <v>30</v>
      </c>
      <c r="Q540" s="58">
        <f t="shared" si="108"/>
        <v>0.3</v>
      </c>
      <c r="R540" s="46">
        <f t="shared" si="109"/>
        <v>70400.7</v>
      </c>
      <c r="S540" s="58" t="str">
        <f t="shared" si="110"/>
        <v>No Discount</v>
      </c>
      <c r="T540" s="46" t="str">
        <f t="shared" si="111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12"/>
        <v>0.3</v>
      </c>
      <c r="W540" s="46">
        <f t="shared" si="113"/>
        <v>70400.7</v>
      </c>
      <c r="X540" s="58">
        <f t="shared" si="114"/>
        <v>0</v>
      </c>
      <c r="Y540" s="46" t="str">
        <f t="shared" si="115"/>
        <v>Yes</v>
      </c>
      <c r="Z540" s="46" t="str">
        <f t="shared" si="116"/>
        <v>Very high</v>
      </c>
    </row>
    <row r="541" spans="1:26" x14ac:dyDescent="0.25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104"/>
        <v>1461</v>
      </c>
      <c r="L541" s="46">
        <f t="shared" si="105"/>
        <v>1593</v>
      </c>
      <c r="M541" s="46">
        <v>33</v>
      </c>
      <c r="N541" s="46">
        <f t="shared" si="106"/>
        <v>1626</v>
      </c>
      <c r="O541" s="46">
        <f t="shared" si="107"/>
        <v>165</v>
      </c>
      <c r="P541" s="46" t="s">
        <v>152</v>
      </c>
      <c r="Q541" s="58">
        <f t="shared" si="108"/>
        <v>0.3</v>
      </c>
      <c r="R541" s="46">
        <f t="shared" si="109"/>
        <v>487.79999999999995</v>
      </c>
      <c r="S541" s="58" t="str">
        <f t="shared" si="110"/>
        <v>No Discount</v>
      </c>
      <c r="T541" s="46" t="str">
        <f t="shared" si="111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12"/>
        <v>0.3</v>
      </c>
      <c r="W541" s="46">
        <f t="shared" si="113"/>
        <v>487.79999999999995</v>
      </c>
      <c r="X541" s="58">
        <f t="shared" si="114"/>
        <v>0</v>
      </c>
      <c r="Y541" s="46" t="str">
        <f t="shared" si="115"/>
        <v>No</v>
      </c>
      <c r="Z541" s="46" t="str">
        <f t="shared" si="116"/>
        <v>MID</v>
      </c>
    </row>
    <row r="542" spans="1:26" x14ac:dyDescent="0.25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104"/>
        <v>1170</v>
      </c>
      <c r="L542" s="46">
        <f t="shared" si="105"/>
        <v>1224</v>
      </c>
      <c r="M542" s="46">
        <v>30</v>
      </c>
      <c r="N542" s="46">
        <f t="shared" si="106"/>
        <v>1254</v>
      </c>
      <c r="O542" s="46">
        <f t="shared" si="107"/>
        <v>84</v>
      </c>
      <c r="P542" s="46" t="s">
        <v>30</v>
      </c>
      <c r="Q542" s="58">
        <f t="shared" si="108"/>
        <v>0</v>
      </c>
      <c r="R542" s="46">
        <f t="shared" si="109"/>
        <v>351.12000000000006</v>
      </c>
      <c r="S542" s="58" t="str">
        <f t="shared" si="110"/>
        <v>No Discount</v>
      </c>
      <c r="T542" s="46" t="str">
        <f t="shared" si="111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12"/>
        <v>0</v>
      </c>
      <c r="W542" s="46">
        <f t="shared" si="113"/>
        <v>351.12000000000006</v>
      </c>
      <c r="X542" s="58">
        <f t="shared" si="114"/>
        <v>0</v>
      </c>
      <c r="Y542" s="46" t="str">
        <f t="shared" si="115"/>
        <v>No</v>
      </c>
      <c r="Z542" s="46" t="str">
        <f t="shared" si="116"/>
        <v>MID</v>
      </c>
    </row>
    <row r="543" spans="1:26" x14ac:dyDescent="0.25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104"/>
        <v>6438</v>
      </c>
      <c r="L543" s="46">
        <f t="shared" si="105"/>
        <v>6888</v>
      </c>
      <c r="M543" s="46">
        <v>68</v>
      </c>
      <c r="N543" s="46">
        <f t="shared" si="106"/>
        <v>6956</v>
      </c>
      <c r="O543" s="46">
        <f t="shared" si="107"/>
        <v>518</v>
      </c>
      <c r="P543" s="46" t="s">
        <v>30</v>
      </c>
      <c r="Q543" s="58">
        <f t="shared" si="108"/>
        <v>0</v>
      </c>
      <c r="R543" s="46">
        <f t="shared" si="109"/>
        <v>1043.3999999999999</v>
      </c>
      <c r="S543" s="58" t="str">
        <f t="shared" si="110"/>
        <v>No Discount</v>
      </c>
      <c r="T543" s="46" t="str">
        <f t="shared" si="111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12"/>
        <v>0</v>
      </c>
      <c r="W543" s="46" t="str">
        <f t="shared" si="113"/>
        <v>-</v>
      </c>
      <c r="X543" s="58">
        <f t="shared" si="114"/>
        <v>0</v>
      </c>
      <c r="Y543" s="46" t="str">
        <f t="shared" si="115"/>
        <v>Yes</v>
      </c>
      <c r="Z543" s="46" t="str">
        <f t="shared" si="116"/>
        <v>Very high</v>
      </c>
    </row>
    <row r="544" spans="1:26" x14ac:dyDescent="0.25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104"/>
        <v>4816</v>
      </c>
      <c r="L544" s="46">
        <f t="shared" si="105"/>
        <v>5052</v>
      </c>
      <c r="M544" s="46">
        <v>50</v>
      </c>
      <c r="N544" s="46">
        <f t="shared" si="106"/>
        <v>5102</v>
      </c>
      <c r="O544" s="46">
        <f t="shared" si="107"/>
        <v>286</v>
      </c>
      <c r="P544" s="46" t="s">
        <v>28</v>
      </c>
      <c r="Q544" s="58">
        <f t="shared" si="108"/>
        <v>0</v>
      </c>
      <c r="R544" s="46" t="str">
        <f t="shared" si="109"/>
        <v>-</v>
      </c>
      <c r="S544" s="58" t="str">
        <f t="shared" si="110"/>
        <v>No Discount</v>
      </c>
      <c r="T544" s="46" t="str">
        <f t="shared" si="111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12"/>
        <v>0</v>
      </c>
      <c r="W544" s="46" t="str">
        <f t="shared" si="113"/>
        <v>-</v>
      </c>
      <c r="X544" s="58">
        <f t="shared" si="114"/>
        <v>0</v>
      </c>
      <c r="Y544" s="46" t="str">
        <f t="shared" si="115"/>
        <v>Yes</v>
      </c>
      <c r="Z544" s="46" t="str">
        <f t="shared" si="116"/>
        <v>HIGH</v>
      </c>
    </row>
    <row r="545" spans="1:26" x14ac:dyDescent="0.25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104"/>
        <v>3724</v>
      </c>
      <c r="L545" s="46">
        <f t="shared" si="105"/>
        <v>3992</v>
      </c>
      <c r="M545" s="46">
        <v>91</v>
      </c>
      <c r="N545" s="46">
        <f t="shared" si="106"/>
        <v>4083</v>
      </c>
      <c r="O545" s="46">
        <f t="shared" si="107"/>
        <v>359</v>
      </c>
      <c r="P545" s="46" t="s">
        <v>30</v>
      </c>
      <c r="Q545" s="58">
        <f t="shared" si="108"/>
        <v>0</v>
      </c>
      <c r="R545" s="46" t="str">
        <f t="shared" si="109"/>
        <v>-</v>
      </c>
      <c r="S545" s="58" t="str">
        <f t="shared" si="110"/>
        <v>No Discount</v>
      </c>
      <c r="T545" s="46" t="str">
        <f t="shared" si="111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12"/>
        <v>0</v>
      </c>
      <c r="W545" s="46" t="str">
        <f t="shared" si="113"/>
        <v>-</v>
      </c>
      <c r="X545" s="58">
        <f t="shared" si="114"/>
        <v>0</v>
      </c>
      <c r="Y545" s="46" t="str">
        <f t="shared" si="115"/>
        <v>No</v>
      </c>
      <c r="Z545" s="46" t="str">
        <f t="shared" si="116"/>
        <v>Very high</v>
      </c>
    </row>
    <row r="546" spans="1:26" x14ac:dyDescent="0.25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104"/>
        <v>1756</v>
      </c>
      <c r="L546" s="46">
        <f t="shared" si="105"/>
        <v>1860</v>
      </c>
      <c r="M546" s="46">
        <v>52</v>
      </c>
      <c r="N546" s="46">
        <f t="shared" si="106"/>
        <v>1912</v>
      </c>
      <c r="O546" s="46">
        <f t="shared" si="107"/>
        <v>156</v>
      </c>
      <c r="P546" s="46" t="s">
        <v>30</v>
      </c>
      <c r="Q546" s="58">
        <f t="shared" si="108"/>
        <v>0</v>
      </c>
      <c r="R546" s="46" t="str">
        <f t="shared" si="109"/>
        <v>-</v>
      </c>
      <c r="S546" s="58" t="str">
        <f t="shared" si="110"/>
        <v>No Discount</v>
      </c>
      <c r="T546" s="46" t="str">
        <f t="shared" si="111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12"/>
        <v>0</v>
      </c>
      <c r="W546" s="46" t="str">
        <f t="shared" si="113"/>
        <v>-</v>
      </c>
      <c r="X546" s="58">
        <f t="shared" si="114"/>
        <v>0</v>
      </c>
      <c r="Y546" s="46" t="str">
        <f t="shared" si="115"/>
        <v>No</v>
      </c>
      <c r="Z546" s="46" t="str">
        <f t="shared" si="116"/>
        <v>HIGH</v>
      </c>
    </row>
    <row r="547" spans="1:26" x14ac:dyDescent="0.25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104"/>
        <v>2374</v>
      </c>
      <c r="L547" s="46">
        <f t="shared" si="105"/>
        <v>2444</v>
      </c>
      <c r="M547" s="46">
        <v>78</v>
      </c>
      <c r="N547" s="46">
        <f t="shared" si="106"/>
        <v>2522</v>
      </c>
      <c r="O547" s="46">
        <f t="shared" si="107"/>
        <v>148</v>
      </c>
      <c r="P547" s="46" t="s">
        <v>30</v>
      </c>
      <c r="Q547" s="58">
        <f t="shared" si="108"/>
        <v>0</v>
      </c>
      <c r="R547" s="46" t="str">
        <f t="shared" si="109"/>
        <v>-</v>
      </c>
      <c r="S547" s="58" t="str">
        <f t="shared" si="110"/>
        <v>No Discount</v>
      </c>
      <c r="T547" s="46" t="str">
        <f t="shared" si="111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12"/>
        <v>0</v>
      </c>
      <c r="W547" s="46" t="str">
        <f t="shared" si="113"/>
        <v>-</v>
      </c>
      <c r="X547" s="58">
        <f t="shared" si="114"/>
        <v>0</v>
      </c>
      <c r="Y547" s="46" t="str">
        <f t="shared" si="115"/>
        <v>Yes</v>
      </c>
      <c r="Z547" s="46" t="str">
        <f t="shared" si="116"/>
        <v>Very high</v>
      </c>
    </row>
    <row r="548" spans="1:26" x14ac:dyDescent="0.25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104"/>
        <v>7182</v>
      </c>
      <c r="L548" s="46">
        <f t="shared" si="105"/>
        <v>7836</v>
      </c>
      <c r="M548" s="46">
        <v>91</v>
      </c>
      <c r="N548" s="46">
        <f t="shared" si="106"/>
        <v>7927</v>
      </c>
      <c r="O548" s="46">
        <f t="shared" si="107"/>
        <v>745</v>
      </c>
      <c r="P548" s="46" t="s">
        <v>28</v>
      </c>
      <c r="Q548" s="58">
        <f t="shared" si="108"/>
        <v>0</v>
      </c>
      <c r="R548" s="46" t="str">
        <f t="shared" si="109"/>
        <v>-</v>
      </c>
      <c r="S548" s="58" t="str">
        <f t="shared" si="110"/>
        <v>No Discount</v>
      </c>
      <c r="T548" s="46" t="str">
        <f t="shared" si="111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12"/>
        <v>0</v>
      </c>
      <c r="W548" s="46" t="str">
        <f t="shared" si="113"/>
        <v>-</v>
      </c>
      <c r="X548" s="58">
        <f t="shared" si="114"/>
        <v>0</v>
      </c>
      <c r="Y548" s="46" t="str">
        <f t="shared" si="115"/>
        <v>Yes</v>
      </c>
      <c r="Z548" s="46" t="str">
        <f t="shared" si="116"/>
        <v>Very high</v>
      </c>
    </row>
    <row r="549" spans="1:26" x14ac:dyDescent="0.25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104"/>
        <v>400</v>
      </c>
      <c r="L549" s="46">
        <f t="shared" si="105"/>
        <v>436</v>
      </c>
      <c r="M549" s="46">
        <v>65</v>
      </c>
      <c r="N549" s="46">
        <f t="shared" si="106"/>
        <v>501</v>
      </c>
      <c r="O549" s="46">
        <f t="shared" si="107"/>
        <v>101</v>
      </c>
      <c r="P549" s="46" t="s">
        <v>28</v>
      </c>
      <c r="Q549" s="58">
        <f t="shared" si="108"/>
        <v>0</v>
      </c>
      <c r="R549" s="46" t="str">
        <f t="shared" si="109"/>
        <v>-</v>
      </c>
      <c r="S549" s="58" t="str">
        <f t="shared" si="110"/>
        <v>No Discount</v>
      </c>
      <c r="T549" s="46" t="str">
        <f t="shared" si="111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12"/>
        <v>0</v>
      </c>
      <c r="W549" s="46" t="str">
        <f t="shared" si="113"/>
        <v>-</v>
      </c>
      <c r="X549" s="58">
        <f t="shared" si="114"/>
        <v>0</v>
      </c>
      <c r="Y549" s="46" t="str">
        <f t="shared" si="115"/>
        <v>No</v>
      </c>
      <c r="Z549" s="46" t="str">
        <f t="shared" si="116"/>
        <v>Very high</v>
      </c>
    </row>
    <row r="550" spans="1:26" x14ac:dyDescent="0.25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104"/>
        <v>2557</v>
      </c>
      <c r="L550" s="46">
        <f t="shared" si="105"/>
        <v>2790</v>
      </c>
      <c r="M550" s="46">
        <v>52</v>
      </c>
      <c r="N550" s="46">
        <f t="shared" si="106"/>
        <v>2842</v>
      </c>
      <c r="O550" s="46">
        <f t="shared" si="107"/>
        <v>285</v>
      </c>
      <c r="P550" s="46" t="s">
        <v>28</v>
      </c>
      <c r="Q550" s="58">
        <f t="shared" si="108"/>
        <v>0.3</v>
      </c>
      <c r="R550" s="46">
        <f t="shared" si="109"/>
        <v>852.6</v>
      </c>
      <c r="S550" s="58" t="str">
        <f t="shared" si="110"/>
        <v>No Discount</v>
      </c>
      <c r="T550" s="46" t="str">
        <f t="shared" si="111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12"/>
        <v>0.3</v>
      </c>
      <c r="W550" s="46">
        <f t="shared" si="113"/>
        <v>852.6</v>
      </c>
      <c r="X550" s="58">
        <f t="shared" si="114"/>
        <v>0</v>
      </c>
      <c r="Y550" s="46" t="str">
        <f t="shared" si="115"/>
        <v>Yes</v>
      </c>
      <c r="Z550" s="46" t="str">
        <f t="shared" si="116"/>
        <v>HIGH</v>
      </c>
    </row>
    <row r="551" spans="1:26" x14ac:dyDescent="0.25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104"/>
        <v>9645</v>
      </c>
      <c r="L551" s="46">
        <f t="shared" si="105"/>
        <v>10224</v>
      </c>
      <c r="M551" s="46">
        <v>83</v>
      </c>
      <c r="N551" s="46">
        <f t="shared" si="106"/>
        <v>10307</v>
      </c>
      <c r="O551" s="46">
        <f t="shared" si="107"/>
        <v>662</v>
      </c>
      <c r="P551" s="46" t="s">
        <v>30</v>
      </c>
      <c r="Q551" s="58">
        <f t="shared" si="108"/>
        <v>0</v>
      </c>
      <c r="R551" s="46" t="str">
        <f t="shared" si="109"/>
        <v>-</v>
      </c>
      <c r="S551" s="58" t="str">
        <f t="shared" si="110"/>
        <v>No Discount</v>
      </c>
      <c r="T551" s="46" t="str">
        <f t="shared" si="111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12"/>
        <v>0</v>
      </c>
      <c r="W551" s="46" t="str">
        <f t="shared" si="113"/>
        <v>-</v>
      </c>
      <c r="X551" s="58">
        <f t="shared" si="114"/>
        <v>0</v>
      </c>
      <c r="Y551" s="46" t="str">
        <f t="shared" si="115"/>
        <v>Yes</v>
      </c>
      <c r="Z551" s="46" t="str">
        <f t="shared" si="116"/>
        <v>Very high</v>
      </c>
    </row>
    <row r="552" spans="1:26" x14ac:dyDescent="0.25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104"/>
        <v>39570</v>
      </c>
      <c r="L552" s="46">
        <f t="shared" si="105"/>
        <v>44390</v>
      </c>
      <c r="M552" s="46">
        <v>80</v>
      </c>
      <c r="N552" s="46">
        <f t="shared" si="106"/>
        <v>44470</v>
      </c>
      <c r="O552" s="46">
        <f t="shared" si="107"/>
        <v>4900</v>
      </c>
      <c r="P552" s="46" t="s">
        <v>30</v>
      </c>
      <c r="Q552" s="58">
        <f t="shared" si="108"/>
        <v>0</v>
      </c>
      <c r="R552" s="46" t="str">
        <f t="shared" si="109"/>
        <v>-</v>
      </c>
      <c r="S552" s="58" t="str">
        <f t="shared" si="110"/>
        <v>No Discount</v>
      </c>
      <c r="T552" s="46" t="str">
        <f t="shared" si="111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12"/>
        <v>0</v>
      </c>
      <c r="W552" s="46" t="str">
        <f t="shared" si="113"/>
        <v>-</v>
      </c>
      <c r="X552" s="58">
        <f t="shared" si="114"/>
        <v>0</v>
      </c>
      <c r="Y552" s="46" t="str">
        <f t="shared" si="115"/>
        <v>Yes</v>
      </c>
      <c r="Z552" s="46" t="str">
        <f t="shared" si="116"/>
        <v>Very high</v>
      </c>
    </row>
    <row r="553" spans="1:26" x14ac:dyDescent="0.25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104"/>
        <v>5925</v>
      </c>
      <c r="L553" s="46">
        <f t="shared" si="105"/>
        <v>6460</v>
      </c>
      <c r="M553" s="46">
        <v>25</v>
      </c>
      <c r="N553" s="46">
        <f t="shared" si="106"/>
        <v>6485</v>
      </c>
      <c r="O553" s="46">
        <f t="shared" si="107"/>
        <v>560</v>
      </c>
      <c r="P553" s="46" t="s">
        <v>30</v>
      </c>
      <c r="Q553" s="58">
        <f t="shared" si="108"/>
        <v>0</v>
      </c>
      <c r="R553" s="46" t="str">
        <f t="shared" si="109"/>
        <v>-</v>
      </c>
      <c r="S553" s="58" t="str">
        <f t="shared" si="110"/>
        <v>No Discount</v>
      </c>
      <c r="T553" s="46" t="str">
        <f t="shared" si="111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12"/>
        <v>0</v>
      </c>
      <c r="W553" s="46" t="str">
        <f t="shared" si="113"/>
        <v>-</v>
      </c>
      <c r="X553" s="58">
        <f t="shared" si="114"/>
        <v>0</v>
      </c>
      <c r="Y553" s="46" t="str">
        <f t="shared" si="115"/>
        <v>Yes</v>
      </c>
      <c r="Z553" s="46" t="str">
        <f t="shared" si="116"/>
        <v>MID</v>
      </c>
    </row>
    <row r="554" spans="1:26" x14ac:dyDescent="0.25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104"/>
        <v>126</v>
      </c>
      <c r="L554" s="46">
        <f t="shared" si="105"/>
        <v>136</v>
      </c>
      <c r="M554" s="46">
        <v>10</v>
      </c>
      <c r="N554" s="46">
        <f t="shared" si="106"/>
        <v>146</v>
      </c>
      <c r="O554" s="46">
        <f t="shared" si="107"/>
        <v>20</v>
      </c>
      <c r="P554" s="46" t="s">
        <v>152</v>
      </c>
      <c r="Q554" s="58">
        <f t="shared" si="108"/>
        <v>0</v>
      </c>
      <c r="R554" s="46">
        <f t="shared" si="109"/>
        <v>40.880000000000003</v>
      </c>
      <c r="S554" s="58" t="str">
        <f t="shared" si="110"/>
        <v>No Discount</v>
      </c>
      <c r="T554" s="46" t="str">
        <f t="shared" si="111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12"/>
        <v>0</v>
      </c>
      <c r="W554" s="46">
        <f t="shared" si="113"/>
        <v>40.880000000000003</v>
      </c>
      <c r="X554" s="58">
        <f t="shared" si="114"/>
        <v>0</v>
      </c>
      <c r="Y554" s="46" t="str">
        <f t="shared" si="115"/>
        <v>No</v>
      </c>
      <c r="Z554" s="46" t="str">
        <f t="shared" si="116"/>
        <v>LOW</v>
      </c>
    </row>
    <row r="555" spans="1:26" x14ac:dyDescent="0.25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104"/>
        <v>166</v>
      </c>
      <c r="L555" s="46">
        <f t="shared" si="105"/>
        <v>179</v>
      </c>
      <c r="M555" s="46">
        <v>30</v>
      </c>
      <c r="N555" s="46">
        <f t="shared" si="106"/>
        <v>209</v>
      </c>
      <c r="O555" s="46">
        <f t="shared" si="107"/>
        <v>43</v>
      </c>
      <c r="P555" s="46" t="s">
        <v>30</v>
      </c>
      <c r="Q555" s="58">
        <f t="shared" si="108"/>
        <v>0</v>
      </c>
      <c r="R555" s="46" t="str">
        <f t="shared" si="109"/>
        <v>-</v>
      </c>
      <c r="S555" s="58" t="str">
        <f t="shared" si="110"/>
        <v>No Discount</v>
      </c>
      <c r="T555" s="46" t="str">
        <f t="shared" si="111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12"/>
        <v>0</v>
      </c>
      <c r="W555" s="46" t="str">
        <f t="shared" si="113"/>
        <v>-</v>
      </c>
      <c r="X555" s="58">
        <f t="shared" si="114"/>
        <v>0</v>
      </c>
      <c r="Y555" s="46" t="str">
        <f t="shared" si="115"/>
        <v>No</v>
      </c>
      <c r="Z555" s="46" t="str">
        <f t="shared" si="116"/>
        <v>MID</v>
      </c>
    </row>
    <row r="556" spans="1:26" x14ac:dyDescent="0.25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104"/>
        <v>32604</v>
      </c>
      <c r="L556" s="46">
        <f t="shared" si="105"/>
        <v>35868</v>
      </c>
      <c r="M556" s="46">
        <v>62</v>
      </c>
      <c r="N556" s="46">
        <f t="shared" si="106"/>
        <v>35930</v>
      </c>
      <c r="O556" s="46">
        <f t="shared" si="107"/>
        <v>3326</v>
      </c>
      <c r="P556" s="46" t="s">
        <v>30</v>
      </c>
      <c r="Q556" s="58">
        <f t="shared" si="108"/>
        <v>0</v>
      </c>
      <c r="R556" s="46">
        <f t="shared" si="109"/>
        <v>10060.400000000001</v>
      </c>
      <c r="S556" s="58" t="str">
        <f t="shared" si="110"/>
        <v>No Discount</v>
      </c>
      <c r="T556" s="46" t="str">
        <f t="shared" si="111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12"/>
        <v>0</v>
      </c>
      <c r="W556" s="46">
        <f t="shared" si="113"/>
        <v>10060.400000000001</v>
      </c>
      <c r="X556" s="58">
        <f t="shared" si="114"/>
        <v>0</v>
      </c>
      <c r="Y556" s="46" t="str">
        <f t="shared" si="115"/>
        <v>Yes</v>
      </c>
      <c r="Z556" s="46" t="str">
        <f t="shared" si="116"/>
        <v>Very high</v>
      </c>
    </row>
    <row r="557" spans="1:26" x14ac:dyDescent="0.25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104"/>
        <v>10000</v>
      </c>
      <c r="L557" s="46">
        <f t="shared" si="105"/>
        <v>11215</v>
      </c>
      <c r="M557" s="46">
        <v>41</v>
      </c>
      <c r="N557" s="46">
        <f t="shared" si="106"/>
        <v>11256</v>
      </c>
      <c r="O557" s="46">
        <f t="shared" si="107"/>
        <v>1256</v>
      </c>
      <c r="P557" s="46" t="s">
        <v>30</v>
      </c>
      <c r="Q557" s="58">
        <f t="shared" si="108"/>
        <v>0</v>
      </c>
      <c r="R557" s="46">
        <f t="shared" si="109"/>
        <v>1688.3999999999999</v>
      </c>
      <c r="S557" s="58" t="str">
        <f t="shared" si="110"/>
        <v>No Discount</v>
      </c>
      <c r="T557" s="46" t="str">
        <f t="shared" si="111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12"/>
        <v>0</v>
      </c>
      <c r="W557" s="46" t="str">
        <f t="shared" si="113"/>
        <v>-</v>
      </c>
      <c r="X557" s="58">
        <f t="shared" si="114"/>
        <v>0</v>
      </c>
      <c r="Y557" s="46" t="str">
        <f t="shared" si="115"/>
        <v>No</v>
      </c>
      <c r="Z557" s="46" t="str">
        <f t="shared" si="116"/>
        <v>HIGH</v>
      </c>
    </row>
    <row r="558" spans="1:26" x14ac:dyDescent="0.25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104"/>
        <v>6183</v>
      </c>
      <c r="L558" s="46">
        <f t="shared" si="105"/>
        <v>6615</v>
      </c>
      <c r="M558" s="46">
        <v>90</v>
      </c>
      <c r="N558" s="46">
        <f t="shared" si="106"/>
        <v>6705</v>
      </c>
      <c r="O558" s="46">
        <f t="shared" si="107"/>
        <v>522</v>
      </c>
      <c r="P558" s="46" t="s">
        <v>30</v>
      </c>
      <c r="Q558" s="58">
        <f t="shared" si="108"/>
        <v>0</v>
      </c>
      <c r="R558" s="46" t="str">
        <f t="shared" si="109"/>
        <v>-</v>
      </c>
      <c r="S558" s="58" t="str">
        <f t="shared" si="110"/>
        <v>No Discount</v>
      </c>
      <c r="T558" s="46" t="str">
        <f t="shared" si="111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12"/>
        <v>0</v>
      </c>
      <c r="W558" s="46" t="str">
        <f t="shared" si="113"/>
        <v>-</v>
      </c>
      <c r="X558" s="58">
        <f t="shared" si="114"/>
        <v>0</v>
      </c>
      <c r="Y558" s="46" t="str">
        <f t="shared" si="115"/>
        <v>Yes</v>
      </c>
      <c r="Z558" s="46" t="str">
        <f t="shared" si="116"/>
        <v>Very high</v>
      </c>
    </row>
    <row r="559" spans="1:26" x14ac:dyDescent="0.25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104"/>
        <v>20559</v>
      </c>
      <c r="L559" s="46">
        <f t="shared" si="105"/>
        <v>21371</v>
      </c>
      <c r="M559" s="46">
        <v>32</v>
      </c>
      <c r="N559" s="46">
        <f t="shared" si="106"/>
        <v>21403</v>
      </c>
      <c r="O559" s="46">
        <f t="shared" si="107"/>
        <v>844</v>
      </c>
      <c r="P559" s="46" t="s">
        <v>30</v>
      </c>
      <c r="Q559" s="58">
        <f t="shared" si="108"/>
        <v>0</v>
      </c>
      <c r="R559" s="46" t="str">
        <f t="shared" si="109"/>
        <v>-</v>
      </c>
      <c r="S559" s="58" t="str">
        <f t="shared" si="110"/>
        <v>No Discount</v>
      </c>
      <c r="T559" s="46" t="str">
        <f t="shared" si="111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12"/>
        <v>0</v>
      </c>
      <c r="W559" s="46" t="str">
        <f t="shared" si="113"/>
        <v>-</v>
      </c>
      <c r="X559" s="58">
        <f t="shared" si="114"/>
        <v>0</v>
      </c>
      <c r="Y559" s="46" t="str">
        <f t="shared" si="115"/>
        <v>Yes</v>
      </c>
      <c r="Z559" s="46" t="str">
        <f t="shared" si="116"/>
        <v>MID</v>
      </c>
    </row>
    <row r="560" spans="1:26" x14ac:dyDescent="0.25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104"/>
        <v>23169</v>
      </c>
      <c r="L560" s="46">
        <f t="shared" si="105"/>
        <v>25995</v>
      </c>
      <c r="M560" s="46">
        <v>52</v>
      </c>
      <c r="N560" s="46">
        <f t="shared" si="106"/>
        <v>26047</v>
      </c>
      <c r="O560" s="46">
        <f t="shared" si="107"/>
        <v>2878</v>
      </c>
      <c r="P560" s="46" t="s">
        <v>28</v>
      </c>
      <c r="Q560" s="58">
        <f t="shared" si="108"/>
        <v>0.3</v>
      </c>
      <c r="R560" s="46">
        <f t="shared" si="109"/>
        <v>7814.0999999999995</v>
      </c>
      <c r="S560" s="58" t="str">
        <f t="shared" si="110"/>
        <v>No Discount</v>
      </c>
      <c r="T560" s="46" t="str">
        <f t="shared" si="111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12"/>
        <v>0.3</v>
      </c>
      <c r="W560" s="46">
        <f t="shared" si="113"/>
        <v>7814.0999999999995</v>
      </c>
      <c r="X560" s="58">
        <f t="shared" si="114"/>
        <v>0</v>
      </c>
      <c r="Y560" s="46" t="str">
        <f t="shared" si="115"/>
        <v>Yes</v>
      </c>
      <c r="Z560" s="46" t="str">
        <f t="shared" si="116"/>
        <v>HIGH</v>
      </c>
    </row>
    <row r="561" spans="1:26" x14ac:dyDescent="0.25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104"/>
        <v>16922</v>
      </c>
      <c r="L561" s="46">
        <f t="shared" si="105"/>
        <v>18612</v>
      </c>
      <c r="M561" s="46">
        <v>20</v>
      </c>
      <c r="N561" s="46">
        <f t="shared" si="106"/>
        <v>18632</v>
      </c>
      <c r="O561" s="46">
        <f t="shared" si="107"/>
        <v>1710</v>
      </c>
      <c r="P561" s="46" t="s">
        <v>30</v>
      </c>
      <c r="Q561" s="58">
        <f t="shared" si="108"/>
        <v>0</v>
      </c>
      <c r="R561" s="46" t="str">
        <f t="shared" si="109"/>
        <v>-</v>
      </c>
      <c r="S561" s="58" t="str">
        <f t="shared" si="110"/>
        <v>No Discount</v>
      </c>
      <c r="T561" s="46" t="str">
        <f t="shared" si="111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12"/>
        <v>0</v>
      </c>
      <c r="W561" s="46" t="str">
        <f t="shared" si="113"/>
        <v>-</v>
      </c>
      <c r="X561" s="58">
        <f t="shared" si="114"/>
        <v>0</v>
      </c>
      <c r="Y561" s="46" t="str">
        <f t="shared" si="115"/>
        <v>Yes</v>
      </c>
      <c r="Z561" s="46" t="str">
        <f t="shared" si="116"/>
        <v>LOW</v>
      </c>
    </row>
    <row r="562" spans="1:26" x14ac:dyDescent="0.25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104"/>
        <v>916</v>
      </c>
      <c r="L562" s="46">
        <f t="shared" si="105"/>
        <v>990</v>
      </c>
      <c r="M562" s="46">
        <v>24</v>
      </c>
      <c r="N562" s="46">
        <f t="shared" si="106"/>
        <v>1014</v>
      </c>
      <c r="O562" s="46">
        <f t="shared" si="107"/>
        <v>98</v>
      </c>
      <c r="P562" s="46" t="s">
        <v>30</v>
      </c>
      <c r="Q562" s="58">
        <f t="shared" si="108"/>
        <v>0</v>
      </c>
      <c r="R562" s="46">
        <f t="shared" si="109"/>
        <v>152.1</v>
      </c>
      <c r="S562" s="58" t="str">
        <f t="shared" si="110"/>
        <v>No Discount</v>
      </c>
      <c r="T562" s="46" t="str">
        <f t="shared" si="111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12"/>
        <v>0</v>
      </c>
      <c r="W562" s="46" t="str">
        <f t="shared" si="113"/>
        <v>-</v>
      </c>
      <c r="X562" s="58">
        <f t="shared" si="114"/>
        <v>0</v>
      </c>
      <c r="Y562" s="46" t="str">
        <f t="shared" si="115"/>
        <v>No</v>
      </c>
      <c r="Z562" s="46" t="str">
        <f t="shared" si="116"/>
        <v>MID</v>
      </c>
    </row>
    <row r="563" spans="1:26" x14ac:dyDescent="0.25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104"/>
        <v>11538</v>
      </c>
      <c r="L563" s="46">
        <f t="shared" si="105"/>
        <v>12708</v>
      </c>
      <c r="M563" s="46">
        <v>26</v>
      </c>
      <c r="N563" s="46">
        <f t="shared" si="106"/>
        <v>12734</v>
      </c>
      <c r="O563" s="46">
        <f t="shared" si="107"/>
        <v>1196</v>
      </c>
      <c r="P563" s="46" t="s">
        <v>152</v>
      </c>
      <c r="Q563" s="58">
        <f t="shared" si="108"/>
        <v>0</v>
      </c>
      <c r="R563" s="46" t="str">
        <f t="shared" si="109"/>
        <v>-</v>
      </c>
      <c r="S563" s="58" t="str">
        <f t="shared" si="110"/>
        <v>No Discount</v>
      </c>
      <c r="T563" s="46" t="str">
        <f t="shared" si="111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12"/>
        <v>0</v>
      </c>
      <c r="W563" s="46" t="str">
        <f t="shared" si="113"/>
        <v>-</v>
      </c>
      <c r="X563" s="58">
        <f t="shared" si="114"/>
        <v>0</v>
      </c>
      <c r="Y563" s="46" t="str">
        <f t="shared" si="115"/>
        <v>Yes</v>
      </c>
      <c r="Z563" s="46" t="str">
        <f t="shared" si="116"/>
        <v>MID</v>
      </c>
    </row>
    <row r="564" spans="1:26" x14ac:dyDescent="0.25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104"/>
        <v>399</v>
      </c>
      <c r="L564" s="46">
        <f t="shared" si="105"/>
        <v>417</v>
      </c>
      <c r="M564" s="46">
        <v>30</v>
      </c>
      <c r="N564" s="46">
        <f t="shared" si="106"/>
        <v>447</v>
      </c>
      <c r="O564" s="46">
        <f t="shared" si="107"/>
        <v>48</v>
      </c>
      <c r="P564" s="46" t="s">
        <v>30</v>
      </c>
      <c r="Q564" s="58">
        <f t="shared" si="108"/>
        <v>0</v>
      </c>
      <c r="R564" s="46">
        <f t="shared" si="109"/>
        <v>125.16000000000001</v>
      </c>
      <c r="S564" s="58" t="str">
        <f t="shared" si="110"/>
        <v>No Discount</v>
      </c>
      <c r="T564" s="46" t="str">
        <f t="shared" si="111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12"/>
        <v>0</v>
      </c>
      <c r="W564" s="46">
        <f t="shared" si="113"/>
        <v>125.16000000000001</v>
      </c>
      <c r="X564" s="58">
        <f t="shared" si="114"/>
        <v>0</v>
      </c>
      <c r="Y564" s="46" t="str">
        <f t="shared" si="115"/>
        <v>No</v>
      </c>
      <c r="Z564" s="46" t="str">
        <f t="shared" si="116"/>
        <v>MID</v>
      </c>
    </row>
    <row r="565" spans="1:26" x14ac:dyDescent="0.25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104"/>
        <v>11556</v>
      </c>
      <c r="L565" s="46">
        <f t="shared" si="105"/>
        <v>12364</v>
      </c>
      <c r="M565" s="46">
        <v>40</v>
      </c>
      <c r="N565" s="46">
        <f t="shared" si="106"/>
        <v>12404</v>
      </c>
      <c r="O565" s="46">
        <f t="shared" si="107"/>
        <v>848</v>
      </c>
      <c r="P565" s="46" t="s">
        <v>28</v>
      </c>
      <c r="Q565" s="58">
        <f t="shared" si="108"/>
        <v>0</v>
      </c>
      <c r="R565" s="46">
        <f t="shared" si="109"/>
        <v>1860.6</v>
      </c>
      <c r="S565" s="58" t="str">
        <f t="shared" si="110"/>
        <v>No Discount</v>
      </c>
      <c r="T565" s="46" t="str">
        <f t="shared" si="111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12"/>
        <v>0</v>
      </c>
      <c r="W565" s="46" t="str">
        <f t="shared" si="113"/>
        <v>-</v>
      </c>
      <c r="X565" s="58">
        <f t="shared" si="114"/>
        <v>0</v>
      </c>
      <c r="Y565" s="46" t="str">
        <f t="shared" si="115"/>
        <v>Yes</v>
      </c>
      <c r="Z565" s="46" t="str">
        <f t="shared" si="116"/>
        <v>MID</v>
      </c>
    </row>
    <row r="566" spans="1:26" x14ac:dyDescent="0.25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104"/>
        <v>9075</v>
      </c>
      <c r="L566" s="46">
        <f t="shared" si="105"/>
        <v>9435</v>
      </c>
      <c r="M566" s="46">
        <v>29</v>
      </c>
      <c r="N566" s="46">
        <f t="shared" si="106"/>
        <v>9464</v>
      </c>
      <c r="O566" s="46">
        <f t="shared" si="107"/>
        <v>389</v>
      </c>
      <c r="P566" s="46" t="s">
        <v>30</v>
      </c>
      <c r="Q566" s="58">
        <f t="shared" si="108"/>
        <v>0.3</v>
      </c>
      <c r="R566" s="46">
        <f t="shared" si="109"/>
        <v>2839.2</v>
      </c>
      <c r="S566" s="58" t="str">
        <f t="shared" si="110"/>
        <v>No Discount</v>
      </c>
      <c r="T566" s="46" t="str">
        <f t="shared" si="111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12"/>
        <v>0.3</v>
      </c>
      <c r="W566" s="46">
        <f t="shared" si="113"/>
        <v>2839.2</v>
      </c>
      <c r="X566" s="58">
        <f t="shared" si="114"/>
        <v>0</v>
      </c>
      <c r="Y566" s="46" t="str">
        <f t="shared" si="115"/>
        <v>Yes</v>
      </c>
      <c r="Z566" s="46" t="str">
        <f t="shared" si="116"/>
        <v>MID</v>
      </c>
    </row>
    <row r="567" spans="1:26" x14ac:dyDescent="0.25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104"/>
        <v>4420</v>
      </c>
      <c r="L567" s="46">
        <f t="shared" si="105"/>
        <v>4684</v>
      </c>
      <c r="M567" s="46">
        <v>24</v>
      </c>
      <c r="N567" s="46">
        <f t="shared" si="106"/>
        <v>4708</v>
      </c>
      <c r="O567" s="46">
        <f t="shared" si="107"/>
        <v>288</v>
      </c>
      <c r="P567" s="46" t="s">
        <v>28</v>
      </c>
      <c r="Q567" s="58">
        <f t="shared" si="108"/>
        <v>0</v>
      </c>
      <c r="R567" s="46">
        <f t="shared" si="109"/>
        <v>706.19999999999993</v>
      </c>
      <c r="S567" s="58" t="str">
        <f t="shared" si="110"/>
        <v>No Discount</v>
      </c>
      <c r="T567" s="46" t="str">
        <f t="shared" si="111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12"/>
        <v>0</v>
      </c>
      <c r="W567" s="46" t="str">
        <f t="shared" si="113"/>
        <v>-</v>
      </c>
      <c r="X567" s="58">
        <f t="shared" si="114"/>
        <v>0</v>
      </c>
      <c r="Y567" s="46" t="str">
        <f t="shared" si="115"/>
        <v>Yes</v>
      </c>
      <c r="Z567" s="46" t="str">
        <f t="shared" si="116"/>
        <v>MID</v>
      </c>
    </row>
    <row r="568" spans="1:26" x14ac:dyDescent="0.25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104"/>
        <v>152</v>
      </c>
      <c r="L568" s="46">
        <f t="shared" si="105"/>
        <v>164</v>
      </c>
      <c r="M568" s="46">
        <v>30</v>
      </c>
      <c r="N568" s="46">
        <f t="shared" si="106"/>
        <v>194</v>
      </c>
      <c r="O568" s="46">
        <f t="shared" si="107"/>
        <v>42</v>
      </c>
      <c r="P568" s="46" t="s">
        <v>30</v>
      </c>
      <c r="Q568" s="58">
        <f t="shared" si="108"/>
        <v>0.3</v>
      </c>
      <c r="R568" s="46">
        <f t="shared" si="109"/>
        <v>58.199999999999996</v>
      </c>
      <c r="S568" s="58" t="str">
        <f t="shared" si="110"/>
        <v>No Discount</v>
      </c>
      <c r="T568" s="46" t="str">
        <f t="shared" si="111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12"/>
        <v>0.3</v>
      </c>
      <c r="W568" s="46">
        <f t="shared" si="113"/>
        <v>58.199999999999996</v>
      </c>
      <c r="X568" s="58">
        <f t="shared" si="114"/>
        <v>0</v>
      </c>
      <c r="Y568" s="46" t="str">
        <f t="shared" si="115"/>
        <v>No</v>
      </c>
      <c r="Z568" s="46" t="str">
        <f t="shared" si="116"/>
        <v>MID</v>
      </c>
    </row>
    <row r="569" spans="1:26" x14ac:dyDescent="0.25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104"/>
        <v>6480</v>
      </c>
      <c r="L569" s="46">
        <f t="shared" si="105"/>
        <v>6800</v>
      </c>
      <c r="M569" s="46">
        <v>51</v>
      </c>
      <c r="N569" s="46">
        <f t="shared" si="106"/>
        <v>6851</v>
      </c>
      <c r="O569" s="46">
        <f t="shared" si="107"/>
        <v>371</v>
      </c>
      <c r="P569" s="46" t="s">
        <v>28</v>
      </c>
      <c r="Q569" s="58">
        <f t="shared" si="108"/>
        <v>0</v>
      </c>
      <c r="R569" s="46" t="str">
        <f t="shared" si="109"/>
        <v>-</v>
      </c>
      <c r="S569" s="58" t="str">
        <f t="shared" si="110"/>
        <v>No Discount</v>
      </c>
      <c r="T569" s="46" t="str">
        <f t="shared" si="111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12"/>
        <v>0</v>
      </c>
      <c r="W569" s="46" t="str">
        <f t="shared" si="113"/>
        <v>-</v>
      </c>
      <c r="X569" s="58">
        <f t="shared" si="114"/>
        <v>0</v>
      </c>
      <c r="Y569" s="46" t="str">
        <f t="shared" si="115"/>
        <v>Yes</v>
      </c>
      <c r="Z569" s="46" t="str">
        <f t="shared" si="116"/>
        <v>HIGH</v>
      </c>
    </row>
    <row r="570" spans="1:26" x14ac:dyDescent="0.25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104"/>
        <v>69183</v>
      </c>
      <c r="L570" s="46">
        <f t="shared" si="105"/>
        <v>73986</v>
      </c>
      <c r="M570" s="46">
        <v>87</v>
      </c>
      <c r="N570" s="46">
        <f t="shared" si="106"/>
        <v>74073</v>
      </c>
      <c r="O570" s="46">
        <f t="shared" si="107"/>
        <v>4890</v>
      </c>
      <c r="P570" s="46" t="s">
        <v>30</v>
      </c>
      <c r="Q570" s="58">
        <f t="shared" si="108"/>
        <v>0</v>
      </c>
      <c r="R570" s="46">
        <f t="shared" si="109"/>
        <v>11110.949999999999</v>
      </c>
      <c r="S570" s="58" t="str">
        <f t="shared" si="110"/>
        <v>No Discount</v>
      </c>
      <c r="T570" s="46" t="str">
        <f t="shared" si="111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12"/>
        <v>0</v>
      </c>
      <c r="W570" s="46" t="str">
        <f t="shared" si="113"/>
        <v>-</v>
      </c>
      <c r="X570" s="58">
        <f t="shared" si="114"/>
        <v>0</v>
      </c>
      <c r="Y570" s="46" t="str">
        <f t="shared" si="115"/>
        <v>Yes</v>
      </c>
      <c r="Z570" s="46" t="str">
        <f t="shared" si="116"/>
        <v>Very high</v>
      </c>
    </row>
    <row r="571" spans="1:26" x14ac:dyDescent="0.25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104"/>
        <v>630</v>
      </c>
      <c r="L571" s="46">
        <f t="shared" si="105"/>
        <v>672</v>
      </c>
      <c r="M571" s="46">
        <v>34</v>
      </c>
      <c r="N571" s="46">
        <f t="shared" si="106"/>
        <v>706</v>
      </c>
      <c r="O571" s="46">
        <f t="shared" si="107"/>
        <v>76</v>
      </c>
      <c r="P571" s="46" t="s">
        <v>30</v>
      </c>
      <c r="Q571" s="58">
        <f t="shared" si="108"/>
        <v>0</v>
      </c>
      <c r="R571" s="46">
        <f t="shared" si="109"/>
        <v>105.89999999999999</v>
      </c>
      <c r="S571" s="58" t="str">
        <f t="shared" si="110"/>
        <v>No Discount</v>
      </c>
      <c r="T571" s="46" t="str">
        <f t="shared" si="111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12"/>
        <v>0</v>
      </c>
      <c r="W571" s="46" t="str">
        <f t="shared" si="113"/>
        <v>-</v>
      </c>
      <c r="X571" s="58">
        <f t="shared" si="114"/>
        <v>0</v>
      </c>
      <c r="Y571" s="46" t="str">
        <f t="shared" si="115"/>
        <v>No</v>
      </c>
      <c r="Z571" s="46" t="str">
        <f t="shared" si="116"/>
        <v>MID</v>
      </c>
    </row>
    <row r="572" spans="1:26" x14ac:dyDescent="0.25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104"/>
        <v>258</v>
      </c>
      <c r="L572" s="46">
        <f t="shared" si="105"/>
        <v>284</v>
      </c>
      <c r="M572" s="46">
        <v>30</v>
      </c>
      <c r="N572" s="46">
        <f t="shared" si="106"/>
        <v>314</v>
      </c>
      <c r="O572" s="46">
        <f t="shared" si="107"/>
        <v>56</v>
      </c>
      <c r="P572" s="46" t="s">
        <v>30</v>
      </c>
      <c r="Q572" s="58">
        <f t="shared" si="108"/>
        <v>0</v>
      </c>
      <c r="R572" s="46" t="str">
        <f t="shared" si="109"/>
        <v>-</v>
      </c>
      <c r="S572" s="58" t="str">
        <f t="shared" si="110"/>
        <v>No Discount</v>
      </c>
      <c r="T572" s="46" t="str">
        <f t="shared" si="111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12"/>
        <v>0</v>
      </c>
      <c r="W572" s="46" t="str">
        <f t="shared" si="113"/>
        <v>-</v>
      </c>
      <c r="X572" s="58">
        <f t="shared" si="114"/>
        <v>0</v>
      </c>
      <c r="Y572" s="46" t="str">
        <f t="shared" si="115"/>
        <v>No</v>
      </c>
      <c r="Z572" s="46" t="str">
        <f t="shared" si="116"/>
        <v>MID</v>
      </c>
    </row>
    <row r="573" spans="1:26" x14ac:dyDescent="0.25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104"/>
        <v>2856</v>
      </c>
      <c r="L573" s="46">
        <f t="shared" si="105"/>
        <v>3174</v>
      </c>
      <c r="M573" s="46">
        <v>53</v>
      </c>
      <c r="N573" s="46">
        <f t="shared" si="106"/>
        <v>3227</v>
      </c>
      <c r="O573" s="46">
        <f t="shared" si="107"/>
        <v>371</v>
      </c>
      <c r="P573" s="46" t="s">
        <v>64</v>
      </c>
      <c r="Q573" s="58">
        <f t="shared" si="108"/>
        <v>0</v>
      </c>
      <c r="R573" s="46">
        <f t="shared" si="109"/>
        <v>903.56000000000006</v>
      </c>
      <c r="S573" s="58" t="str">
        <f t="shared" si="110"/>
        <v>No Discount</v>
      </c>
      <c r="T573" s="46" t="str">
        <f t="shared" si="111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12"/>
        <v>0</v>
      </c>
      <c r="W573" s="46">
        <f t="shared" si="113"/>
        <v>903.56000000000006</v>
      </c>
      <c r="X573" s="58">
        <f t="shared" si="114"/>
        <v>0</v>
      </c>
      <c r="Y573" s="46" t="str">
        <f t="shared" si="115"/>
        <v>Yes</v>
      </c>
      <c r="Z573" s="46" t="str">
        <f t="shared" si="116"/>
        <v>HIGH</v>
      </c>
    </row>
    <row r="574" spans="1:26" x14ac:dyDescent="0.25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104"/>
        <v>10384</v>
      </c>
      <c r="L574" s="46">
        <f t="shared" si="105"/>
        <v>11316</v>
      </c>
      <c r="M574" s="46">
        <v>44</v>
      </c>
      <c r="N574" s="46">
        <f t="shared" si="106"/>
        <v>11360</v>
      </c>
      <c r="O574" s="46">
        <f t="shared" si="107"/>
        <v>976</v>
      </c>
      <c r="P574" s="46" t="s">
        <v>30</v>
      </c>
      <c r="Q574" s="58">
        <f t="shared" si="108"/>
        <v>0</v>
      </c>
      <c r="R574" s="46" t="str">
        <f t="shared" si="109"/>
        <v>-</v>
      </c>
      <c r="S574" s="58" t="str">
        <f t="shared" si="110"/>
        <v>No Discount</v>
      </c>
      <c r="T574" s="46" t="str">
        <f t="shared" si="111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12"/>
        <v>0</v>
      </c>
      <c r="W574" s="46" t="str">
        <f t="shared" si="113"/>
        <v>-</v>
      </c>
      <c r="X574" s="58">
        <f t="shared" si="114"/>
        <v>0</v>
      </c>
      <c r="Y574" s="46" t="str">
        <f t="shared" si="115"/>
        <v>Yes</v>
      </c>
      <c r="Z574" s="46" t="str">
        <f t="shared" si="116"/>
        <v>HIGH</v>
      </c>
    </row>
    <row r="575" spans="1:26" x14ac:dyDescent="0.25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104"/>
        <v>70812</v>
      </c>
      <c r="L575" s="46">
        <f t="shared" si="105"/>
        <v>72198</v>
      </c>
      <c r="M575" s="46">
        <v>25</v>
      </c>
      <c r="N575" s="46">
        <f t="shared" si="106"/>
        <v>72223</v>
      </c>
      <c r="O575" s="46">
        <f t="shared" si="107"/>
        <v>1411</v>
      </c>
      <c r="P575" s="46" t="s">
        <v>30</v>
      </c>
      <c r="Q575" s="58">
        <f t="shared" si="108"/>
        <v>0</v>
      </c>
      <c r="R575" s="46">
        <f t="shared" si="109"/>
        <v>20222.440000000002</v>
      </c>
      <c r="S575" s="58" t="str">
        <f t="shared" si="110"/>
        <v>No Discount</v>
      </c>
      <c r="T575" s="46" t="str">
        <f t="shared" si="111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12"/>
        <v>0</v>
      </c>
      <c r="W575" s="46">
        <f t="shared" si="113"/>
        <v>20222.440000000002</v>
      </c>
      <c r="X575" s="58">
        <f t="shared" si="114"/>
        <v>0</v>
      </c>
      <c r="Y575" s="46" t="str">
        <f t="shared" si="115"/>
        <v>Yes</v>
      </c>
      <c r="Z575" s="46" t="str">
        <f t="shared" si="116"/>
        <v>MID</v>
      </c>
    </row>
    <row r="576" spans="1:26" x14ac:dyDescent="0.25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104"/>
        <v>6306</v>
      </c>
      <c r="L576" s="46">
        <f t="shared" si="105"/>
        <v>6747</v>
      </c>
      <c r="M576" s="46">
        <v>41</v>
      </c>
      <c r="N576" s="46">
        <f t="shared" si="106"/>
        <v>6788</v>
      </c>
      <c r="O576" s="46">
        <f t="shared" si="107"/>
        <v>482</v>
      </c>
      <c r="P576" s="46" t="s">
        <v>30</v>
      </c>
      <c r="Q576" s="58">
        <f t="shared" si="108"/>
        <v>0</v>
      </c>
      <c r="R576" s="46">
        <f t="shared" si="109"/>
        <v>1018.1999999999999</v>
      </c>
      <c r="S576" s="58" t="str">
        <f t="shared" si="110"/>
        <v>No Discount</v>
      </c>
      <c r="T576" s="46" t="str">
        <f t="shared" si="111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12"/>
        <v>0</v>
      </c>
      <c r="W576" s="46" t="str">
        <f t="shared" si="113"/>
        <v>-</v>
      </c>
      <c r="X576" s="58">
        <f t="shared" si="114"/>
        <v>0</v>
      </c>
      <c r="Y576" s="46" t="str">
        <f t="shared" si="115"/>
        <v>Yes</v>
      </c>
      <c r="Z576" s="46" t="str">
        <f t="shared" si="116"/>
        <v>HIGH</v>
      </c>
    </row>
    <row r="577" spans="1:26" x14ac:dyDescent="0.25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104"/>
        <v>268</v>
      </c>
      <c r="L577" s="46">
        <f t="shared" si="105"/>
        <v>284</v>
      </c>
      <c r="M577" s="46">
        <v>30</v>
      </c>
      <c r="N577" s="46">
        <f t="shared" si="106"/>
        <v>314</v>
      </c>
      <c r="O577" s="46">
        <f t="shared" si="107"/>
        <v>46</v>
      </c>
      <c r="P577" s="46" t="s">
        <v>30</v>
      </c>
      <c r="Q577" s="58">
        <f t="shared" si="108"/>
        <v>0</v>
      </c>
      <c r="R577" s="46">
        <f t="shared" si="109"/>
        <v>87.92</v>
      </c>
      <c r="S577" s="58" t="str">
        <f t="shared" si="110"/>
        <v>No Discount</v>
      </c>
      <c r="T577" s="46" t="str">
        <f t="shared" si="111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12"/>
        <v>0</v>
      </c>
      <c r="W577" s="46">
        <f t="shared" si="113"/>
        <v>87.92</v>
      </c>
      <c r="X577" s="58">
        <f t="shared" si="114"/>
        <v>0</v>
      </c>
      <c r="Y577" s="46" t="str">
        <f t="shared" si="115"/>
        <v>No</v>
      </c>
      <c r="Z577" s="46" t="str">
        <f t="shared" si="116"/>
        <v>MID</v>
      </c>
    </row>
    <row r="578" spans="1:26" x14ac:dyDescent="0.25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104"/>
        <v>1030</v>
      </c>
      <c r="L578" s="46">
        <f t="shared" si="105"/>
        <v>1103</v>
      </c>
      <c r="M578" s="46">
        <v>45</v>
      </c>
      <c r="N578" s="46">
        <f t="shared" si="106"/>
        <v>1148</v>
      </c>
      <c r="O578" s="46">
        <f t="shared" si="107"/>
        <v>118</v>
      </c>
      <c r="P578" s="46" t="s">
        <v>30</v>
      </c>
      <c r="Q578" s="58">
        <f t="shared" si="108"/>
        <v>0.3</v>
      </c>
      <c r="R578" s="46">
        <f t="shared" si="109"/>
        <v>344.4</v>
      </c>
      <c r="S578" s="58" t="str">
        <f t="shared" si="110"/>
        <v>No Discount</v>
      </c>
      <c r="T578" s="46" t="str">
        <f t="shared" si="111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12"/>
        <v>0.3</v>
      </c>
      <c r="W578" s="46">
        <f t="shared" si="113"/>
        <v>344.4</v>
      </c>
      <c r="X578" s="58">
        <f t="shared" si="114"/>
        <v>0</v>
      </c>
      <c r="Y578" s="46" t="str">
        <f t="shared" si="115"/>
        <v>No</v>
      </c>
      <c r="Z578" s="46" t="str">
        <f t="shared" si="116"/>
        <v>HIGH</v>
      </c>
    </row>
    <row r="579" spans="1:26" x14ac:dyDescent="0.25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17">I579*J579</f>
        <v>16590</v>
      </c>
      <c r="L579" s="46">
        <f t="shared" ref="L579:L642" si="118">H579*J579</f>
        <v>18088</v>
      </c>
      <c r="M579" s="46">
        <v>54</v>
      </c>
      <c r="N579" s="46">
        <f t="shared" ref="N579:N642" si="119">L579+M579</f>
        <v>18142</v>
      </c>
      <c r="O579" s="46">
        <f t="shared" ref="O579:O642" si="120">N579-K579</f>
        <v>1552</v>
      </c>
      <c r="P579" s="46" t="s">
        <v>30</v>
      </c>
      <c r="Q579" s="58">
        <f t="shared" ref="Q579:Q642" si="121">IF(E579="Amazon",30%,0)</f>
        <v>0.3</v>
      </c>
      <c r="R579" s="46">
        <f t="shared" ref="R579:R642" si="122">IF(E579="Amazon",30%*N579,IF(E579="Flipkart",28%*N579,IF(E579="India Mart",15%*N579,"-")))</f>
        <v>5442.5999999999995</v>
      </c>
      <c r="S579" s="58" t="str">
        <f t="shared" ref="S579:S642" si="123">IF(AND(E579="Website",N579&gt;25000),2%,"No Discount")</f>
        <v>No Discount</v>
      </c>
      <c r="T579" s="46" t="str">
        <f t="shared" ref="T579:T642" si="124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25">IF(E579="Amazon",30%,0%)</f>
        <v>0.3</v>
      </c>
      <c r="W579" s="46">
        <f t="shared" ref="W579:W642" si="126">IF(E579="Amazon",N579*30%,IF(E579="flipkart",N579*28%,IF(E579="indiamart",N579*15%,"-")))</f>
        <v>5442.5999999999995</v>
      </c>
      <c r="X579" s="58">
        <f t="shared" ref="X579:X642" si="127">IF(AND(E579="website",N579&gt;25000),2%,0%)</f>
        <v>0</v>
      </c>
      <c r="Y579" s="46" t="str">
        <f t="shared" ref="Y579:Y642" si="128">IF(OR(D579="Furniture",D579="Technology"),"Yes","No")</f>
        <v>Yes</v>
      </c>
      <c r="Z579" s="46" t="str">
        <f t="shared" ref="Z579:Z642" si="129">_xlfn.IFS(M579&lt;=20,"LOW",M579&lt;=40,"MID",M579&lt;=60,"HIGH",M579&gt;60,"Very high")</f>
        <v>HIGH</v>
      </c>
    </row>
    <row r="580" spans="1:26" x14ac:dyDescent="0.25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17"/>
        <v>393</v>
      </c>
      <c r="L580" s="46">
        <f t="shared" si="118"/>
        <v>423</v>
      </c>
      <c r="M580" s="46">
        <v>30</v>
      </c>
      <c r="N580" s="46">
        <f t="shared" si="119"/>
        <v>453</v>
      </c>
      <c r="O580" s="46">
        <f t="shared" si="120"/>
        <v>60</v>
      </c>
      <c r="P580" s="46" t="s">
        <v>28</v>
      </c>
      <c r="Q580" s="58">
        <f t="shared" si="121"/>
        <v>0</v>
      </c>
      <c r="R580" s="46">
        <f t="shared" si="122"/>
        <v>126.84000000000002</v>
      </c>
      <c r="S580" s="58" t="str">
        <f t="shared" si="123"/>
        <v>No Discount</v>
      </c>
      <c r="T580" s="46" t="str">
        <f t="shared" si="124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25"/>
        <v>0</v>
      </c>
      <c r="W580" s="46">
        <f t="shared" si="126"/>
        <v>126.84000000000002</v>
      </c>
      <c r="X580" s="58">
        <f t="shared" si="127"/>
        <v>0</v>
      </c>
      <c r="Y580" s="46" t="str">
        <f t="shared" si="128"/>
        <v>No</v>
      </c>
      <c r="Z580" s="46" t="str">
        <f t="shared" si="129"/>
        <v>MID</v>
      </c>
    </row>
    <row r="581" spans="1:26" x14ac:dyDescent="0.25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17"/>
        <v>4218</v>
      </c>
      <c r="L581" s="46">
        <f t="shared" si="118"/>
        <v>4599</v>
      </c>
      <c r="M581" s="46">
        <v>51</v>
      </c>
      <c r="N581" s="46">
        <f t="shared" si="119"/>
        <v>4650</v>
      </c>
      <c r="O581" s="46">
        <f t="shared" si="120"/>
        <v>432</v>
      </c>
      <c r="P581" s="46" t="s">
        <v>152</v>
      </c>
      <c r="Q581" s="58">
        <f t="shared" si="121"/>
        <v>0</v>
      </c>
      <c r="R581" s="46" t="str">
        <f t="shared" si="122"/>
        <v>-</v>
      </c>
      <c r="S581" s="58" t="str">
        <f t="shared" si="123"/>
        <v>No Discount</v>
      </c>
      <c r="T581" s="46" t="str">
        <f t="shared" si="124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25"/>
        <v>0</v>
      </c>
      <c r="W581" s="46" t="str">
        <f t="shared" si="126"/>
        <v>-</v>
      </c>
      <c r="X581" s="58">
        <f t="shared" si="127"/>
        <v>0</v>
      </c>
      <c r="Y581" s="46" t="str">
        <f t="shared" si="128"/>
        <v>No</v>
      </c>
      <c r="Z581" s="46" t="str">
        <f t="shared" si="129"/>
        <v>HIGH</v>
      </c>
    </row>
    <row r="582" spans="1:26" x14ac:dyDescent="0.25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17"/>
        <v>19974</v>
      </c>
      <c r="L582" s="46">
        <f t="shared" si="118"/>
        <v>21981</v>
      </c>
      <c r="M582" s="46">
        <v>60</v>
      </c>
      <c r="N582" s="46">
        <f t="shared" si="119"/>
        <v>22041</v>
      </c>
      <c r="O582" s="46">
        <f t="shared" si="120"/>
        <v>2067</v>
      </c>
      <c r="P582" s="46" t="s">
        <v>30</v>
      </c>
      <c r="Q582" s="58">
        <f t="shared" si="121"/>
        <v>0</v>
      </c>
      <c r="R582" s="46" t="str">
        <f t="shared" si="122"/>
        <v>-</v>
      </c>
      <c r="S582" s="58" t="str">
        <f t="shared" si="123"/>
        <v>No Discount</v>
      </c>
      <c r="T582" s="46" t="str">
        <f t="shared" si="124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25"/>
        <v>0</v>
      </c>
      <c r="W582" s="46" t="str">
        <f t="shared" si="126"/>
        <v>-</v>
      </c>
      <c r="X582" s="58">
        <f t="shared" si="127"/>
        <v>0</v>
      </c>
      <c r="Y582" s="46" t="str">
        <f t="shared" si="128"/>
        <v>Yes</v>
      </c>
      <c r="Z582" s="46" t="str">
        <f t="shared" si="129"/>
        <v>HIGH</v>
      </c>
    </row>
    <row r="583" spans="1:26" x14ac:dyDescent="0.25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17"/>
        <v>984</v>
      </c>
      <c r="L583" s="46">
        <f t="shared" si="118"/>
        <v>1084</v>
      </c>
      <c r="M583" s="46">
        <v>85</v>
      </c>
      <c r="N583" s="46">
        <f t="shared" si="119"/>
        <v>1169</v>
      </c>
      <c r="O583" s="46">
        <f t="shared" si="120"/>
        <v>185</v>
      </c>
      <c r="P583" s="46" t="s">
        <v>30</v>
      </c>
      <c r="Q583" s="58">
        <f t="shared" si="121"/>
        <v>0</v>
      </c>
      <c r="R583" s="46" t="str">
        <f t="shared" si="122"/>
        <v>-</v>
      </c>
      <c r="S583" s="58" t="str">
        <f t="shared" si="123"/>
        <v>No Discount</v>
      </c>
      <c r="T583" s="46" t="str">
        <f t="shared" si="124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25"/>
        <v>0</v>
      </c>
      <c r="W583" s="46" t="str">
        <f t="shared" si="126"/>
        <v>-</v>
      </c>
      <c r="X583" s="58">
        <f t="shared" si="127"/>
        <v>0</v>
      </c>
      <c r="Y583" s="46" t="str">
        <f t="shared" si="128"/>
        <v>No</v>
      </c>
      <c r="Z583" s="46" t="str">
        <f t="shared" si="129"/>
        <v>Very high</v>
      </c>
    </row>
    <row r="584" spans="1:26" x14ac:dyDescent="0.25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17"/>
        <v>612</v>
      </c>
      <c r="L584" s="46">
        <f t="shared" si="118"/>
        <v>666</v>
      </c>
      <c r="M584" s="46">
        <v>70</v>
      </c>
      <c r="N584" s="46">
        <f t="shared" si="119"/>
        <v>736</v>
      </c>
      <c r="O584" s="46">
        <f t="shared" si="120"/>
        <v>124</v>
      </c>
      <c r="P584" s="46" t="s">
        <v>28</v>
      </c>
      <c r="Q584" s="58">
        <f t="shared" si="121"/>
        <v>0</v>
      </c>
      <c r="R584" s="46" t="str">
        <f t="shared" si="122"/>
        <v>-</v>
      </c>
      <c r="S584" s="58" t="str">
        <f t="shared" si="123"/>
        <v>No Discount</v>
      </c>
      <c r="T584" s="46" t="str">
        <f t="shared" si="124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25"/>
        <v>0</v>
      </c>
      <c r="W584" s="46" t="str">
        <f t="shared" si="126"/>
        <v>-</v>
      </c>
      <c r="X584" s="58">
        <f t="shared" si="127"/>
        <v>0</v>
      </c>
      <c r="Y584" s="46" t="str">
        <f t="shared" si="128"/>
        <v>No</v>
      </c>
      <c r="Z584" s="46" t="str">
        <f t="shared" si="129"/>
        <v>Very high</v>
      </c>
    </row>
    <row r="585" spans="1:26" x14ac:dyDescent="0.25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17"/>
        <v>6215</v>
      </c>
      <c r="L585" s="46">
        <f t="shared" si="118"/>
        <v>6337</v>
      </c>
      <c r="M585" s="46">
        <v>51</v>
      </c>
      <c r="N585" s="46">
        <f t="shared" si="119"/>
        <v>6388</v>
      </c>
      <c r="O585" s="46">
        <f t="shared" si="120"/>
        <v>173</v>
      </c>
      <c r="P585" s="46" t="s">
        <v>28</v>
      </c>
      <c r="Q585" s="58">
        <f t="shared" si="121"/>
        <v>0</v>
      </c>
      <c r="R585" s="46">
        <f t="shared" si="122"/>
        <v>958.19999999999993</v>
      </c>
      <c r="S585" s="58" t="str">
        <f t="shared" si="123"/>
        <v>No Discount</v>
      </c>
      <c r="T585" s="46" t="str">
        <f t="shared" si="124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25"/>
        <v>0</v>
      </c>
      <c r="W585" s="46" t="str">
        <f t="shared" si="126"/>
        <v>-</v>
      </c>
      <c r="X585" s="58">
        <f t="shared" si="127"/>
        <v>0</v>
      </c>
      <c r="Y585" s="46" t="str">
        <f t="shared" si="128"/>
        <v>Yes</v>
      </c>
      <c r="Z585" s="46" t="str">
        <f t="shared" si="129"/>
        <v>HIGH</v>
      </c>
    </row>
    <row r="586" spans="1:26" x14ac:dyDescent="0.25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17"/>
        <v>260</v>
      </c>
      <c r="L586" s="46">
        <f t="shared" si="118"/>
        <v>290</v>
      </c>
      <c r="M586" s="46">
        <v>30</v>
      </c>
      <c r="N586" s="46">
        <f t="shared" si="119"/>
        <v>320</v>
      </c>
      <c r="O586" s="46">
        <f t="shared" si="120"/>
        <v>60</v>
      </c>
      <c r="P586" s="46" t="s">
        <v>28</v>
      </c>
      <c r="Q586" s="58">
        <f t="shared" si="121"/>
        <v>0</v>
      </c>
      <c r="R586" s="46" t="str">
        <f t="shared" si="122"/>
        <v>-</v>
      </c>
      <c r="S586" s="58" t="str">
        <f t="shared" si="123"/>
        <v>No Discount</v>
      </c>
      <c r="T586" s="46" t="str">
        <f t="shared" si="124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25"/>
        <v>0</v>
      </c>
      <c r="W586" s="46" t="str">
        <f t="shared" si="126"/>
        <v>-</v>
      </c>
      <c r="X586" s="58">
        <f t="shared" si="127"/>
        <v>0</v>
      </c>
      <c r="Y586" s="46" t="str">
        <f t="shared" si="128"/>
        <v>No</v>
      </c>
      <c r="Z586" s="46" t="str">
        <f t="shared" si="129"/>
        <v>MID</v>
      </c>
    </row>
    <row r="587" spans="1:26" x14ac:dyDescent="0.25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17"/>
        <v>4285</v>
      </c>
      <c r="L587" s="46">
        <f t="shared" si="118"/>
        <v>4577</v>
      </c>
      <c r="M587" s="46">
        <v>33</v>
      </c>
      <c r="N587" s="46">
        <f t="shared" si="119"/>
        <v>4610</v>
      </c>
      <c r="O587" s="46">
        <f t="shared" si="120"/>
        <v>325</v>
      </c>
      <c r="P587" s="46" t="s">
        <v>30</v>
      </c>
      <c r="Q587" s="58">
        <f t="shared" si="121"/>
        <v>0</v>
      </c>
      <c r="R587" s="46">
        <f t="shared" si="122"/>
        <v>1290.8000000000002</v>
      </c>
      <c r="S587" s="58" t="str">
        <f t="shared" si="123"/>
        <v>No Discount</v>
      </c>
      <c r="T587" s="46" t="str">
        <f t="shared" si="124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25"/>
        <v>0</v>
      </c>
      <c r="W587" s="46">
        <f t="shared" si="126"/>
        <v>1290.8000000000002</v>
      </c>
      <c r="X587" s="58">
        <f t="shared" si="127"/>
        <v>0</v>
      </c>
      <c r="Y587" s="46" t="str">
        <f t="shared" si="128"/>
        <v>Yes</v>
      </c>
      <c r="Z587" s="46" t="str">
        <f t="shared" si="129"/>
        <v>MID</v>
      </c>
    </row>
    <row r="588" spans="1:26" x14ac:dyDescent="0.25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17"/>
        <v>1340</v>
      </c>
      <c r="L588" s="46">
        <f t="shared" si="118"/>
        <v>1420</v>
      </c>
      <c r="M588" s="46">
        <v>30</v>
      </c>
      <c r="N588" s="46">
        <f t="shared" si="119"/>
        <v>1450</v>
      </c>
      <c r="O588" s="46">
        <f t="shared" si="120"/>
        <v>110</v>
      </c>
      <c r="P588" s="46" t="s">
        <v>152</v>
      </c>
      <c r="Q588" s="58">
        <f t="shared" si="121"/>
        <v>0</v>
      </c>
      <c r="R588" s="46" t="str">
        <f t="shared" si="122"/>
        <v>-</v>
      </c>
      <c r="S588" s="58" t="str">
        <f t="shared" si="123"/>
        <v>No Discount</v>
      </c>
      <c r="T588" s="46" t="str">
        <f t="shared" si="124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25"/>
        <v>0</v>
      </c>
      <c r="W588" s="46" t="str">
        <f t="shared" si="126"/>
        <v>-</v>
      </c>
      <c r="X588" s="58">
        <f t="shared" si="127"/>
        <v>0</v>
      </c>
      <c r="Y588" s="46" t="str">
        <f t="shared" si="128"/>
        <v>No</v>
      </c>
      <c r="Z588" s="46" t="str">
        <f t="shared" si="129"/>
        <v>MID</v>
      </c>
    </row>
    <row r="589" spans="1:26" x14ac:dyDescent="0.25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17"/>
        <v>11343</v>
      </c>
      <c r="L589" s="46">
        <f t="shared" si="118"/>
        <v>12366</v>
      </c>
      <c r="M589" s="46">
        <v>41</v>
      </c>
      <c r="N589" s="46">
        <f t="shared" si="119"/>
        <v>12407</v>
      </c>
      <c r="O589" s="46">
        <f t="shared" si="120"/>
        <v>1064</v>
      </c>
      <c r="P589" s="46" t="s">
        <v>28</v>
      </c>
      <c r="Q589" s="58">
        <f t="shared" si="121"/>
        <v>0.3</v>
      </c>
      <c r="R589" s="46">
        <f t="shared" si="122"/>
        <v>3722.1</v>
      </c>
      <c r="S589" s="58" t="str">
        <f t="shared" si="123"/>
        <v>No Discount</v>
      </c>
      <c r="T589" s="46" t="str">
        <f t="shared" si="124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25"/>
        <v>0.3</v>
      </c>
      <c r="W589" s="46">
        <f t="shared" si="126"/>
        <v>3722.1</v>
      </c>
      <c r="X589" s="58">
        <f t="shared" si="127"/>
        <v>0</v>
      </c>
      <c r="Y589" s="46" t="str">
        <f t="shared" si="128"/>
        <v>Yes</v>
      </c>
      <c r="Z589" s="46" t="str">
        <f t="shared" si="129"/>
        <v>HIGH</v>
      </c>
    </row>
    <row r="590" spans="1:26" x14ac:dyDescent="0.25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17"/>
        <v>945</v>
      </c>
      <c r="L590" s="46">
        <f t="shared" si="118"/>
        <v>1030</v>
      </c>
      <c r="M590" s="46">
        <v>87</v>
      </c>
      <c r="N590" s="46">
        <f t="shared" si="119"/>
        <v>1117</v>
      </c>
      <c r="O590" s="46">
        <f t="shared" si="120"/>
        <v>172</v>
      </c>
      <c r="P590" s="46" t="s">
        <v>28</v>
      </c>
      <c r="Q590" s="58">
        <f t="shared" si="121"/>
        <v>0</v>
      </c>
      <c r="R590" s="46" t="str">
        <f t="shared" si="122"/>
        <v>-</v>
      </c>
      <c r="S590" s="58" t="str">
        <f t="shared" si="123"/>
        <v>No Discount</v>
      </c>
      <c r="T590" s="46" t="str">
        <f t="shared" si="124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25"/>
        <v>0</v>
      </c>
      <c r="W590" s="46" t="str">
        <f t="shared" si="126"/>
        <v>-</v>
      </c>
      <c r="X590" s="58">
        <f t="shared" si="127"/>
        <v>0</v>
      </c>
      <c r="Y590" s="46" t="str">
        <f t="shared" si="128"/>
        <v>No</v>
      </c>
      <c r="Z590" s="46" t="str">
        <f t="shared" si="129"/>
        <v>Very high</v>
      </c>
    </row>
    <row r="591" spans="1:26" x14ac:dyDescent="0.25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17"/>
        <v>11604</v>
      </c>
      <c r="L591" s="46">
        <f t="shared" si="118"/>
        <v>12896</v>
      </c>
      <c r="M591" s="46">
        <v>75</v>
      </c>
      <c r="N591" s="46">
        <f t="shared" si="119"/>
        <v>12971</v>
      </c>
      <c r="O591" s="46">
        <f t="shared" si="120"/>
        <v>1367</v>
      </c>
      <c r="P591" s="46" t="s">
        <v>28</v>
      </c>
      <c r="Q591" s="58">
        <f t="shared" si="121"/>
        <v>0</v>
      </c>
      <c r="R591" s="46" t="str">
        <f t="shared" si="122"/>
        <v>-</v>
      </c>
      <c r="S591" s="58" t="str">
        <f t="shared" si="123"/>
        <v>No Discount</v>
      </c>
      <c r="T591" s="46" t="str">
        <f t="shared" si="124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25"/>
        <v>0</v>
      </c>
      <c r="W591" s="46" t="str">
        <f t="shared" si="126"/>
        <v>-</v>
      </c>
      <c r="X591" s="58">
        <f t="shared" si="127"/>
        <v>0</v>
      </c>
      <c r="Y591" s="46" t="str">
        <f t="shared" si="128"/>
        <v>Yes</v>
      </c>
      <c r="Z591" s="46" t="str">
        <f t="shared" si="129"/>
        <v>Very high</v>
      </c>
    </row>
    <row r="592" spans="1:26" x14ac:dyDescent="0.25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17"/>
        <v>20058</v>
      </c>
      <c r="L592" s="46">
        <f t="shared" si="118"/>
        <v>21063</v>
      </c>
      <c r="M592" s="46">
        <v>61</v>
      </c>
      <c r="N592" s="46">
        <f t="shared" si="119"/>
        <v>21124</v>
      </c>
      <c r="O592" s="46">
        <f t="shared" si="120"/>
        <v>1066</v>
      </c>
      <c r="P592" s="46" t="s">
        <v>30</v>
      </c>
      <c r="Q592" s="58">
        <f t="shared" si="121"/>
        <v>0</v>
      </c>
      <c r="R592" s="46" t="str">
        <f t="shared" si="122"/>
        <v>-</v>
      </c>
      <c r="S592" s="58" t="str">
        <f t="shared" si="123"/>
        <v>No Discount</v>
      </c>
      <c r="T592" s="46" t="str">
        <f t="shared" si="124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25"/>
        <v>0</v>
      </c>
      <c r="W592" s="46" t="str">
        <f t="shared" si="126"/>
        <v>-</v>
      </c>
      <c r="X592" s="58">
        <f t="shared" si="127"/>
        <v>0</v>
      </c>
      <c r="Y592" s="46" t="str">
        <f t="shared" si="128"/>
        <v>Yes</v>
      </c>
      <c r="Z592" s="46" t="str">
        <f t="shared" si="129"/>
        <v>Very high</v>
      </c>
    </row>
    <row r="593" spans="1:26" x14ac:dyDescent="0.25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17"/>
        <v>168</v>
      </c>
      <c r="L593" s="46">
        <f t="shared" si="118"/>
        <v>183</v>
      </c>
      <c r="M593" s="46">
        <v>10</v>
      </c>
      <c r="N593" s="46">
        <f t="shared" si="119"/>
        <v>193</v>
      </c>
      <c r="O593" s="46">
        <f t="shared" si="120"/>
        <v>25</v>
      </c>
      <c r="P593" s="46" t="s">
        <v>30</v>
      </c>
      <c r="Q593" s="58">
        <f t="shared" si="121"/>
        <v>0</v>
      </c>
      <c r="R593" s="46" t="str">
        <f t="shared" si="122"/>
        <v>-</v>
      </c>
      <c r="S593" s="58" t="str">
        <f t="shared" si="123"/>
        <v>No Discount</v>
      </c>
      <c r="T593" s="46" t="str">
        <f t="shared" si="124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25"/>
        <v>0</v>
      </c>
      <c r="W593" s="46" t="str">
        <f t="shared" si="126"/>
        <v>-</v>
      </c>
      <c r="X593" s="58">
        <f t="shared" si="127"/>
        <v>0</v>
      </c>
      <c r="Y593" s="46" t="str">
        <f t="shared" si="128"/>
        <v>No</v>
      </c>
      <c r="Z593" s="46" t="str">
        <f t="shared" si="129"/>
        <v>LOW</v>
      </c>
    </row>
    <row r="594" spans="1:26" x14ac:dyDescent="0.25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17"/>
        <v>770</v>
      </c>
      <c r="L594" s="46">
        <f t="shared" si="118"/>
        <v>809</v>
      </c>
      <c r="M594" s="46">
        <v>46</v>
      </c>
      <c r="N594" s="46">
        <f t="shared" si="119"/>
        <v>855</v>
      </c>
      <c r="O594" s="46">
        <f t="shared" si="120"/>
        <v>85</v>
      </c>
      <c r="P594" s="46" t="s">
        <v>30</v>
      </c>
      <c r="Q594" s="58">
        <f t="shared" si="121"/>
        <v>0</v>
      </c>
      <c r="R594" s="46" t="str">
        <f t="shared" si="122"/>
        <v>-</v>
      </c>
      <c r="S594" s="58" t="str">
        <f t="shared" si="123"/>
        <v>No Discount</v>
      </c>
      <c r="T594" s="46" t="str">
        <f t="shared" si="124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25"/>
        <v>0</v>
      </c>
      <c r="W594" s="46" t="str">
        <f t="shared" si="126"/>
        <v>-</v>
      </c>
      <c r="X594" s="58">
        <f t="shared" si="127"/>
        <v>0</v>
      </c>
      <c r="Y594" s="46" t="str">
        <f t="shared" si="128"/>
        <v>No</v>
      </c>
      <c r="Z594" s="46" t="str">
        <f t="shared" si="129"/>
        <v>HIGH</v>
      </c>
    </row>
    <row r="595" spans="1:26" x14ac:dyDescent="0.25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17"/>
        <v>168</v>
      </c>
      <c r="L595" s="46">
        <f t="shared" si="118"/>
        <v>180</v>
      </c>
      <c r="M595" s="46">
        <v>10</v>
      </c>
      <c r="N595" s="46">
        <f t="shared" si="119"/>
        <v>190</v>
      </c>
      <c r="O595" s="46">
        <f t="shared" si="120"/>
        <v>22</v>
      </c>
      <c r="P595" s="46" t="s">
        <v>30</v>
      </c>
      <c r="Q595" s="58">
        <f t="shared" si="121"/>
        <v>0</v>
      </c>
      <c r="R595" s="46">
        <f t="shared" si="122"/>
        <v>53.2</v>
      </c>
      <c r="S595" s="58" t="str">
        <f t="shared" si="123"/>
        <v>No Discount</v>
      </c>
      <c r="T595" s="46" t="str">
        <f t="shared" si="124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25"/>
        <v>0</v>
      </c>
      <c r="W595" s="46">
        <f t="shared" si="126"/>
        <v>53.2</v>
      </c>
      <c r="X595" s="58">
        <f t="shared" si="127"/>
        <v>0</v>
      </c>
      <c r="Y595" s="46" t="str">
        <f t="shared" si="128"/>
        <v>No</v>
      </c>
      <c r="Z595" s="46" t="str">
        <f t="shared" si="129"/>
        <v>LOW</v>
      </c>
    </row>
    <row r="596" spans="1:26" x14ac:dyDescent="0.25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17"/>
        <v>6545</v>
      </c>
      <c r="L596" s="46">
        <f t="shared" si="118"/>
        <v>7065</v>
      </c>
      <c r="M596" s="46">
        <v>30</v>
      </c>
      <c r="N596" s="46">
        <f t="shared" si="119"/>
        <v>7095</v>
      </c>
      <c r="O596" s="46">
        <f t="shared" si="120"/>
        <v>550</v>
      </c>
      <c r="P596" s="46" t="s">
        <v>152</v>
      </c>
      <c r="Q596" s="58">
        <f t="shared" si="121"/>
        <v>0</v>
      </c>
      <c r="R596" s="46" t="str">
        <f t="shared" si="122"/>
        <v>-</v>
      </c>
      <c r="S596" s="58" t="str">
        <f t="shared" si="123"/>
        <v>No Discount</v>
      </c>
      <c r="T596" s="46" t="str">
        <f t="shared" si="124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25"/>
        <v>0</v>
      </c>
      <c r="W596" s="46" t="str">
        <f t="shared" si="126"/>
        <v>-</v>
      </c>
      <c r="X596" s="58">
        <f t="shared" si="127"/>
        <v>0</v>
      </c>
      <c r="Y596" s="46" t="str">
        <f t="shared" si="128"/>
        <v>Yes</v>
      </c>
      <c r="Z596" s="46" t="str">
        <f t="shared" si="129"/>
        <v>MID</v>
      </c>
    </row>
    <row r="597" spans="1:26" x14ac:dyDescent="0.25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17"/>
        <v>11772</v>
      </c>
      <c r="L597" s="46">
        <f t="shared" si="118"/>
        <v>12591</v>
      </c>
      <c r="M597" s="46">
        <v>82</v>
      </c>
      <c r="N597" s="46">
        <f t="shared" si="119"/>
        <v>12673</v>
      </c>
      <c r="O597" s="46">
        <f t="shared" si="120"/>
        <v>901</v>
      </c>
      <c r="P597" s="46" t="s">
        <v>30</v>
      </c>
      <c r="Q597" s="58">
        <f t="shared" si="121"/>
        <v>0</v>
      </c>
      <c r="R597" s="46" t="str">
        <f t="shared" si="122"/>
        <v>-</v>
      </c>
      <c r="S597" s="58" t="str">
        <f t="shared" si="123"/>
        <v>No Discount</v>
      </c>
      <c r="T597" s="46" t="str">
        <f t="shared" si="124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25"/>
        <v>0</v>
      </c>
      <c r="W597" s="46" t="str">
        <f t="shared" si="126"/>
        <v>-</v>
      </c>
      <c r="X597" s="58">
        <f t="shared" si="127"/>
        <v>0</v>
      </c>
      <c r="Y597" s="46" t="str">
        <f t="shared" si="128"/>
        <v>No</v>
      </c>
      <c r="Z597" s="46" t="str">
        <f t="shared" si="129"/>
        <v>Very high</v>
      </c>
    </row>
    <row r="598" spans="1:26" x14ac:dyDescent="0.25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17"/>
        <v>3412</v>
      </c>
      <c r="L598" s="46">
        <f t="shared" si="118"/>
        <v>3580</v>
      </c>
      <c r="M598" s="46">
        <v>33</v>
      </c>
      <c r="N598" s="46">
        <f t="shared" si="119"/>
        <v>3613</v>
      </c>
      <c r="O598" s="46">
        <f t="shared" si="120"/>
        <v>201</v>
      </c>
      <c r="P598" s="46" t="s">
        <v>28</v>
      </c>
      <c r="Q598" s="58">
        <f t="shared" si="121"/>
        <v>0</v>
      </c>
      <c r="R598" s="46">
        <f t="shared" si="122"/>
        <v>1011.6400000000001</v>
      </c>
      <c r="S598" s="58" t="str">
        <f t="shared" si="123"/>
        <v>No Discount</v>
      </c>
      <c r="T598" s="46" t="str">
        <f t="shared" si="124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25"/>
        <v>0</v>
      </c>
      <c r="W598" s="46">
        <f t="shared" si="126"/>
        <v>1011.6400000000001</v>
      </c>
      <c r="X598" s="58">
        <f t="shared" si="127"/>
        <v>0</v>
      </c>
      <c r="Y598" s="46" t="str">
        <f t="shared" si="128"/>
        <v>Yes</v>
      </c>
      <c r="Z598" s="46" t="str">
        <f t="shared" si="129"/>
        <v>MID</v>
      </c>
    </row>
    <row r="599" spans="1:26" x14ac:dyDescent="0.25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17"/>
        <v>189</v>
      </c>
      <c r="L599" s="46">
        <f t="shared" si="118"/>
        <v>207</v>
      </c>
      <c r="M599" s="46">
        <v>10</v>
      </c>
      <c r="N599" s="46">
        <f t="shared" si="119"/>
        <v>217</v>
      </c>
      <c r="O599" s="46">
        <f t="shared" si="120"/>
        <v>28</v>
      </c>
      <c r="P599" s="46" t="s">
        <v>28</v>
      </c>
      <c r="Q599" s="58">
        <f t="shared" si="121"/>
        <v>0</v>
      </c>
      <c r="R599" s="46">
        <f t="shared" si="122"/>
        <v>32.549999999999997</v>
      </c>
      <c r="S599" s="58" t="str">
        <f t="shared" si="123"/>
        <v>No Discount</v>
      </c>
      <c r="T599" s="46" t="str">
        <f t="shared" si="124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25"/>
        <v>0</v>
      </c>
      <c r="W599" s="46" t="str">
        <f t="shared" si="126"/>
        <v>-</v>
      </c>
      <c r="X599" s="58">
        <f t="shared" si="127"/>
        <v>0</v>
      </c>
      <c r="Y599" s="46" t="str">
        <f t="shared" si="128"/>
        <v>No</v>
      </c>
      <c r="Z599" s="46" t="str">
        <f t="shared" si="129"/>
        <v>LOW</v>
      </c>
    </row>
    <row r="600" spans="1:26" x14ac:dyDescent="0.25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17"/>
        <v>704</v>
      </c>
      <c r="L600" s="46">
        <f t="shared" si="118"/>
        <v>776</v>
      </c>
      <c r="M600" s="46">
        <v>30</v>
      </c>
      <c r="N600" s="46">
        <f t="shared" si="119"/>
        <v>806</v>
      </c>
      <c r="O600" s="46">
        <f t="shared" si="120"/>
        <v>102</v>
      </c>
      <c r="P600" s="46" t="s">
        <v>30</v>
      </c>
      <c r="Q600" s="58">
        <f t="shared" si="121"/>
        <v>0</v>
      </c>
      <c r="R600" s="46" t="str">
        <f t="shared" si="122"/>
        <v>-</v>
      </c>
      <c r="S600" s="58" t="str">
        <f t="shared" si="123"/>
        <v>No Discount</v>
      </c>
      <c r="T600" s="46" t="str">
        <f t="shared" si="124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25"/>
        <v>0</v>
      </c>
      <c r="W600" s="46" t="str">
        <f t="shared" si="126"/>
        <v>-</v>
      </c>
      <c r="X600" s="58">
        <f t="shared" si="127"/>
        <v>0</v>
      </c>
      <c r="Y600" s="46" t="str">
        <f t="shared" si="128"/>
        <v>No</v>
      </c>
      <c r="Z600" s="46" t="str">
        <f t="shared" si="129"/>
        <v>MID</v>
      </c>
    </row>
    <row r="601" spans="1:26" x14ac:dyDescent="0.25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17"/>
        <v>6240</v>
      </c>
      <c r="L601" s="46">
        <f t="shared" si="118"/>
        <v>6750</v>
      </c>
      <c r="M601" s="46">
        <v>40</v>
      </c>
      <c r="N601" s="46">
        <f t="shared" si="119"/>
        <v>6790</v>
      </c>
      <c r="O601" s="46">
        <f t="shared" si="120"/>
        <v>550</v>
      </c>
      <c r="P601" s="46" t="s">
        <v>28</v>
      </c>
      <c r="Q601" s="58">
        <f t="shared" si="121"/>
        <v>0</v>
      </c>
      <c r="R601" s="46">
        <f t="shared" si="122"/>
        <v>1901.2000000000003</v>
      </c>
      <c r="S601" s="58" t="str">
        <f t="shared" si="123"/>
        <v>No Discount</v>
      </c>
      <c r="T601" s="46" t="str">
        <f t="shared" si="124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25"/>
        <v>0</v>
      </c>
      <c r="W601" s="46">
        <f t="shared" si="126"/>
        <v>1901.2000000000003</v>
      </c>
      <c r="X601" s="58">
        <f t="shared" si="127"/>
        <v>0</v>
      </c>
      <c r="Y601" s="46" t="str">
        <f t="shared" si="128"/>
        <v>No</v>
      </c>
      <c r="Z601" s="46" t="str">
        <f t="shared" si="129"/>
        <v>MID</v>
      </c>
    </row>
    <row r="602" spans="1:26" x14ac:dyDescent="0.25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17"/>
        <v>4288</v>
      </c>
      <c r="L602" s="46">
        <f t="shared" si="118"/>
        <v>4542</v>
      </c>
      <c r="M602" s="46">
        <v>51</v>
      </c>
      <c r="N602" s="46">
        <f t="shared" si="119"/>
        <v>4593</v>
      </c>
      <c r="O602" s="46">
        <f t="shared" si="120"/>
        <v>305</v>
      </c>
      <c r="P602" s="46" t="s">
        <v>30</v>
      </c>
      <c r="Q602" s="58">
        <f t="shared" si="121"/>
        <v>0</v>
      </c>
      <c r="R602" s="46">
        <f t="shared" si="122"/>
        <v>1286.0400000000002</v>
      </c>
      <c r="S602" s="58" t="str">
        <f t="shared" si="123"/>
        <v>No Discount</v>
      </c>
      <c r="T602" s="46" t="str">
        <f t="shared" si="124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25"/>
        <v>0</v>
      </c>
      <c r="W602" s="46">
        <f t="shared" si="126"/>
        <v>1286.0400000000002</v>
      </c>
      <c r="X602" s="58">
        <f t="shared" si="127"/>
        <v>0</v>
      </c>
      <c r="Y602" s="46" t="str">
        <f t="shared" si="128"/>
        <v>Yes</v>
      </c>
      <c r="Z602" s="46" t="str">
        <f t="shared" si="129"/>
        <v>HIGH</v>
      </c>
    </row>
    <row r="603" spans="1:26" x14ac:dyDescent="0.25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17"/>
        <v>36630</v>
      </c>
      <c r="L603" s="46">
        <f t="shared" si="118"/>
        <v>39510</v>
      </c>
      <c r="M603" s="46">
        <v>25</v>
      </c>
      <c r="N603" s="46">
        <f t="shared" si="119"/>
        <v>39535</v>
      </c>
      <c r="O603" s="46">
        <f t="shared" si="120"/>
        <v>2905</v>
      </c>
      <c r="P603" s="46" t="s">
        <v>30</v>
      </c>
      <c r="Q603" s="58">
        <f t="shared" si="121"/>
        <v>0</v>
      </c>
      <c r="R603" s="46" t="str">
        <f t="shared" si="122"/>
        <v>-</v>
      </c>
      <c r="S603" s="58" t="str">
        <f t="shared" si="123"/>
        <v>No Discount</v>
      </c>
      <c r="T603" s="46" t="str">
        <f t="shared" si="124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25"/>
        <v>0</v>
      </c>
      <c r="W603" s="46" t="str">
        <f t="shared" si="126"/>
        <v>-</v>
      </c>
      <c r="X603" s="58">
        <f t="shared" si="127"/>
        <v>0</v>
      </c>
      <c r="Y603" s="46" t="str">
        <f t="shared" si="128"/>
        <v>Yes</v>
      </c>
      <c r="Z603" s="46" t="str">
        <f t="shared" si="129"/>
        <v>MID</v>
      </c>
    </row>
    <row r="604" spans="1:26" x14ac:dyDescent="0.25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17"/>
        <v>22776</v>
      </c>
      <c r="L604" s="46">
        <f t="shared" si="118"/>
        <v>24108</v>
      </c>
      <c r="M604" s="46">
        <v>33</v>
      </c>
      <c r="N604" s="46">
        <f t="shared" si="119"/>
        <v>24141</v>
      </c>
      <c r="O604" s="46">
        <f t="shared" si="120"/>
        <v>1365</v>
      </c>
      <c r="P604" s="46" t="s">
        <v>28</v>
      </c>
      <c r="Q604" s="58">
        <f t="shared" si="121"/>
        <v>0</v>
      </c>
      <c r="R604" s="46">
        <f t="shared" si="122"/>
        <v>6759.4800000000005</v>
      </c>
      <c r="S604" s="58" t="str">
        <f t="shared" si="123"/>
        <v>No Discount</v>
      </c>
      <c r="T604" s="46" t="str">
        <f t="shared" si="124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25"/>
        <v>0</v>
      </c>
      <c r="W604" s="46">
        <f t="shared" si="126"/>
        <v>6759.4800000000005</v>
      </c>
      <c r="X604" s="58">
        <f t="shared" si="127"/>
        <v>0</v>
      </c>
      <c r="Y604" s="46" t="str">
        <f t="shared" si="128"/>
        <v>Yes</v>
      </c>
      <c r="Z604" s="46" t="str">
        <f t="shared" si="129"/>
        <v>MID</v>
      </c>
    </row>
    <row r="605" spans="1:26" x14ac:dyDescent="0.25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17"/>
        <v>1294</v>
      </c>
      <c r="L605" s="46">
        <f t="shared" si="118"/>
        <v>1358</v>
      </c>
      <c r="M605" s="46">
        <v>94</v>
      </c>
      <c r="N605" s="46">
        <f t="shared" si="119"/>
        <v>1452</v>
      </c>
      <c r="O605" s="46">
        <f t="shared" si="120"/>
        <v>158</v>
      </c>
      <c r="P605" s="46" t="s">
        <v>30</v>
      </c>
      <c r="Q605" s="58">
        <f t="shared" si="121"/>
        <v>0</v>
      </c>
      <c r="R605" s="46">
        <f t="shared" si="122"/>
        <v>217.79999999999998</v>
      </c>
      <c r="S605" s="58" t="str">
        <f t="shared" si="123"/>
        <v>No Discount</v>
      </c>
      <c r="T605" s="46" t="str">
        <f t="shared" si="124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25"/>
        <v>0</v>
      </c>
      <c r="W605" s="46" t="str">
        <f t="shared" si="126"/>
        <v>-</v>
      </c>
      <c r="X605" s="58">
        <f t="shared" si="127"/>
        <v>0</v>
      </c>
      <c r="Y605" s="46" t="str">
        <f t="shared" si="128"/>
        <v>No</v>
      </c>
      <c r="Z605" s="46" t="str">
        <f t="shared" si="129"/>
        <v>Very high</v>
      </c>
    </row>
    <row r="606" spans="1:26" x14ac:dyDescent="0.25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17"/>
        <v>3030</v>
      </c>
      <c r="L606" s="46">
        <f t="shared" si="118"/>
        <v>3213</v>
      </c>
      <c r="M606" s="46">
        <v>30</v>
      </c>
      <c r="N606" s="46">
        <f t="shared" si="119"/>
        <v>3243</v>
      </c>
      <c r="O606" s="46">
        <f t="shared" si="120"/>
        <v>213</v>
      </c>
      <c r="P606" s="46" t="s">
        <v>30</v>
      </c>
      <c r="Q606" s="58">
        <f t="shared" si="121"/>
        <v>0</v>
      </c>
      <c r="R606" s="46" t="str">
        <f t="shared" si="122"/>
        <v>-</v>
      </c>
      <c r="S606" s="58" t="str">
        <f t="shared" si="123"/>
        <v>No Discount</v>
      </c>
      <c r="T606" s="46" t="str">
        <f t="shared" si="124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25"/>
        <v>0</v>
      </c>
      <c r="W606" s="46" t="str">
        <f t="shared" si="126"/>
        <v>-</v>
      </c>
      <c r="X606" s="58">
        <f t="shared" si="127"/>
        <v>0</v>
      </c>
      <c r="Y606" s="46" t="str">
        <f t="shared" si="128"/>
        <v>No</v>
      </c>
      <c r="Z606" s="46" t="str">
        <f t="shared" si="129"/>
        <v>MID</v>
      </c>
    </row>
    <row r="607" spans="1:26" x14ac:dyDescent="0.25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17"/>
        <v>32648</v>
      </c>
      <c r="L607" s="46">
        <f t="shared" si="118"/>
        <v>34952</v>
      </c>
      <c r="M607" s="46">
        <v>84</v>
      </c>
      <c r="N607" s="46">
        <f t="shared" si="119"/>
        <v>35036</v>
      </c>
      <c r="O607" s="46">
        <f t="shared" si="120"/>
        <v>2388</v>
      </c>
      <c r="P607" s="46" t="s">
        <v>30</v>
      </c>
      <c r="Q607" s="58">
        <f t="shared" si="121"/>
        <v>0</v>
      </c>
      <c r="R607" s="46">
        <f t="shared" si="122"/>
        <v>9810.0800000000017</v>
      </c>
      <c r="S607" s="58" t="str">
        <f t="shared" si="123"/>
        <v>No Discount</v>
      </c>
      <c r="T607" s="46" t="str">
        <f t="shared" si="124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25"/>
        <v>0</v>
      </c>
      <c r="W607" s="46">
        <f t="shared" si="126"/>
        <v>9810.0800000000017</v>
      </c>
      <c r="X607" s="58">
        <f t="shared" si="127"/>
        <v>0</v>
      </c>
      <c r="Y607" s="46" t="str">
        <f t="shared" si="128"/>
        <v>Yes</v>
      </c>
      <c r="Z607" s="46" t="str">
        <f t="shared" si="129"/>
        <v>Very high</v>
      </c>
    </row>
    <row r="608" spans="1:26" x14ac:dyDescent="0.25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17"/>
        <v>95</v>
      </c>
      <c r="L608" s="46">
        <f t="shared" si="118"/>
        <v>100</v>
      </c>
      <c r="M608" s="46">
        <v>10</v>
      </c>
      <c r="N608" s="46">
        <f t="shared" si="119"/>
        <v>110</v>
      </c>
      <c r="O608" s="46">
        <f t="shared" si="120"/>
        <v>15</v>
      </c>
      <c r="P608" s="46" t="s">
        <v>30</v>
      </c>
      <c r="Q608" s="58">
        <f t="shared" si="121"/>
        <v>0.3</v>
      </c>
      <c r="R608" s="46">
        <f t="shared" si="122"/>
        <v>33</v>
      </c>
      <c r="S608" s="58" t="str">
        <f t="shared" si="123"/>
        <v>No Discount</v>
      </c>
      <c r="T608" s="46" t="str">
        <f t="shared" si="124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25"/>
        <v>0.3</v>
      </c>
      <c r="W608" s="46">
        <f t="shared" si="126"/>
        <v>33</v>
      </c>
      <c r="X608" s="58">
        <f t="shared" si="127"/>
        <v>0</v>
      </c>
      <c r="Y608" s="46" t="str">
        <f t="shared" si="128"/>
        <v>No</v>
      </c>
      <c r="Z608" s="46" t="str">
        <f t="shared" si="129"/>
        <v>LOW</v>
      </c>
    </row>
    <row r="609" spans="1:26" x14ac:dyDescent="0.25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17"/>
        <v>1453</v>
      </c>
      <c r="L609" s="46">
        <f t="shared" si="118"/>
        <v>1482</v>
      </c>
      <c r="M609" s="46">
        <v>69</v>
      </c>
      <c r="N609" s="46">
        <f t="shared" si="119"/>
        <v>1551</v>
      </c>
      <c r="O609" s="46">
        <f t="shared" si="120"/>
        <v>98</v>
      </c>
      <c r="P609" s="46" t="s">
        <v>30</v>
      </c>
      <c r="Q609" s="58">
        <f t="shared" si="121"/>
        <v>0</v>
      </c>
      <c r="R609" s="46">
        <f t="shared" si="122"/>
        <v>434.28000000000003</v>
      </c>
      <c r="S609" s="58" t="str">
        <f t="shared" si="123"/>
        <v>No Discount</v>
      </c>
      <c r="T609" s="46" t="str">
        <f t="shared" si="124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25"/>
        <v>0</v>
      </c>
      <c r="W609" s="46">
        <f t="shared" si="126"/>
        <v>434.28000000000003</v>
      </c>
      <c r="X609" s="58">
        <f t="shared" si="127"/>
        <v>0</v>
      </c>
      <c r="Y609" s="46" t="str">
        <f t="shared" si="128"/>
        <v>No</v>
      </c>
      <c r="Z609" s="46" t="str">
        <f t="shared" si="129"/>
        <v>Very high</v>
      </c>
    </row>
    <row r="610" spans="1:26" x14ac:dyDescent="0.25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17"/>
        <v>790</v>
      </c>
      <c r="L610" s="46">
        <f t="shared" si="118"/>
        <v>875</v>
      </c>
      <c r="M610" s="46">
        <v>30</v>
      </c>
      <c r="N610" s="46">
        <f t="shared" si="119"/>
        <v>905</v>
      </c>
      <c r="O610" s="46">
        <f t="shared" si="120"/>
        <v>115</v>
      </c>
      <c r="P610" s="46" t="s">
        <v>30</v>
      </c>
      <c r="Q610" s="58">
        <f t="shared" si="121"/>
        <v>0</v>
      </c>
      <c r="R610" s="46" t="str">
        <f t="shared" si="122"/>
        <v>-</v>
      </c>
      <c r="S610" s="58" t="str">
        <f t="shared" si="123"/>
        <v>No Discount</v>
      </c>
      <c r="T610" s="46" t="str">
        <f t="shared" si="124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25"/>
        <v>0</v>
      </c>
      <c r="W610" s="46" t="str">
        <f t="shared" si="126"/>
        <v>-</v>
      </c>
      <c r="X610" s="58">
        <f t="shared" si="127"/>
        <v>0</v>
      </c>
      <c r="Y610" s="46" t="str">
        <f t="shared" si="128"/>
        <v>No</v>
      </c>
      <c r="Z610" s="46" t="str">
        <f t="shared" si="129"/>
        <v>MID</v>
      </c>
    </row>
    <row r="611" spans="1:26" x14ac:dyDescent="0.25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17"/>
        <v>8530</v>
      </c>
      <c r="L611" s="46">
        <f t="shared" si="118"/>
        <v>8950</v>
      </c>
      <c r="M611" s="46">
        <v>92</v>
      </c>
      <c r="N611" s="46">
        <f t="shared" si="119"/>
        <v>9042</v>
      </c>
      <c r="O611" s="46">
        <f t="shared" si="120"/>
        <v>512</v>
      </c>
      <c r="P611" s="46" t="s">
        <v>30</v>
      </c>
      <c r="Q611" s="58">
        <f t="shared" si="121"/>
        <v>0.3</v>
      </c>
      <c r="R611" s="46">
        <f t="shared" si="122"/>
        <v>2712.6</v>
      </c>
      <c r="S611" s="58" t="str">
        <f t="shared" si="123"/>
        <v>No Discount</v>
      </c>
      <c r="T611" s="46" t="str">
        <f t="shared" si="124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25"/>
        <v>0.3</v>
      </c>
      <c r="W611" s="46">
        <f t="shared" si="126"/>
        <v>2712.6</v>
      </c>
      <c r="X611" s="58">
        <f t="shared" si="127"/>
        <v>0</v>
      </c>
      <c r="Y611" s="46" t="str">
        <f t="shared" si="128"/>
        <v>Yes</v>
      </c>
      <c r="Z611" s="46" t="str">
        <f t="shared" si="129"/>
        <v>Very high</v>
      </c>
    </row>
    <row r="612" spans="1:26" x14ac:dyDescent="0.25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17"/>
        <v>520</v>
      </c>
      <c r="L612" s="46">
        <f t="shared" si="118"/>
        <v>556</v>
      </c>
      <c r="M612" s="46">
        <v>30</v>
      </c>
      <c r="N612" s="46">
        <f t="shared" si="119"/>
        <v>586</v>
      </c>
      <c r="O612" s="46">
        <f t="shared" si="120"/>
        <v>66</v>
      </c>
      <c r="P612" s="46" t="s">
        <v>30</v>
      </c>
      <c r="Q612" s="58">
        <f t="shared" si="121"/>
        <v>0</v>
      </c>
      <c r="R612" s="46">
        <f t="shared" si="122"/>
        <v>87.899999999999991</v>
      </c>
      <c r="S612" s="58" t="str">
        <f t="shared" si="123"/>
        <v>No Discount</v>
      </c>
      <c r="T612" s="46" t="str">
        <f t="shared" si="124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25"/>
        <v>0</v>
      </c>
      <c r="W612" s="46" t="str">
        <f t="shared" si="126"/>
        <v>-</v>
      </c>
      <c r="X612" s="58">
        <f t="shared" si="127"/>
        <v>0</v>
      </c>
      <c r="Y612" s="46" t="str">
        <f t="shared" si="128"/>
        <v>No</v>
      </c>
      <c r="Z612" s="46" t="str">
        <f t="shared" si="129"/>
        <v>MID</v>
      </c>
    </row>
    <row r="613" spans="1:26" x14ac:dyDescent="0.25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17"/>
        <v>21828</v>
      </c>
      <c r="L613" s="46">
        <f t="shared" si="118"/>
        <v>23344</v>
      </c>
      <c r="M613" s="46">
        <v>51</v>
      </c>
      <c r="N613" s="46">
        <f t="shared" si="119"/>
        <v>23395</v>
      </c>
      <c r="O613" s="46">
        <f t="shared" si="120"/>
        <v>1567</v>
      </c>
      <c r="P613" s="46" t="s">
        <v>30</v>
      </c>
      <c r="Q613" s="58">
        <f t="shared" si="121"/>
        <v>0</v>
      </c>
      <c r="R613" s="46">
        <f t="shared" si="122"/>
        <v>3509.25</v>
      </c>
      <c r="S613" s="58" t="str">
        <f t="shared" si="123"/>
        <v>No Discount</v>
      </c>
      <c r="T613" s="46" t="str">
        <f t="shared" si="124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25"/>
        <v>0</v>
      </c>
      <c r="W613" s="46" t="str">
        <f t="shared" si="126"/>
        <v>-</v>
      </c>
      <c r="X613" s="58">
        <f t="shared" si="127"/>
        <v>0</v>
      </c>
      <c r="Y613" s="46" t="str">
        <f t="shared" si="128"/>
        <v>Yes</v>
      </c>
      <c r="Z613" s="46" t="str">
        <f t="shared" si="129"/>
        <v>HIGH</v>
      </c>
    </row>
    <row r="614" spans="1:26" x14ac:dyDescent="0.25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17"/>
        <v>12969</v>
      </c>
      <c r="L614" s="46">
        <f t="shared" si="118"/>
        <v>14142</v>
      </c>
      <c r="M614" s="46">
        <v>84</v>
      </c>
      <c r="N614" s="46">
        <f t="shared" si="119"/>
        <v>14226</v>
      </c>
      <c r="O614" s="46">
        <f t="shared" si="120"/>
        <v>1257</v>
      </c>
      <c r="P614" s="46" t="s">
        <v>30</v>
      </c>
      <c r="Q614" s="58">
        <f t="shared" si="121"/>
        <v>0</v>
      </c>
      <c r="R614" s="46">
        <f t="shared" si="122"/>
        <v>3983.28</v>
      </c>
      <c r="S614" s="58" t="str">
        <f t="shared" si="123"/>
        <v>No Discount</v>
      </c>
      <c r="T614" s="46" t="str">
        <f t="shared" si="124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25"/>
        <v>0</v>
      </c>
      <c r="W614" s="46">
        <f t="shared" si="126"/>
        <v>3983.28</v>
      </c>
      <c r="X614" s="58">
        <f t="shared" si="127"/>
        <v>0</v>
      </c>
      <c r="Y614" s="46" t="str">
        <f t="shared" si="128"/>
        <v>Yes</v>
      </c>
      <c r="Z614" s="46" t="str">
        <f t="shared" si="129"/>
        <v>Very high</v>
      </c>
    </row>
    <row r="615" spans="1:26" x14ac:dyDescent="0.25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17"/>
        <v>243712</v>
      </c>
      <c r="L615" s="46">
        <f t="shared" si="118"/>
        <v>265643</v>
      </c>
      <c r="M615" s="46">
        <v>64</v>
      </c>
      <c r="N615" s="46">
        <f t="shared" si="119"/>
        <v>265707</v>
      </c>
      <c r="O615" s="46">
        <f t="shared" si="120"/>
        <v>21995</v>
      </c>
      <c r="P615" s="46" t="s">
        <v>30</v>
      </c>
      <c r="Q615" s="58">
        <f t="shared" si="121"/>
        <v>0</v>
      </c>
      <c r="R615" s="46">
        <f t="shared" si="122"/>
        <v>39856.049999999996</v>
      </c>
      <c r="S615" s="58" t="str">
        <f t="shared" si="123"/>
        <v>No Discount</v>
      </c>
      <c r="T615" s="46" t="str">
        <f t="shared" si="124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25"/>
        <v>0</v>
      </c>
      <c r="W615" s="46" t="str">
        <f t="shared" si="126"/>
        <v>-</v>
      </c>
      <c r="X615" s="58">
        <f t="shared" si="127"/>
        <v>0</v>
      </c>
      <c r="Y615" s="46" t="str">
        <f t="shared" si="128"/>
        <v>Yes</v>
      </c>
      <c r="Z615" s="46" t="str">
        <f t="shared" si="129"/>
        <v>Very high</v>
      </c>
    </row>
    <row r="616" spans="1:26" x14ac:dyDescent="0.25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17"/>
        <v>5440</v>
      </c>
      <c r="L616" s="46">
        <f t="shared" si="118"/>
        <v>5764</v>
      </c>
      <c r="M616" s="46">
        <v>78</v>
      </c>
      <c r="N616" s="46">
        <f t="shared" si="119"/>
        <v>5842</v>
      </c>
      <c r="O616" s="46">
        <f t="shared" si="120"/>
        <v>402</v>
      </c>
      <c r="P616" s="46" t="s">
        <v>28</v>
      </c>
      <c r="Q616" s="58">
        <f t="shared" si="121"/>
        <v>0</v>
      </c>
      <c r="R616" s="46" t="str">
        <f t="shared" si="122"/>
        <v>-</v>
      </c>
      <c r="S616" s="58" t="str">
        <f t="shared" si="123"/>
        <v>No Discount</v>
      </c>
      <c r="T616" s="46" t="str">
        <f t="shared" si="124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25"/>
        <v>0</v>
      </c>
      <c r="W616" s="46" t="str">
        <f t="shared" si="126"/>
        <v>-</v>
      </c>
      <c r="X616" s="58">
        <f t="shared" si="127"/>
        <v>0</v>
      </c>
      <c r="Y616" s="46" t="str">
        <f t="shared" si="128"/>
        <v>No</v>
      </c>
      <c r="Z616" s="46" t="str">
        <f t="shared" si="129"/>
        <v>Very high</v>
      </c>
    </row>
    <row r="617" spans="1:26" x14ac:dyDescent="0.25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17"/>
        <v>237</v>
      </c>
      <c r="L617" s="46">
        <f t="shared" si="118"/>
        <v>246</v>
      </c>
      <c r="M617" s="46">
        <v>10</v>
      </c>
      <c r="N617" s="46">
        <f t="shared" si="119"/>
        <v>256</v>
      </c>
      <c r="O617" s="46">
        <f t="shared" si="120"/>
        <v>19</v>
      </c>
      <c r="P617" s="46" t="s">
        <v>30</v>
      </c>
      <c r="Q617" s="58">
        <f t="shared" si="121"/>
        <v>0</v>
      </c>
      <c r="R617" s="46" t="str">
        <f t="shared" si="122"/>
        <v>-</v>
      </c>
      <c r="S617" s="58" t="str">
        <f t="shared" si="123"/>
        <v>No Discount</v>
      </c>
      <c r="T617" s="46" t="str">
        <f t="shared" si="124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25"/>
        <v>0</v>
      </c>
      <c r="W617" s="46" t="str">
        <f t="shared" si="126"/>
        <v>-</v>
      </c>
      <c r="X617" s="58">
        <f t="shared" si="127"/>
        <v>0</v>
      </c>
      <c r="Y617" s="46" t="str">
        <f t="shared" si="128"/>
        <v>No</v>
      </c>
      <c r="Z617" s="46" t="str">
        <f t="shared" si="129"/>
        <v>LOW</v>
      </c>
    </row>
    <row r="618" spans="1:26" x14ac:dyDescent="0.25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17"/>
        <v>232</v>
      </c>
      <c r="L618" s="46">
        <f t="shared" si="118"/>
        <v>240</v>
      </c>
      <c r="M618" s="46">
        <v>10</v>
      </c>
      <c r="N618" s="46">
        <f t="shared" si="119"/>
        <v>250</v>
      </c>
      <c r="O618" s="46">
        <f t="shared" si="120"/>
        <v>18</v>
      </c>
      <c r="P618" s="46" t="s">
        <v>30</v>
      </c>
      <c r="Q618" s="58">
        <f t="shared" si="121"/>
        <v>0</v>
      </c>
      <c r="R618" s="46">
        <f t="shared" si="122"/>
        <v>70</v>
      </c>
      <c r="S618" s="58" t="str">
        <f t="shared" si="123"/>
        <v>No Discount</v>
      </c>
      <c r="T618" s="46" t="str">
        <f t="shared" si="124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25"/>
        <v>0</v>
      </c>
      <c r="W618" s="46">
        <f t="shared" si="126"/>
        <v>70</v>
      </c>
      <c r="X618" s="58">
        <f t="shared" si="127"/>
        <v>0</v>
      </c>
      <c r="Y618" s="46" t="str">
        <f t="shared" si="128"/>
        <v>No</v>
      </c>
      <c r="Z618" s="46" t="str">
        <f t="shared" si="129"/>
        <v>LOW</v>
      </c>
    </row>
    <row r="619" spans="1:26" x14ac:dyDescent="0.25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17"/>
        <v>49742</v>
      </c>
      <c r="L619" s="46">
        <f t="shared" si="118"/>
        <v>52738</v>
      </c>
      <c r="M619" s="46">
        <v>63</v>
      </c>
      <c r="N619" s="46">
        <f t="shared" si="119"/>
        <v>52801</v>
      </c>
      <c r="O619" s="46">
        <f t="shared" si="120"/>
        <v>3059</v>
      </c>
      <c r="P619" s="46" t="s">
        <v>30</v>
      </c>
      <c r="Q619" s="58">
        <f t="shared" si="121"/>
        <v>0</v>
      </c>
      <c r="R619" s="46" t="str">
        <f t="shared" si="122"/>
        <v>-</v>
      </c>
      <c r="S619" s="58">
        <f t="shared" si="123"/>
        <v>0.02</v>
      </c>
      <c r="T619" s="46" t="str">
        <f t="shared" si="124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25"/>
        <v>0</v>
      </c>
      <c r="W619" s="46" t="str">
        <f t="shared" si="126"/>
        <v>-</v>
      </c>
      <c r="X619" s="58">
        <f t="shared" si="127"/>
        <v>0.02</v>
      </c>
      <c r="Y619" s="46" t="str">
        <f t="shared" si="128"/>
        <v>Yes</v>
      </c>
      <c r="Z619" s="46" t="str">
        <f t="shared" si="129"/>
        <v>Very high</v>
      </c>
    </row>
    <row r="620" spans="1:26" x14ac:dyDescent="0.25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17"/>
        <v>23169</v>
      </c>
      <c r="L620" s="46">
        <f t="shared" si="118"/>
        <v>25995</v>
      </c>
      <c r="M620" s="46">
        <v>20</v>
      </c>
      <c r="N620" s="46">
        <f t="shared" si="119"/>
        <v>26015</v>
      </c>
      <c r="O620" s="46">
        <f t="shared" si="120"/>
        <v>2846</v>
      </c>
      <c r="P620" s="46" t="s">
        <v>30</v>
      </c>
      <c r="Q620" s="58">
        <f t="shared" si="121"/>
        <v>0</v>
      </c>
      <c r="R620" s="46" t="str">
        <f t="shared" si="122"/>
        <v>-</v>
      </c>
      <c r="S620" s="58" t="str">
        <f t="shared" si="123"/>
        <v>No Discount</v>
      </c>
      <c r="T620" s="46" t="str">
        <f t="shared" si="124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25"/>
        <v>0</v>
      </c>
      <c r="W620" s="46" t="str">
        <f t="shared" si="126"/>
        <v>-</v>
      </c>
      <c r="X620" s="58">
        <f t="shared" si="127"/>
        <v>0</v>
      </c>
      <c r="Y620" s="46" t="str">
        <f t="shared" si="128"/>
        <v>Yes</v>
      </c>
      <c r="Z620" s="46" t="str">
        <f t="shared" si="129"/>
        <v>LOW</v>
      </c>
    </row>
    <row r="621" spans="1:26" x14ac:dyDescent="0.25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17"/>
        <v>14212</v>
      </c>
      <c r="L621" s="46">
        <f t="shared" si="118"/>
        <v>15068</v>
      </c>
      <c r="M621" s="46">
        <v>93</v>
      </c>
      <c r="N621" s="46">
        <f t="shared" si="119"/>
        <v>15161</v>
      </c>
      <c r="O621" s="46">
        <f t="shared" si="120"/>
        <v>949</v>
      </c>
      <c r="P621" s="46" t="s">
        <v>30</v>
      </c>
      <c r="Q621" s="58">
        <f t="shared" si="121"/>
        <v>0.3</v>
      </c>
      <c r="R621" s="46">
        <f t="shared" si="122"/>
        <v>4548.3</v>
      </c>
      <c r="S621" s="58" t="str">
        <f t="shared" si="123"/>
        <v>No Discount</v>
      </c>
      <c r="T621" s="46" t="str">
        <f t="shared" si="124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25"/>
        <v>0.3</v>
      </c>
      <c r="W621" s="46">
        <f t="shared" si="126"/>
        <v>4548.3</v>
      </c>
      <c r="X621" s="58">
        <f t="shared" si="127"/>
        <v>0</v>
      </c>
      <c r="Y621" s="46" t="str">
        <f t="shared" si="128"/>
        <v>Yes</v>
      </c>
      <c r="Z621" s="46" t="str">
        <f t="shared" si="129"/>
        <v>Very high</v>
      </c>
    </row>
    <row r="622" spans="1:26" x14ac:dyDescent="0.25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17"/>
        <v>170</v>
      </c>
      <c r="L622" s="46">
        <f t="shared" si="118"/>
        <v>191</v>
      </c>
      <c r="M622" s="46">
        <v>30</v>
      </c>
      <c r="N622" s="46">
        <f t="shared" si="119"/>
        <v>221</v>
      </c>
      <c r="O622" s="46">
        <f t="shared" si="120"/>
        <v>51</v>
      </c>
      <c r="P622" s="46" t="s">
        <v>30</v>
      </c>
      <c r="Q622" s="58">
        <f t="shared" si="121"/>
        <v>0</v>
      </c>
      <c r="R622" s="46" t="str">
        <f t="shared" si="122"/>
        <v>-</v>
      </c>
      <c r="S622" s="58" t="str">
        <f t="shared" si="123"/>
        <v>No Discount</v>
      </c>
      <c r="T622" s="46" t="str">
        <f t="shared" si="124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25"/>
        <v>0</v>
      </c>
      <c r="W622" s="46" t="str">
        <f t="shared" si="126"/>
        <v>-</v>
      </c>
      <c r="X622" s="58">
        <f t="shared" si="127"/>
        <v>0</v>
      </c>
      <c r="Y622" s="46" t="str">
        <f t="shared" si="128"/>
        <v>No</v>
      </c>
      <c r="Z622" s="46" t="str">
        <f t="shared" si="129"/>
        <v>MID</v>
      </c>
    </row>
    <row r="623" spans="1:26" x14ac:dyDescent="0.25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17"/>
        <v>865</v>
      </c>
      <c r="L623" s="46">
        <f t="shared" si="118"/>
        <v>965</v>
      </c>
      <c r="M623" s="46">
        <v>30</v>
      </c>
      <c r="N623" s="46">
        <f t="shared" si="119"/>
        <v>995</v>
      </c>
      <c r="O623" s="46">
        <f t="shared" si="120"/>
        <v>130</v>
      </c>
      <c r="P623" s="46" t="s">
        <v>28</v>
      </c>
      <c r="Q623" s="58">
        <f t="shared" si="121"/>
        <v>0</v>
      </c>
      <c r="R623" s="46" t="str">
        <f t="shared" si="122"/>
        <v>-</v>
      </c>
      <c r="S623" s="58" t="str">
        <f t="shared" si="123"/>
        <v>No Discount</v>
      </c>
      <c r="T623" s="46" t="str">
        <f t="shared" si="124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25"/>
        <v>0</v>
      </c>
      <c r="W623" s="46" t="str">
        <f t="shared" si="126"/>
        <v>-</v>
      </c>
      <c r="X623" s="58">
        <f t="shared" si="127"/>
        <v>0</v>
      </c>
      <c r="Y623" s="46" t="str">
        <f t="shared" si="128"/>
        <v>No</v>
      </c>
      <c r="Z623" s="46" t="str">
        <f t="shared" si="129"/>
        <v>MID</v>
      </c>
    </row>
    <row r="624" spans="1:26" x14ac:dyDescent="0.25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17"/>
        <v>2397</v>
      </c>
      <c r="L624" s="46">
        <f t="shared" si="118"/>
        <v>2540</v>
      </c>
      <c r="M624" s="46">
        <v>84</v>
      </c>
      <c r="N624" s="46">
        <f t="shared" si="119"/>
        <v>2624</v>
      </c>
      <c r="O624" s="46">
        <f t="shared" si="120"/>
        <v>227</v>
      </c>
      <c r="P624" s="46" t="s">
        <v>30</v>
      </c>
      <c r="Q624" s="58">
        <f t="shared" si="121"/>
        <v>0</v>
      </c>
      <c r="R624" s="46" t="str">
        <f t="shared" si="122"/>
        <v>-</v>
      </c>
      <c r="S624" s="58" t="str">
        <f t="shared" si="123"/>
        <v>No Discount</v>
      </c>
      <c r="T624" s="46" t="str">
        <f t="shared" si="124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25"/>
        <v>0</v>
      </c>
      <c r="W624" s="46" t="str">
        <f t="shared" si="126"/>
        <v>-</v>
      </c>
      <c r="X624" s="58">
        <f t="shared" si="127"/>
        <v>0</v>
      </c>
      <c r="Y624" s="46" t="str">
        <f t="shared" si="128"/>
        <v>Yes</v>
      </c>
      <c r="Z624" s="46" t="str">
        <f t="shared" si="129"/>
        <v>Very high</v>
      </c>
    </row>
    <row r="625" spans="1:26" x14ac:dyDescent="0.25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17"/>
        <v>23940</v>
      </c>
      <c r="L625" s="46">
        <f t="shared" si="118"/>
        <v>26080</v>
      </c>
      <c r="M625" s="46">
        <v>36</v>
      </c>
      <c r="N625" s="46">
        <f t="shared" si="119"/>
        <v>26116</v>
      </c>
      <c r="O625" s="46">
        <f t="shared" si="120"/>
        <v>2176</v>
      </c>
      <c r="P625" s="46" t="s">
        <v>30</v>
      </c>
      <c r="Q625" s="58">
        <f t="shared" si="121"/>
        <v>0</v>
      </c>
      <c r="R625" s="46" t="str">
        <f t="shared" si="122"/>
        <v>-</v>
      </c>
      <c r="S625" s="58">
        <f t="shared" si="123"/>
        <v>0.02</v>
      </c>
      <c r="T625" s="46" t="str">
        <f t="shared" si="124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25"/>
        <v>0</v>
      </c>
      <c r="W625" s="46" t="str">
        <f t="shared" si="126"/>
        <v>-</v>
      </c>
      <c r="X625" s="58">
        <f t="shared" si="127"/>
        <v>0.02</v>
      </c>
      <c r="Y625" s="46" t="str">
        <f t="shared" si="128"/>
        <v>Yes</v>
      </c>
      <c r="Z625" s="46" t="str">
        <f t="shared" si="129"/>
        <v>MID</v>
      </c>
    </row>
    <row r="626" spans="1:26" x14ac:dyDescent="0.25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17"/>
        <v>296</v>
      </c>
      <c r="L626" s="46">
        <f t="shared" si="118"/>
        <v>324</v>
      </c>
      <c r="M626" s="46">
        <v>30</v>
      </c>
      <c r="N626" s="46">
        <f t="shared" si="119"/>
        <v>354</v>
      </c>
      <c r="O626" s="46">
        <f t="shared" si="120"/>
        <v>58</v>
      </c>
      <c r="P626" s="46" t="s">
        <v>30</v>
      </c>
      <c r="Q626" s="58">
        <f t="shared" si="121"/>
        <v>0</v>
      </c>
      <c r="R626" s="46">
        <f t="shared" si="122"/>
        <v>99.12</v>
      </c>
      <c r="S626" s="58" t="str">
        <f t="shared" si="123"/>
        <v>No Discount</v>
      </c>
      <c r="T626" s="46" t="str">
        <f t="shared" si="124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25"/>
        <v>0</v>
      </c>
      <c r="W626" s="46">
        <f t="shared" si="126"/>
        <v>99.12</v>
      </c>
      <c r="X626" s="58">
        <f t="shared" si="127"/>
        <v>0</v>
      </c>
      <c r="Y626" s="46" t="str">
        <f t="shared" si="128"/>
        <v>No</v>
      </c>
      <c r="Z626" s="46" t="str">
        <f t="shared" si="129"/>
        <v>MID</v>
      </c>
    </row>
    <row r="627" spans="1:26" x14ac:dyDescent="0.25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17"/>
        <v>3146</v>
      </c>
      <c r="L627" s="46">
        <f t="shared" si="118"/>
        <v>3270</v>
      </c>
      <c r="M627" s="46">
        <v>57</v>
      </c>
      <c r="N627" s="46">
        <f t="shared" si="119"/>
        <v>3327</v>
      </c>
      <c r="O627" s="46">
        <f t="shared" si="120"/>
        <v>181</v>
      </c>
      <c r="P627" s="46" t="s">
        <v>28</v>
      </c>
      <c r="Q627" s="58">
        <f t="shared" si="121"/>
        <v>0</v>
      </c>
      <c r="R627" s="46" t="str">
        <f t="shared" si="122"/>
        <v>-</v>
      </c>
      <c r="S627" s="58" t="str">
        <f t="shared" si="123"/>
        <v>No Discount</v>
      </c>
      <c r="T627" s="46" t="str">
        <f t="shared" si="124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25"/>
        <v>0</v>
      </c>
      <c r="W627" s="46" t="str">
        <f t="shared" si="126"/>
        <v>-</v>
      </c>
      <c r="X627" s="58">
        <f t="shared" si="127"/>
        <v>0</v>
      </c>
      <c r="Y627" s="46" t="str">
        <f t="shared" si="128"/>
        <v>Yes</v>
      </c>
      <c r="Z627" s="46" t="str">
        <f t="shared" si="129"/>
        <v>HIGH</v>
      </c>
    </row>
    <row r="628" spans="1:26" x14ac:dyDescent="0.25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17"/>
        <v>2884</v>
      </c>
      <c r="L628" s="46">
        <f t="shared" si="118"/>
        <v>3238</v>
      </c>
      <c r="M628" s="46">
        <v>96</v>
      </c>
      <c r="N628" s="46">
        <f t="shared" si="119"/>
        <v>3334</v>
      </c>
      <c r="O628" s="46">
        <f t="shared" si="120"/>
        <v>450</v>
      </c>
      <c r="P628" s="46" t="s">
        <v>28</v>
      </c>
      <c r="Q628" s="58">
        <f t="shared" si="121"/>
        <v>0</v>
      </c>
      <c r="R628" s="46" t="str">
        <f t="shared" si="122"/>
        <v>-</v>
      </c>
      <c r="S628" s="58" t="str">
        <f t="shared" si="123"/>
        <v>No Discount</v>
      </c>
      <c r="T628" s="46" t="str">
        <f t="shared" si="124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25"/>
        <v>0</v>
      </c>
      <c r="W628" s="46" t="str">
        <f t="shared" si="126"/>
        <v>-</v>
      </c>
      <c r="X628" s="58">
        <f t="shared" si="127"/>
        <v>0</v>
      </c>
      <c r="Y628" s="46" t="str">
        <f t="shared" si="128"/>
        <v>Yes</v>
      </c>
      <c r="Z628" s="46" t="str">
        <f t="shared" si="129"/>
        <v>Very high</v>
      </c>
    </row>
    <row r="629" spans="1:26" x14ac:dyDescent="0.25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17"/>
        <v>352</v>
      </c>
      <c r="L629" s="46">
        <f t="shared" si="118"/>
        <v>398</v>
      </c>
      <c r="M629" s="46">
        <v>30</v>
      </c>
      <c r="N629" s="46">
        <f t="shared" si="119"/>
        <v>428</v>
      </c>
      <c r="O629" s="46">
        <f t="shared" si="120"/>
        <v>76</v>
      </c>
      <c r="P629" s="46" t="s">
        <v>30</v>
      </c>
      <c r="Q629" s="58">
        <f t="shared" si="121"/>
        <v>0</v>
      </c>
      <c r="R629" s="46" t="str">
        <f t="shared" si="122"/>
        <v>-</v>
      </c>
      <c r="S629" s="58" t="str">
        <f t="shared" si="123"/>
        <v>No Discount</v>
      </c>
      <c r="T629" s="46" t="str">
        <f t="shared" si="124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25"/>
        <v>0</v>
      </c>
      <c r="W629" s="46" t="str">
        <f t="shared" si="126"/>
        <v>-</v>
      </c>
      <c r="X629" s="58">
        <f t="shared" si="127"/>
        <v>0</v>
      </c>
      <c r="Y629" s="46" t="str">
        <f t="shared" si="128"/>
        <v>No</v>
      </c>
      <c r="Z629" s="46" t="str">
        <f t="shared" si="129"/>
        <v>MID</v>
      </c>
    </row>
    <row r="630" spans="1:26" x14ac:dyDescent="0.25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17"/>
        <v>73</v>
      </c>
      <c r="L630" s="46">
        <f t="shared" si="118"/>
        <v>77</v>
      </c>
      <c r="M630" s="46">
        <v>10</v>
      </c>
      <c r="N630" s="46">
        <f t="shared" si="119"/>
        <v>87</v>
      </c>
      <c r="O630" s="46">
        <f t="shared" si="120"/>
        <v>14</v>
      </c>
      <c r="P630" s="46" t="s">
        <v>30</v>
      </c>
      <c r="Q630" s="58">
        <f t="shared" si="121"/>
        <v>0</v>
      </c>
      <c r="R630" s="46">
        <f t="shared" si="122"/>
        <v>24.360000000000003</v>
      </c>
      <c r="S630" s="58" t="str">
        <f t="shared" si="123"/>
        <v>No Discount</v>
      </c>
      <c r="T630" s="46" t="str">
        <f t="shared" si="124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25"/>
        <v>0</v>
      </c>
      <c r="W630" s="46">
        <f t="shared" si="126"/>
        <v>24.360000000000003</v>
      </c>
      <c r="X630" s="58">
        <f t="shared" si="127"/>
        <v>0</v>
      </c>
      <c r="Y630" s="46" t="str">
        <f t="shared" si="128"/>
        <v>No</v>
      </c>
      <c r="Z630" s="46" t="str">
        <f t="shared" si="129"/>
        <v>LOW</v>
      </c>
    </row>
    <row r="631" spans="1:26" x14ac:dyDescent="0.25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17"/>
        <v>150</v>
      </c>
      <c r="L631" s="46">
        <f t="shared" si="118"/>
        <v>158</v>
      </c>
      <c r="M631" s="46">
        <v>10</v>
      </c>
      <c r="N631" s="46">
        <f t="shared" si="119"/>
        <v>168</v>
      </c>
      <c r="O631" s="46">
        <f t="shared" si="120"/>
        <v>18</v>
      </c>
      <c r="P631" s="46" t="s">
        <v>28</v>
      </c>
      <c r="Q631" s="58">
        <f t="shared" si="121"/>
        <v>0</v>
      </c>
      <c r="R631" s="46" t="str">
        <f t="shared" si="122"/>
        <v>-</v>
      </c>
      <c r="S631" s="58" t="str">
        <f t="shared" si="123"/>
        <v>No Discount</v>
      </c>
      <c r="T631" s="46" t="str">
        <f t="shared" si="124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25"/>
        <v>0</v>
      </c>
      <c r="W631" s="46" t="str">
        <f t="shared" si="126"/>
        <v>-</v>
      </c>
      <c r="X631" s="58">
        <f t="shared" si="127"/>
        <v>0</v>
      </c>
      <c r="Y631" s="46" t="str">
        <f t="shared" si="128"/>
        <v>No</v>
      </c>
      <c r="Z631" s="46" t="str">
        <f t="shared" si="129"/>
        <v>LOW</v>
      </c>
    </row>
    <row r="632" spans="1:26" x14ac:dyDescent="0.25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17"/>
        <v>26632</v>
      </c>
      <c r="L632" s="46">
        <f t="shared" si="118"/>
        <v>29308</v>
      </c>
      <c r="M632" s="46">
        <v>43</v>
      </c>
      <c r="N632" s="46">
        <f t="shared" si="119"/>
        <v>29351</v>
      </c>
      <c r="O632" s="46">
        <f t="shared" si="120"/>
        <v>2719</v>
      </c>
      <c r="P632" s="46" t="s">
        <v>30</v>
      </c>
      <c r="Q632" s="58">
        <f t="shared" si="121"/>
        <v>0</v>
      </c>
      <c r="R632" s="46">
        <f t="shared" si="122"/>
        <v>4402.6499999999996</v>
      </c>
      <c r="S632" s="58" t="str">
        <f t="shared" si="123"/>
        <v>No Discount</v>
      </c>
      <c r="T632" s="46" t="str">
        <f t="shared" si="124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25"/>
        <v>0</v>
      </c>
      <c r="W632" s="46" t="str">
        <f t="shared" si="126"/>
        <v>-</v>
      </c>
      <c r="X632" s="58">
        <f t="shared" si="127"/>
        <v>0</v>
      </c>
      <c r="Y632" s="46" t="str">
        <f t="shared" si="128"/>
        <v>Yes</v>
      </c>
      <c r="Z632" s="46" t="str">
        <f t="shared" si="129"/>
        <v>HIGH</v>
      </c>
    </row>
    <row r="633" spans="1:26" x14ac:dyDescent="0.25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17"/>
        <v>5392</v>
      </c>
      <c r="L633" s="46">
        <f t="shared" si="118"/>
        <v>6112</v>
      </c>
      <c r="M633" s="46">
        <v>35</v>
      </c>
      <c r="N633" s="46">
        <f t="shared" si="119"/>
        <v>6147</v>
      </c>
      <c r="O633" s="46">
        <f t="shared" si="120"/>
        <v>755</v>
      </c>
      <c r="P633" s="46" t="s">
        <v>30</v>
      </c>
      <c r="Q633" s="58">
        <f t="shared" si="121"/>
        <v>0</v>
      </c>
      <c r="R633" s="46" t="str">
        <f t="shared" si="122"/>
        <v>-</v>
      </c>
      <c r="S633" s="58" t="str">
        <f t="shared" si="123"/>
        <v>No Discount</v>
      </c>
      <c r="T633" s="46" t="str">
        <f t="shared" si="124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25"/>
        <v>0</v>
      </c>
      <c r="W633" s="46" t="str">
        <f t="shared" si="126"/>
        <v>-</v>
      </c>
      <c r="X633" s="58">
        <f t="shared" si="127"/>
        <v>0</v>
      </c>
      <c r="Y633" s="46" t="str">
        <f t="shared" si="128"/>
        <v>Yes</v>
      </c>
      <c r="Z633" s="46" t="str">
        <f t="shared" si="129"/>
        <v>MID</v>
      </c>
    </row>
    <row r="634" spans="1:26" x14ac:dyDescent="0.25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17"/>
        <v>45432</v>
      </c>
      <c r="L634" s="46">
        <f t="shared" si="118"/>
        <v>48156</v>
      </c>
      <c r="M634" s="46">
        <v>54</v>
      </c>
      <c r="N634" s="46">
        <f t="shared" si="119"/>
        <v>48210</v>
      </c>
      <c r="O634" s="46">
        <f t="shared" si="120"/>
        <v>2778</v>
      </c>
      <c r="P634" s="46" t="s">
        <v>30</v>
      </c>
      <c r="Q634" s="58">
        <f t="shared" si="121"/>
        <v>0</v>
      </c>
      <c r="R634" s="46">
        <f t="shared" si="122"/>
        <v>7231.5</v>
      </c>
      <c r="S634" s="58" t="str">
        <f t="shared" si="123"/>
        <v>No Discount</v>
      </c>
      <c r="T634" s="46" t="str">
        <f t="shared" si="124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25"/>
        <v>0</v>
      </c>
      <c r="W634" s="46" t="str">
        <f t="shared" si="126"/>
        <v>-</v>
      </c>
      <c r="X634" s="58">
        <f t="shared" si="127"/>
        <v>0</v>
      </c>
      <c r="Y634" s="46" t="str">
        <f t="shared" si="128"/>
        <v>Yes</v>
      </c>
      <c r="Z634" s="46" t="str">
        <f t="shared" si="129"/>
        <v>HIGH</v>
      </c>
    </row>
    <row r="635" spans="1:26" x14ac:dyDescent="0.25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17"/>
        <v>7494</v>
      </c>
      <c r="L635" s="46">
        <f t="shared" si="118"/>
        <v>8091</v>
      </c>
      <c r="M635" s="46">
        <v>41</v>
      </c>
      <c r="N635" s="46">
        <f t="shared" si="119"/>
        <v>8132</v>
      </c>
      <c r="O635" s="46">
        <f t="shared" si="120"/>
        <v>638</v>
      </c>
      <c r="P635" s="46" t="s">
        <v>28</v>
      </c>
      <c r="Q635" s="58">
        <f t="shared" si="121"/>
        <v>0</v>
      </c>
      <c r="R635" s="46" t="str">
        <f t="shared" si="122"/>
        <v>-</v>
      </c>
      <c r="S635" s="58" t="str">
        <f t="shared" si="123"/>
        <v>No Discount</v>
      </c>
      <c r="T635" s="46" t="str">
        <f t="shared" si="124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25"/>
        <v>0</v>
      </c>
      <c r="W635" s="46" t="str">
        <f t="shared" si="126"/>
        <v>-</v>
      </c>
      <c r="X635" s="58">
        <f t="shared" si="127"/>
        <v>0</v>
      </c>
      <c r="Y635" s="46" t="str">
        <f t="shared" si="128"/>
        <v>Yes</v>
      </c>
      <c r="Z635" s="46" t="str">
        <f t="shared" si="129"/>
        <v>HIGH</v>
      </c>
    </row>
    <row r="636" spans="1:26" x14ac:dyDescent="0.25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17"/>
        <v>11616</v>
      </c>
      <c r="L636" s="46">
        <f t="shared" si="118"/>
        <v>12174</v>
      </c>
      <c r="M636" s="46">
        <v>75</v>
      </c>
      <c r="N636" s="46">
        <f t="shared" si="119"/>
        <v>12249</v>
      </c>
      <c r="O636" s="46">
        <f t="shared" si="120"/>
        <v>633</v>
      </c>
      <c r="P636" s="46" t="s">
        <v>28</v>
      </c>
      <c r="Q636" s="58">
        <f t="shared" si="121"/>
        <v>0</v>
      </c>
      <c r="R636" s="46" t="str">
        <f t="shared" si="122"/>
        <v>-</v>
      </c>
      <c r="S636" s="58" t="str">
        <f t="shared" si="123"/>
        <v>No Discount</v>
      </c>
      <c r="T636" s="46" t="str">
        <f t="shared" si="124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25"/>
        <v>0</v>
      </c>
      <c r="W636" s="46" t="str">
        <f t="shared" si="126"/>
        <v>-</v>
      </c>
      <c r="X636" s="58">
        <f t="shared" si="127"/>
        <v>0</v>
      </c>
      <c r="Y636" s="46" t="str">
        <f t="shared" si="128"/>
        <v>Yes</v>
      </c>
      <c r="Z636" s="46" t="str">
        <f t="shared" si="129"/>
        <v>Very high</v>
      </c>
    </row>
    <row r="637" spans="1:26" x14ac:dyDescent="0.25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17"/>
        <v>139</v>
      </c>
      <c r="L637" s="46">
        <f t="shared" si="118"/>
        <v>151</v>
      </c>
      <c r="M637" s="46">
        <v>30</v>
      </c>
      <c r="N637" s="46">
        <f t="shared" si="119"/>
        <v>181</v>
      </c>
      <c r="O637" s="46">
        <f t="shared" si="120"/>
        <v>42</v>
      </c>
      <c r="P637" s="46" t="s">
        <v>30</v>
      </c>
      <c r="Q637" s="58">
        <f t="shared" si="121"/>
        <v>0</v>
      </c>
      <c r="R637" s="46" t="str">
        <f t="shared" si="122"/>
        <v>-</v>
      </c>
      <c r="S637" s="58" t="str">
        <f t="shared" si="123"/>
        <v>No Discount</v>
      </c>
      <c r="T637" s="46" t="str">
        <f t="shared" si="124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25"/>
        <v>0</v>
      </c>
      <c r="W637" s="46" t="str">
        <f t="shared" si="126"/>
        <v>-</v>
      </c>
      <c r="X637" s="58">
        <f t="shared" si="127"/>
        <v>0</v>
      </c>
      <c r="Y637" s="46" t="str">
        <f t="shared" si="128"/>
        <v>No</v>
      </c>
      <c r="Z637" s="46" t="str">
        <f t="shared" si="129"/>
        <v>MID</v>
      </c>
    </row>
    <row r="638" spans="1:26" x14ac:dyDescent="0.25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17"/>
        <v>12044</v>
      </c>
      <c r="L638" s="46">
        <f t="shared" si="118"/>
        <v>12768</v>
      </c>
      <c r="M638" s="46">
        <v>50</v>
      </c>
      <c r="N638" s="46">
        <f t="shared" si="119"/>
        <v>12818</v>
      </c>
      <c r="O638" s="46">
        <f t="shared" si="120"/>
        <v>774</v>
      </c>
      <c r="P638" s="46" t="s">
        <v>152</v>
      </c>
      <c r="Q638" s="58">
        <f t="shared" si="121"/>
        <v>0</v>
      </c>
      <c r="R638" s="46">
        <f t="shared" si="122"/>
        <v>3589.0400000000004</v>
      </c>
      <c r="S638" s="58" t="str">
        <f t="shared" si="123"/>
        <v>No Discount</v>
      </c>
      <c r="T638" s="46" t="str">
        <f t="shared" si="124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25"/>
        <v>0</v>
      </c>
      <c r="W638" s="46">
        <f t="shared" si="126"/>
        <v>3589.0400000000004</v>
      </c>
      <c r="X638" s="58">
        <f t="shared" si="127"/>
        <v>0</v>
      </c>
      <c r="Y638" s="46" t="str">
        <f t="shared" si="128"/>
        <v>Yes</v>
      </c>
      <c r="Z638" s="46" t="str">
        <f t="shared" si="129"/>
        <v>HIGH</v>
      </c>
    </row>
    <row r="639" spans="1:26" x14ac:dyDescent="0.25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17"/>
        <v>12946</v>
      </c>
      <c r="L639" s="46">
        <f t="shared" si="118"/>
        <v>13328</v>
      </c>
      <c r="M639" s="46">
        <v>38</v>
      </c>
      <c r="N639" s="46">
        <f t="shared" si="119"/>
        <v>13366</v>
      </c>
      <c r="O639" s="46">
        <f t="shared" si="120"/>
        <v>420</v>
      </c>
      <c r="P639" s="46" t="s">
        <v>30</v>
      </c>
      <c r="Q639" s="58">
        <f t="shared" si="121"/>
        <v>0</v>
      </c>
      <c r="R639" s="46" t="str">
        <f t="shared" si="122"/>
        <v>-</v>
      </c>
      <c r="S639" s="58" t="str">
        <f t="shared" si="123"/>
        <v>No Discount</v>
      </c>
      <c r="T639" s="46" t="str">
        <f t="shared" si="124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25"/>
        <v>0</v>
      </c>
      <c r="W639" s="46" t="str">
        <f t="shared" si="126"/>
        <v>-</v>
      </c>
      <c r="X639" s="58">
        <f t="shared" si="127"/>
        <v>0</v>
      </c>
      <c r="Y639" s="46" t="str">
        <f t="shared" si="128"/>
        <v>Yes</v>
      </c>
      <c r="Z639" s="46" t="str">
        <f t="shared" si="129"/>
        <v>MID</v>
      </c>
    </row>
    <row r="640" spans="1:26" x14ac:dyDescent="0.25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17"/>
        <v>3668</v>
      </c>
      <c r="L640" s="46">
        <f t="shared" si="118"/>
        <v>3850</v>
      </c>
      <c r="M640" s="46">
        <v>75</v>
      </c>
      <c r="N640" s="46">
        <f t="shared" si="119"/>
        <v>3925</v>
      </c>
      <c r="O640" s="46">
        <f t="shared" si="120"/>
        <v>257</v>
      </c>
      <c r="P640" s="46" t="s">
        <v>30</v>
      </c>
      <c r="Q640" s="58">
        <f t="shared" si="121"/>
        <v>0.3</v>
      </c>
      <c r="R640" s="46">
        <f t="shared" si="122"/>
        <v>1177.5</v>
      </c>
      <c r="S640" s="58" t="str">
        <f t="shared" si="123"/>
        <v>No Discount</v>
      </c>
      <c r="T640" s="46" t="str">
        <f t="shared" si="124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25"/>
        <v>0.3</v>
      </c>
      <c r="W640" s="46">
        <f t="shared" si="126"/>
        <v>1177.5</v>
      </c>
      <c r="X640" s="58">
        <f t="shared" si="127"/>
        <v>0</v>
      </c>
      <c r="Y640" s="46" t="str">
        <f t="shared" si="128"/>
        <v>Yes</v>
      </c>
      <c r="Z640" s="46" t="str">
        <f t="shared" si="129"/>
        <v>Very high</v>
      </c>
    </row>
    <row r="641" spans="1:26" x14ac:dyDescent="0.25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17"/>
        <v>18315</v>
      </c>
      <c r="L641" s="46">
        <f t="shared" si="118"/>
        <v>19755</v>
      </c>
      <c r="M641" s="46">
        <v>72</v>
      </c>
      <c r="N641" s="46">
        <f t="shared" si="119"/>
        <v>19827</v>
      </c>
      <c r="O641" s="46">
        <f t="shared" si="120"/>
        <v>1512</v>
      </c>
      <c r="P641" s="46" t="s">
        <v>152</v>
      </c>
      <c r="Q641" s="58">
        <f t="shared" si="121"/>
        <v>0</v>
      </c>
      <c r="R641" s="46" t="str">
        <f t="shared" si="122"/>
        <v>-</v>
      </c>
      <c r="S641" s="58" t="str">
        <f t="shared" si="123"/>
        <v>No Discount</v>
      </c>
      <c r="T641" s="46" t="str">
        <f t="shared" si="124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25"/>
        <v>0</v>
      </c>
      <c r="W641" s="46" t="str">
        <f t="shared" si="126"/>
        <v>-</v>
      </c>
      <c r="X641" s="58">
        <f t="shared" si="127"/>
        <v>0</v>
      </c>
      <c r="Y641" s="46" t="str">
        <f t="shared" si="128"/>
        <v>Yes</v>
      </c>
      <c r="Z641" s="46" t="str">
        <f t="shared" si="129"/>
        <v>Very high</v>
      </c>
    </row>
    <row r="642" spans="1:26" x14ac:dyDescent="0.25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17"/>
        <v>13790</v>
      </c>
      <c r="L642" s="46">
        <f t="shared" si="118"/>
        <v>14616</v>
      </c>
      <c r="M642" s="46">
        <v>91</v>
      </c>
      <c r="N642" s="46">
        <f t="shared" si="119"/>
        <v>14707</v>
      </c>
      <c r="O642" s="46">
        <f t="shared" si="120"/>
        <v>917</v>
      </c>
      <c r="P642" s="46" t="s">
        <v>30</v>
      </c>
      <c r="Q642" s="58">
        <f t="shared" si="121"/>
        <v>0</v>
      </c>
      <c r="R642" s="46" t="str">
        <f t="shared" si="122"/>
        <v>-</v>
      </c>
      <c r="S642" s="58" t="str">
        <f t="shared" si="123"/>
        <v>No Discount</v>
      </c>
      <c r="T642" s="46" t="str">
        <f t="shared" si="124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25"/>
        <v>0</v>
      </c>
      <c r="W642" s="46" t="str">
        <f t="shared" si="126"/>
        <v>-</v>
      </c>
      <c r="X642" s="58">
        <f t="shared" si="127"/>
        <v>0</v>
      </c>
      <c r="Y642" s="46" t="str">
        <f t="shared" si="128"/>
        <v>Yes</v>
      </c>
      <c r="Z642" s="46" t="str">
        <f t="shared" si="129"/>
        <v>Very high</v>
      </c>
    </row>
    <row r="643" spans="1:26" x14ac:dyDescent="0.25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30">I643*J643</f>
        <v>15428</v>
      </c>
      <c r="L643" s="46">
        <f t="shared" ref="L643:L706" si="131">H643*J643</f>
        <v>16984</v>
      </c>
      <c r="M643" s="46">
        <v>76</v>
      </c>
      <c r="N643" s="46">
        <f t="shared" ref="N643:N706" si="132">L643+M643</f>
        <v>17060</v>
      </c>
      <c r="O643" s="46">
        <f t="shared" ref="O643:O706" si="133">N643-K643</f>
        <v>1632</v>
      </c>
      <c r="P643" s="46" t="s">
        <v>152</v>
      </c>
      <c r="Q643" s="58">
        <f t="shared" ref="Q643:Q706" si="134">IF(E643="Amazon",30%,0)</f>
        <v>0</v>
      </c>
      <c r="R643" s="46" t="str">
        <f t="shared" ref="R643:R706" si="135">IF(E643="Amazon",30%*N643,IF(E643="Flipkart",28%*N643,IF(E643="India Mart",15%*N643,"-")))</f>
        <v>-</v>
      </c>
      <c r="S643" s="58" t="str">
        <f t="shared" ref="S643:S706" si="136">IF(AND(E643="Website",N643&gt;25000),2%,"No Discount")</f>
        <v>No Discount</v>
      </c>
      <c r="T643" s="46" t="str">
        <f t="shared" ref="T643:T706" si="13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38">IF(E643="Amazon",30%,0%)</f>
        <v>0</v>
      </c>
      <c r="W643" s="46" t="str">
        <f t="shared" ref="W643:W706" si="139">IF(E643="Amazon",N643*30%,IF(E643="flipkart",N643*28%,IF(E643="indiamart",N643*15%,"-")))</f>
        <v>-</v>
      </c>
      <c r="X643" s="58">
        <f t="shared" ref="X643:X706" si="140">IF(AND(E643="website",N643&gt;25000),2%,0%)</f>
        <v>0</v>
      </c>
      <c r="Y643" s="46" t="str">
        <f t="shared" ref="Y643:Y706" si="141">IF(OR(D643="Furniture",D643="Technology"),"Yes","No")</f>
        <v>Yes</v>
      </c>
      <c r="Z643" s="46" t="str">
        <f t="shared" ref="Z643:Z706" si="142">_xlfn.IFS(M643&lt;=20,"LOW",M643&lt;=40,"MID",M643&lt;=60,"HIGH",M643&gt;60,"Very high")</f>
        <v>Very high</v>
      </c>
    </row>
    <row r="644" spans="1:26" x14ac:dyDescent="0.25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30"/>
        <v>252</v>
      </c>
      <c r="L644" s="46">
        <f t="shared" si="131"/>
        <v>272</v>
      </c>
      <c r="M644" s="46">
        <v>10</v>
      </c>
      <c r="N644" s="46">
        <f t="shared" si="132"/>
        <v>282</v>
      </c>
      <c r="O644" s="46">
        <f t="shared" si="133"/>
        <v>30</v>
      </c>
      <c r="P644" s="46" t="s">
        <v>28</v>
      </c>
      <c r="Q644" s="58">
        <f t="shared" si="134"/>
        <v>0</v>
      </c>
      <c r="R644" s="46" t="str">
        <f t="shared" si="135"/>
        <v>-</v>
      </c>
      <c r="S644" s="58" t="str">
        <f t="shared" si="136"/>
        <v>No Discount</v>
      </c>
      <c r="T644" s="46" t="str">
        <f t="shared" si="13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38"/>
        <v>0</v>
      </c>
      <c r="W644" s="46" t="str">
        <f t="shared" si="139"/>
        <v>-</v>
      </c>
      <c r="X644" s="58">
        <f t="shared" si="140"/>
        <v>0</v>
      </c>
      <c r="Y644" s="46" t="str">
        <f t="shared" si="141"/>
        <v>No</v>
      </c>
      <c r="Z644" s="46" t="str">
        <f t="shared" si="142"/>
        <v>LOW</v>
      </c>
    </row>
    <row r="645" spans="1:26" x14ac:dyDescent="0.25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30"/>
        <v>9824</v>
      </c>
      <c r="L645" s="46">
        <f t="shared" si="131"/>
        <v>10204</v>
      </c>
      <c r="M645" s="46">
        <v>51</v>
      </c>
      <c r="N645" s="46">
        <f t="shared" si="132"/>
        <v>10255</v>
      </c>
      <c r="O645" s="46">
        <f t="shared" si="133"/>
        <v>431</v>
      </c>
      <c r="P645" s="46" t="s">
        <v>30</v>
      </c>
      <c r="Q645" s="58">
        <f t="shared" si="134"/>
        <v>0.3</v>
      </c>
      <c r="R645" s="46">
        <f t="shared" si="135"/>
        <v>3076.5</v>
      </c>
      <c r="S645" s="58" t="str">
        <f t="shared" si="136"/>
        <v>No Discount</v>
      </c>
      <c r="T645" s="46" t="str">
        <f t="shared" si="13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38"/>
        <v>0.3</v>
      </c>
      <c r="W645" s="46">
        <f t="shared" si="139"/>
        <v>3076.5</v>
      </c>
      <c r="X645" s="58">
        <f t="shared" si="140"/>
        <v>0</v>
      </c>
      <c r="Y645" s="46" t="str">
        <f t="shared" si="141"/>
        <v>Yes</v>
      </c>
      <c r="Z645" s="46" t="str">
        <f t="shared" si="142"/>
        <v>HIGH</v>
      </c>
    </row>
    <row r="646" spans="1:26" x14ac:dyDescent="0.25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30"/>
        <v>10512</v>
      </c>
      <c r="L646" s="46">
        <f t="shared" si="131"/>
        <v>11036</v>
      </c>
      <c r="M646" s="46">
        <v>52</v>
      </c>
      <c r="N646" s="46">
        <f t="shared" si="132"/>
        <v>11088</v>
      </c>
      <c r="O646" s="46">
        <f t="shared" si="133"/>
        <v>576</v>
      </c>
      <c r="P646" s="46" t="s">
        <v>30</v>
      </c>
      <c r="Q646" s="58">
        <f t="shared" si="134"/>
        <v>0</v>
      </c>
      <c r="R646" s="46" t="str">
        <f t="shared" si="135"/>
        <v>-</v>
      </c>
      <c r="S646" s="58" t="str">
        <f t="shared" si="136"/>
        <v>No Discount</v>
      </c>
      <c r="T646" s="46" t="str">
        <f t="shared" si="13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38"/>
        <v>0</v>
      </c>
      <c r="W646" s="46" t="str">
        <f t="shared" si="139"/>
        <v>-</v>
      </c>
      <c r="X646" s="58">
        <f t="shared" si="140"/>
        <v>0</v>
      </c>
      <c r="Y646" s="46" t="str">
        <f t="shared" si="141"/>
        <v>Yes</v>
      </c>
      <c r="Z646" s="46" t="str">
        <f t="shared" si="142"/>
        <v>HIGH</v>
      </c>
    </row>
    <row r="647" spans="1:26" x14ac:dyDescent="0.25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30"/>
        <v>3020</v>
      </c>
      <c r="L647" s="46">
        <f t="shared" si="131"/>
        <v>3202</v>
      </c>
      <c r="M647" s="46">
        <v>21</v>
      </c>
      <c r="N647" s="46">
        <f t="shared" si="132"/>
        <v>3223</v>
      </c>
      <c r="O647" s="46">
        <f t="shared" si="133"/>
        <v>203</v>
      </c>
      <c r="P647" s="46" t="s">
        <v>30</v>
      </c>
      <c r="Q647" s="58">
        <f t="shared" si="134"/>
        <v>0</v>
      </c>
      <c r="R647" s="46">
        <f t="shared" si="135"/>
        <v>902.44</v>
      </c>
      <c r="S647" s="58" t="str">
        <f t="shared" si="136"/>
        <v>No Discount</v>
      </c>
      <c r="T647" s="46" t="str">
        <f t="shared" si="13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38"/>
        <v>0</v>
      </c>
      <c r="W647" s="46">
        <f t="shared" si="139"/>
        <v>902.44</v>
      </c>
      <c r="X647" s="58">
        <f t="shared" si="140"/>
        <v>0</v>
      </c>
      <c r="Y647" s="46" t="str">
        <f t="shared" si="141"/>
        <v>Yes</v>
      </c>
      <c r="Z647" s="46" t="str">
        <f t="shared" si="142"/>
        <v>MID</v>
      </c>
    </row>
    <row r="648" spans="1:26" x14ac:dyDescent="0.25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30"/>
        <v>2060</v>
      </c>
      <c r="L648" s="46">
        <f t="shared" si="131"/>
        <v>2206</v>
      </c>
      <c r="M648" s="46">
        <v>29</v>
      </c>
      <c r="N648" s="46">
        <f t="shared" si="132"/>
        <v>2235</v>
      </c>
      <c r="O648" s="46">
        <f t="shared" si="133"/>
        <v>175</v>
      </c>
      <c r="P648" s="46" t="s">
        <v>28</v>
      </c>
      <c r="Q648" s="58">
        <f t="shared" si="134"/>
        <v>0</v>
      </c>
      <c r="R648" s="46" t="str">
        <f t="shared" si="135"/>
        <v>-</v>
      </c>
      <c r="S648" s="58" t="str">
        <f t="shared" si="136"/>
        <v>No Discount</v>
      </c>
      <c r="T648" s="46" t="str">
        <f t="shared" si="13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38"/>
        <v>0</v>
      </c>
      <c r="W648" s="46" t="str">
        <f t="shared" si="139"/>
        <v>-</v>
      </c>
      <c r="X648" s="58">
        <f t="shared" si="140"/>
        <v>0</v>
      </c>
      <c r="Y648" s="46" t="str">
        <f t="shared" si="141"/>
        <v>No</v>
      </c>
      <c r="Z648" s="46" t="str">
        <f t="shared" si="142"/>
        <v>MID</v>
      </c>
    </row>
    <row r="649" spans="1:26" x14ac:dyDescent="0.25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30"/>
        <v>3172</v>
      </c>
      <c r="L649" s="46">
        <f t="shared" si="131"/>
        <v>3300</v>
      </c>
      <c r="M649" s="46">
        <v>88</v>
      </c>
      <c r="N649" s="46">
        <f t="shared" si="132"/>
        <v>3388</v>
      </c>
      <c r="O649" s="46">
        <f t="shared" si="133"/>
        <v>216</v>
      </c>
      <c r="P649" s="46" t="s">
        <v>30</v>
      </c>
      <c r="Q649" s="58">
        <f t="shared" si="134"/>
        <v>0</v>
      </c>
      <c r="R649" s="46">
        <f t="shared" si="135"/>
        <v>508.2</v>
      </c>
      <c r="S649" s="58" t="str">
        <f t="shared" si="136"/>
        <v>No Discount</v>
      </c>
      <c r="T649" s="46" t="str">
        <f t="shared" si="13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38"/>
        <v>0</v>
      </c>
      <c r="W649" s="46" t="str">
        <f t="shared" si="139"/>
        <v>-</v>
      </c>
      <c r="X649" s="58">
        <f t="shared" si="140"/>
        <v>0</v>
      </c>
      <c r="Y649" s="46" t="str">
        <f t="shared" si="141"/>
        <v>No</v>
      </c>
      <c r="Z649" s="46" t="str">
        <f t="shared" si="142"/>
        <v>Very high</v>
      </c>
    </row>
    <row r="650" spans="1:26" x14ac:dyDescent="0.25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30"/>
        <v>798</v>
      </c>
      <c r="L650" s="46">
        <f t="shared" si="131"/>
        <v>834</v>
      </c>
      <c r="M650" s="46">
        <v>30</v>
      </c>
      <c r="N650" s="46">
        <f t="shared" si="132"/>
        <v>864</v>
      </c>
      <c r="O650" s="46">
        <f t="shared" si="133"/>
        <v>66</v>
      </c>
      <c r="P650" s="46" t="s">
        <v>30</v>
      </c>
      <c r="Q650" s="58">
        <f t="shared" si="134"/>
        <v>0</v>
      </c>
      <c r="R650" s="46" t="str">
        <f t="shared" si="135"/>
        <v>-</v>
      </c>
      <c r="S650" s="58" t="str">
        <f t="shared" si="136"/>
        <v>No Discount</v>
      </c>
      <c r="T650" s="46" t="str">
        <f t="shared" si="13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38"/>
        <v>0</v>
      </c>
      <c r="W650" s="46" t="str">
        <f t="shared" si="139"/>
        <v>-</v>
      </c>
      <c r="X650" s="58">
        <f t="shared" si="140"/>
        <v>0</v>
      </c>
      <c r="Y650" s="46" t="str">
        <f t="shared" si="141"/>
        <v>No</v>
      </c>
      <c r="Z650" s="46" t="str">
        <f t="shared" si="142"/>
        <v>MID</v>
      </c>
    </row>
    <row r="651" spans="1:26" x14ac:dyDescent="0.25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30"/>
        <v>1375</v>
      </c>
      <c r="L651" s="46">
        <f t="shared" si="131"/>
        <v>1574</v>
      </c>
      <c r="M651" s="46">
        <v>37</v>
      </c>
      <c r="N651" s="46">
        <f t="shared" si="132"/>
        <v>1611</v>
      </c>
      <c r="O651" s="46">
        <f t="shared" si="133"/>
        <v>236</v>
      </c>
      <c r="P651" s="46" t="s">
        <v>28</v>
      </c>
      <c r="Q651" s="58">
        <f t="shared" si="134"/>
        <v>0.3</v>
      </c>
      <c r="R651" s="46">
        <f t="shared" si="135"/>
        <v>483.29999999999995</v>
      </c>
      <c r="S651" s="58" t="str">
        <f t="shared" si="136"/>
        <v>No Discount</v>
      </c>
      <c r="T651" s="46" t="str">
        <f t="shared" si="13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38"/>
        <v>0.3</v>
      </c>
      <c r="W651" s="46">
        <f t="shared" si="139"/>
        <v>483.29999999999995</v>
      </c>
      <c r="X651" s="58">
        <f t="shared" si="140"/>
        <v>0</v>
      </c>
      <c r="Y651" s="46" t="str">
        <f t="shared" si="141"/>
        <v>Yes</v>
      </c>
      <c r="Z651" s="46" t="str">
        <f t="shared" si="142"/>
        <v>MID</v>
      </c>
    </row>
    <row r="652" spans="1:26" x14ac:dyDescent="0.25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30"/>
        <v>10452</v>
      </c>
      <c r="L652" s="46">
        <f t="shared" si="131"/>
        <v>11070</v>
      </c>
      <c r="M652" s="46">
        <v>79</v>
      </c>
      <c r="N652" s="46">
        <f t="shared" si="132"/>
        <v>11149</v>
      </c>
      <c r="O652" s="46">
        <f t="shared" si="133"/>
        <v>697</v>
      </c>
      <c r="P652" s="46" t="s">
        <v>30</v>
      </c>
      <c r="Q652" s="58">
        <f t="shared" si="134"/>
        <v>0</v>
      </c>
      <c r="R652" s="46">
        <f t="shared" si="135"/>
        <v>3121.7200000000003</v>
      </c>
      <c r="S652" s="58" t="str">
        <f t="shared" si="136"/>
        <v>No Discount</v>
      </c>
      <c r="T652" s="46" t="str">
        <f t="shared" si="13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38"/>
        <v>0</v>
      </c>
      <c r="W652" s="46">
        <f t="shared" si="139"/>
        <v>3121.7200000000003</v>
      </c>
      <c r="X652" s="58">
        <f t="shared" si="140"/>
        <v>0</v>
      </c>
      <c r="Y652" s="46" t="str">
        <f t="shared" si="141"/>
        <v>No</v>
      </c>
      <c r="Z652" s="46" t="str">
        <f t="shared" si="142"/>
        <v>Very high</v>
      </c>
    </row>
    <row r="653" spans="1:26" x14ac:dyDescent="0.25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30"/>
        <v>13554</v>
      </c>
      <c r="L653" s="46">
        <f t="shared" si="131"/>
        <v>14352</v>
      </c>
      <c r="M653" s="46">
        <v>79</v>
      </c>
      <c r="N653" s="46">
        <f t="shared" si="132"/>
        <v>14431</v>
      </c>
      <c r="O653" s="46">
        <f t="shared" si="133"/>
        <v>877</v>
      </c>
      <c r="P653" s="46" t="s">
        <v>30</v>
      </c>
      <c r="Q653" s="58">
        <f t="shared" si="134"/>
        <v>0</v>
      </c>
      <c r="R653" s="46">
        <f t="shared" si="135"/>
        <v>4040.6800000000003</v>
      </c>
      <c r="S653" s="58" t="str">
        <f t="shared" si="136"/>
        <v>No Discount</v>
      </c>
      <c r="T653" s="46" t="str">
        <f t="shared" si="13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38"/>
        <v>0</v>
      </c>
      <c r="W653" s="46">
        <f t="shared" si="139"/>
        <v>4040.6800000000003</v>
      </c>
      <c r="X653" s="58">
        <f t="shared" si="140"/>
        <v>0</v>
      </c>
      <c r="Y653" s="46" t="str">
        <f t="shared" si="141"/>
        <v>Yes</v>
      </c>
      <c r="Z653" s="46" t="str">
        <f t="shared" si="142"/>
        <v>Very high</v>
      </c>
    </row>
    <row r="654" spans="1:26" x14ac:dyDescent="0.25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30"/>
        <v>5327</v>
      </c>
      <c r="L654" s="46">
        <f t="shared" si="131"/>
        <v>5803</v>
      </c>
      <c r="M654" s="46">
        <v>29</v>
      </c>
      <c r="N654" s="46">
        <f t="shared" si="132"/>
        <v>5832</v>
      </c>
      <c r="O654" s="46">
        <f t="shared" si="133"/>
        <v>505</v>
      </c>
      <c r="P654" s="46" t="s">
        <v>152</v>
      </c>
      <c r="Q654" s="58">
        <f t="shared" si="134"/>
        <v>0</v>
      </c>
      <c r="R654" s="46" t="str">
        <f t="shared" si="135"/>
        <v>-</v>
      </c>
      <c r="S654" s="58" t="str">
        <f t="shared" si="136"/>
        <v>No Discount</v>
      </c>
      <c r="T654" s="46" t="str">
        <f t="shared" si="13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38"/>
        <v>0</v>
      </c>
      <c r="W654" s="46" t="str">
        <f t="shared" si="139"/>
        <v>-</v>
      </c>
      <c r="X654" s="58">
        <f t="shared" si="140"/>
        <v>0</v>
      </c>
      <c r="Y654" s="46" t="str">
        <f t="shared" si="141"/>
        <v>No</v>
      </c>
      <c r="Z654" s="46" t="str">
        <f t="shared" si="142"/>
        <v>MID</v>
      </c>
    </row>
    <row r="655" spans="1:26" x14ac:dyDescent="0.25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30"/>
        <v>39991</v>
      </c>
      <c r="L655" s="46">
        <f t="shared" si="131"/>
        <v>41174</v>
      </c>
      <c r="M655" s="46">
        <v>58</v>
      </c>
      <c r="N655" s="46">
        <f t="shared" si="132"/>
        <v>41232</v>
      </c>
      <c r="O655" s="46">
        <f t="shared" si="133"/>
        <v>1241</v>
      </c>
      <c r="P655" s="46" t="s">
        <v>28</v>
      </c>
      <c r="Q655" s="58">
        <f t="shared" si="134"/>
        <v>0</v>
      </c>
      <c r="R655" s="46" t="str">
        <f t="shared" si="135"/>
        <v>-</v>
      </c>
      <c r="S655" s="58" t="str">
        <f t="shared" si="136"/>
        <v>No Discount</v>
      </c>
      <c r="T655" s="46" t="str">
        <f t="shared" si="13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38"/>
        <v>0</v>
      </c>
      <c r="W655" s="46" t="str">
        <f t="shared" si="139"/>
        <v>-</v>
      </c>
      <c r="X655" s="58">
        <f t="shared" si="140"/>
        <v>0</v>
      </c>
      <c r="Y655" s="46" t="str">
        <f t="shared" si="141"/>
        <v>Yes</v>
      </c>
      <c r="Z655" s="46" t="str">
        <f t="shared" si="142"/>
        <v>HIGH</v>
      </c>
    </row>
    <row r="656" spans="1:26" x14ac:dyDescent="0.25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30"/>
        <v>146</v>
      </c>
      <c r="L656" s="46">
        <f t="shared" si="131"/>
        <v>154</v>
      </c>
      <c r="M656" s="46">
        <v>10</v>
      </c>
      <c r="N656" s="46">
        <f t="shared" si="132"/>
        <v>164</v>
      </c>
      <c r="O656" s="46">
        <f t="shared" si="133"/>
        <v>18</v>
      </c>
      <c r="P656" s="46" t="s">
        <v>152</v>
      </c>
      <c r="Q656" s="58">
        <f t="shared" si="134"/>
        <v>0</v>
      </c>
      <c r="R656" s="46">
        <f t="shared" si="135"/>
        <v>45.92</v>
      </c>
      <c r="S656" s="58" t="str">
        <f t="shared" si="136"/>
        <v>No Discount</v>
      </c>
      <c r="T656" s="46" t="str">
        <f t="shared" si="13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38"/>
        <v>0</v>
      </c>
      <c r="W656" s="46">
        <f t="shared" si="139"/>
        <v>45.92</v>
      </c>
      <c r="X656" s="58">
        <f t="shared" si="140"/>
        <v>0</v>
      </c>
      <c r="Y656" s="46" t="str">
        <f t="shared" si="141"/>
        <v>No</v>
      </c>
      <c r="Z656" s="46" t="str">
        <f t="shared" si="142"/>
        <v>LOW</v>
      </c>
    </row>
    <row r="657" spans="1:26" x14ac:dyDescent="0.25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30"/>
        <v>6346</v>
      </c>
      <c r="L657" s="46">
        <f t="shared" si="131"/>
        <v>6598</v>
      </c>
      <c r="M657" s="46">
        <v>91</v>
      </c>
      <c r="N657" s="46">
        <f t="shared" si="132"/>
        <v>6689</v>
      </c>
      <c r="O657" s="46">
        <f t="shared" si="133"/>
        <v>343</v>
      </c>
      <c r="P657" s="46" t="s">
        <v>30</v>
      </c>
      <c r="Q657" s="58">
        <f t="shared" si="134"/>
        <v>0</v>
      </c>
      <c r="R657" s="46">
        <f t="shared" si="135"/>
        <v>1872.92</v>
      </c>
      <c r="S657" s="58" t="str">
        <f t="shared" si="136"/>
        <v>No Discount</v>
      </c>
      <c r="T657" s="46" t="str">
        <f t="shared" si="13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38"/>
        <v>0</v>
      </c>
      <c r="W657" s="46">
        <f t="shared" si="139"/>
        <v>1872.92</v>
      </c>
      <c r="X657" s="58">
        <f t="shared" si="140"/>
        <v>0</v>
      </c>
      <c r="Y657" s="46" t="str">
        <f t="shared" si="141"/>
        <v>Yes</v>
      </c>
      <c r="Z657" s="46" t="str">
        <f t="shared" si="142"/>
        <v>Very high</v>
      </c>
    </row>
    <row r="658" spans="1:26" x14ac:dyDescent="0.25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30"/>
        <v>2304</v>
      </c>
      <c r="L658" s="46">
        <f t="shared" si="131"/>
        <v>2656</v>
      </c>
      <c r="M658" s="46">
        <v>45</v>
      </c>
      <c r="N658" s="46">
        <f t="shared" si="132"/>
        <v>2701</v>
      </c>
      <c r="O658" s="46">
        <f t="shared" si="133"/>
        <v>397</v>
      </c>
      <c r="P658" s="46" t="s">
        <v>30</v>
      </c>
      <c r="Q658" s="58">
        <f t="shared" si="134"/>
        <v>0</v>
      </c>
      <c r="R658" s="46" t="str">
        <f t="shared" si="135"/>
        <v>-</v>
      </c>
      <c r="S658" s="58" t="str">
        <f t="shared" si="136"/>
        <v>No Discount</v>
      </c>
      <c r="T658" s="46" t="str">
        <f t="shared" si="13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38"/>
        <v>0</v>
      </c>
      <c r="W658" s="46" t="str">
        <f t="shared" si="139"/>
        <v>-</v>
      </c>
      <c r="X658" s="58">
        <f t="shared" si="140"/>
        <v>0</v>
      </c>
      <c r="Y658" s="46" t="str">
        <f t="shared" si="141"/>
        <v>No</v>
      </c>
      <c r="Z658" s="46" t="str">
        <f t="shared" si="142"/>
        <v>HIGH</v>
      </c>
    </row>
    <row r="659" spans="1:26" x14ac:dyDescent="0.25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30"/>
        <v>910</v>
      </c>
      <c r="L659" s="46">
        <f t="shared" si="131"/>
        <v>973</v>
      </c>
      <c r="M659" s="46">
        <v>30</v>
      </c>
      <c r="N659" s="46">
        <f t="shared" si="132"/>
        <v>1003</v>
      </c>
      <c r="O659" s="46">
        <f t="shared" si="133"/>
        <v>93</v>
      </c>
      <c r="P659" s="46" t="s">
        <v>28</v>
      </c>
      <c r="Q659" s="58">
        <f t="shared" si="134"/>
        <v>0</v>
      </c>
      <c r="R659" s="46" t="str">
        <f t="shared" si="135"/>
        <v>-</v>
      </c>
      <c r="S659" s="58" t="str">
        <f t="shared" si="136"/>
        <v>No Discount</v>
      </c>
      <c r="T659" s="46" t="str">
        <f t="shared" si="13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38"/>
        <v>0</v>
      </c>
      <c r="W659" s="46" t="str">
        <f t="shared" si="139"/>
        <v>-</v>
      </c>
      <c r="X659" s="58">
        <f t="shared" si="140"/>
        <v>0</v>
      </c>
      <c r="Y659" s="46" t="str">
        <f t="shared" si="141"/>
        <v>No</v>
      </c>
      <c r="Z659" s="46" t="str">
        <f t="shared" si="142"/>
        <v>MID</v>
      </c>
    </row>
    <row r="660" spans="1:26" x14ac:dyDescent="0.25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30"/>
        <v>7050</v>
      </c>
      <c r="L660" s="46">
        <f t="shared" si="131"/>
        <v>7398</v>
      </c>
      <c r="M660" s="46">
        <v>38</v>
      </c>
      <c r="N660" s="46">
        <f t="shared" si="132"/>
        <v>7436</v>
      </c>
      <c r="O660" s="46">
        <f t="shared" si="133"/>
        <v>386</v>
      </c>
      <c r="P660" s="46" t="s">
        <v>30</v>
      </c>
      <c r="Q660" s="58">
        <f t="shared" si="134"/>
        <v>0</v>
      </c>
      <c r="R660" s="46">
        <f t="shared" si="135"/>
        <v>1115.3999999999999</v>
      </c>
      <c r="S660" s="58" t="str">
        <f t="shared" si="136"/>
        <v>No Discount</v>
      </c>
      <c r="T660" s="46" t="str">
        <f t="shared" si="13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38"/>
        <v>0</v>
      </c>
      <c r="W660" s="46" t="str">
        <f t="shared" si="139"/>
        <v>-</v>
      </c>
      <c r="X660" s="58">
        <f t="shared" si="140"/>
        <v>0</v>
      </c>
      <c r="Y660" s="46" t="str">
        <f t="shared" si="141"/>
        <v>Yes</v>
      </c>
      <c r="Z660" s="46" t="str">
        <f t="shared" si="142"/>
        <v>MID</v>
      </c>
    </row>
    <row r="661" spans="1:26" x14ac:dyDescent="0.25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30"/>
        <v>18864</v>
      </c>
      <c r="L661" s="46">
        <f t="shared" si="131"/>
        <v>20151</v>
      </c>
      <c r="M661" s="46">
        <v>44</v>
      </c>
      <c r="N661" s="46">
        <f t="shared" si="132"/>
        <v>20195</v>
      </c>
      <c r="O661" s="46">
        <f t="shared" si="133"/>
        <v>1331</v>
      </c>
      <c r="P661" s="46" t="s">
        <v>152</v>
      </c>
      <c r="Q661" s="58">
        <f t="shared" si="134"/>
        <v>0.3</v>
      </c>
      <c r="R661" s="46">
        <f t="shared" si="135"/>
        <v>6058.5</v>
      </c>
      <c r="S661" s="58" t="str">
        <f t="shared" si="136"/>
        <v>No Discount</v>
      </c>
      <c r="T661" s="46" t="str">
        <f t="shared" si="13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38"/>
        <v>0.3</v>
      </c>
      <c r="W661" s="46">
        <f t="shared" si="139"/>
        <v>6058.5</v>
      </c>
      <c r="X661" s="58">
        <f t="shared" si="140"/>
        <v>0</v>
      </c>
      <c r="Y661" s="46" t="str">
        <f t="shared" si="141"/>
        <v>Yes</v>
      </c>
      <c r="Z661" s="46" t="str">
        <f t="shared" si="142"/>
        <v>HIGH</v>
      </c>
    </row>
    <row r="662" spans="1:26" x14ac:dyDescent="0.25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30"/>
        <v>88891</v>
      </c>
      <c r="L662" s="46">
        <f t="shared" si="131"/>
        <v>95161</v>
      </c>
      <c r="M662" s="46">
        <v>27</v>
      </c>
      <c r="N662" s="46">
        <f t="shared" si="132"/>
        <v>95188</v>
      </c>
      <c r="O662" s="46">
        <f t="shared" si="133"/>
        <v>6297</v>
      </c>
      <c r="P662" s="46" t="s">
        <v>30</v>
      </c>
      <c r="Q662" s="58">
        <f t="shared" si="134"/>
        <v>0.3</v>
      </c>
      <c r="R662" s="46">
        <f t="shared" si="135"/>
        <v>28556.399999999998</v>
      </c>
      <c r="S662" s="58" t="str">
        <f t="shared" si="136"/>
        <v>No Discount</v>
      </c>
      <c r="T662" s="46" t="str">
        <f t="shared" si="13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38"/>
        <v>0.3</v>
      </c>
      <c r="W662" s="46">
        <f t="shared" si="139"/>
        <v>28556.399999999998</v>
      </c>
      <c r="X662" s="58">
        <f t="shared" si="140"/>
        <v>0</v>
      </c>
      <c r="Y662" s="46" t="str">
        <f t="shared" si="141"/>
        <v>Yes</v>
      </c>
      <c r="Z662" s="46" t="str">
        <f t="shared" si="142"/>
        <v>MID</v>
      </c>
    </row>
    <row r="663" spans="1:26" x14ac:dyDescent="0.25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30"/>
        <v>386</v>
      </c>
      <c r="L663" s="46">
        <f t="shared" si="131"/>
        <v>420</v>
      </c>
      <c r="M663" s="46">
        <v>23</v>
      </c>
      <c r="N663" s="46">
        <f t="shared" si="132"/>
        <v>443</v>
      </c>
      <c r="O663" s="46">
        <f t="shared" si="133"/>
        <v>57</v>
      </c>
      <c r="P663" s="46" t="s">
        <v>30</v>
      </c>
      <c r="Q663" s="58">
        <f t="shared" si="134"/>
        <v>0</v>
      </c>
      <c r="R663" s="46" t="str">
        <f t="shared" si="135"/>
        <v>-</v>
      </c>
      <c r="S663" s="58" t="str">
        <f t="shared" si="136"/>
        <v>No Discount</v>
      </c>
      <c r="T663" s="46" t="str">
        <f t="shared" si="13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38"/>
        <v>0</v>
      </c>
      <c r="W663" s="46" t="str">
        <f t="shared" si="139"/>
        <v>-</v>
      </c>
      <c r="X663" s="58">
        <f t="shared" si="140"/>
        <v>0</v>
      </c>
      <c r="Y663" s="46" t="str">
        <f t="shared" si="141"/>
        <v>No</v>
      </c>
      <c r="Z663" s="46" t="str">
        <f t="shared" si="142"/>
        <v>MID</v>
      </c>
    </row>
    <row r="664" spans="1:26" x14ac:dyDescent="0.25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30"/>
        <v>5677</v>
      </c>
      <c r="L664" s="46">
        <f t="shared" si="131"/>
        <v>6012</v>
      </c>
      <c r="M664" s="46">
        <v>44</v>
      </c>
      <c r="N664" s="46">
        <f t="shared" si="132"/>
        <v>6056</v>
      </c>
      <c r="O664" s="46">
        <f t="shared" si="133"/>
        <v>379</v>
      </c>
      <c r="P664" s="46" t="s">
        <v>30</v>
      </c>
      <c r="Q664" s="58">
        <f t="shared" si="134"/>
        <v>0</v>
      </c>
      <c r="R664" s="46">
        <f t="shared" si="135"/>
        <v>1695.68</v>
      </c>
      <c r="S664" s="58" t="str">
        <f t="shared" si="136"/>
        <v>No Discount</v>
      </c>
      <c r="T664" s="46" t="str">
        <f t="shared" si="13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38"/>
        <v>0</v>
      </c>
      <c r="W664" s="46">
        <f t="shared" si="139"/>
        <v>1695.68</v>
      </c>
      <c r="X664" s="58">
        <f t="shared" si="140"/>
        <v>0</v>
      </c>
      <c r="Y664" s="46" t="str">
        <f t="shared" si="141"/>
        <v>Yes</v>
      </c>
      <c r="Z664" s="46" t="str">
        <f t="shared" si="142"/>
        <v>HIGH</v>
      </c>
    </row>
    <row r="665" spans="1:26" x14ac:dyDescent="0.25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30"/>
        <v>1573</v>
      </c>
      <c r="L665" s="46">
        <f t="shared" si="131"/>
        <v>1635</v>
      </c>
      <c r="M665" s="46">
        <v>52</v>
      </c>
      <c r="N665" s="46">
        <f t="shared" si="132"/>
        <v>1687</v>
      </c>
      <c r="O665" s="46">
        <f t="shared" si="133"/>
        <v>114</v>
      </c>
      <c r="P665" s="46" t="s">
        <v>28</v>
      </c>
      <c r="Q665" s="58">
        <f t="shared" si="134"/>
        <v>0</v>
      </c>
      <c r="R665" s="46">
        <f t="shared" si="135"/>
        <v>472.36000000000007</v>
      </c>
      <c r="S665" s="58" t="str">
        <f t="shared" si="136"/>
        <v>No Discount</v>
      </c>
      <c r="T665" s="46" t="str">
        <f t="shared" si="13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38"/>
        <v>0</v>
      </c>
      <c r="W665" s="46">
        <f t="shared" si="139"/>
        <v>472.36000000000007</v>
      </c>
      <c r="X665" s="58">
        <f t="shared" si="140"/>
        <v>0</v>
      </c>
      <c r="Y665" s="46" t="str">
        <f t="shared" si="141"/>
        <v>Yes</v>
      </c>
      <c r="Z665" s="46" t="str">
        <f t="shared" si="142"/>
        <v>HIGH</v>
      </c>
    </row>
    <row r="666" spans="1:26" x14ac:dyDescent="0.25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30"/>
        <v>53004</v>
      </c>
      <c r="L666" s="46">
        <f t="shared" si="131"/>
        <v>56182</v>
      </c>
      <c r="M666" s="46">
        <v>86</v>
      </c>
      <c r="N666" s="46">
        <f t="shared" si="132"/>
        <v>56268</v>
      </c>
      <c r="O666" s="46">
        <f t="shared" si="133"/>
        <v>3264</v>
      </c>
      <c r="P666" s="46" t="s">
        <v>152</v>
      </c>
      <c r="Q666" s="58">
        <f t="shared" si="134"/>
        <v>0</v>
      </c>
      <c r="R666" s="46" t="str">
        <f t="shared" si="135"/>
        <v>-</v>
      </c>
      <c r="S666" s="58" t="str">
        <f t="shared" si="136"/>
        <v>No Discount</v>
      </c>
      <c r="T666" s="46" t="str">
        <f t="shared" si="13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38"/>
        <v>0</v>
      </c>
      <c r="W666" s="46" t="str">
        <f t="shared" si="139"/>
        <v>-</v>
      </c>
      <c r="X666" s="58">
        <f t="shared" si="140"/>
        <v>0</v>
      </c>
      <c r="Y666" s="46" t="str">
        <f t="shared" si="141"/>
        <v>Yes</v>
      </c>
      <c r="Z666" s="46" t="str">
        <f t="shared" si="142"/>
        <v>Very high</v>
      </c>
    </row>
    <row r="667" spans="1:26" x14ac:dyDescent="0.25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30"/>
        <v>1164</v>
      </c>
      <c r="L667" s="46">
        <f t="shared" si="131"/>
        <v>1246</v>
      </c>
      <c r="M667" s="46">
        <v>85</v>
      </c>
      <c r="N667" s="46">
        <f t="shared" si="132"/>
        <v>1331</v>
      </c>
      <c r="O667" s="46">
        <f t="shared" si="133"/>
        <v>167</v>
      </c>
      <c r="P667" s="46" t="s">
        <v>28</v>
      </c>
      <c r="Q667" s="58">
        <f t="shared" si="134"/>
        <v>0</v>
      </c>
      <c r="R667" s="46">
        <f t="shared" si="135"/>
        <v>372.68000000000006</v>
      </c>
      <c r="S667" s="58" t="str">
        <f t="shared" si="136"/>
        <v>No Discount</v>
      </c>
      <c r="T667" s="46" t="str">
        <f t="shared" si="13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38"/>
        <v>0</v>
      </c>
      <c r="W667" s="46">
        <f t="shared" si="139"/>
        <v>372.68000000000006</v>
      </c>
      <c r="X667" s="58">
        <f t="shared" si="140"/>
        <v>0</v>
      </c>
      <c r="Y667" s="46" t="str">
        <f t="shared" si="141"/>
        <v>No</v>
      </c>
      <c r="Z667" s="46" t="str">
        <f t="shared" si="142"/>
        <v>Very high</v>
      </c>
    </row>
    <row r="668" spans="1:26" x14ac:dyDescent="0.25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30"/>
        <v>12915</v>
      </c>
      <c r="L668" s="46">
        <f t="shared" si="131"/>
        <v>14370</v>
      </c>
      <c r="M668" s="46">
        <v>96</v>
      </c>
      <c r="N668" s="46">
        <f t="shared" si="132"/>
        <v>14466</v>
      </c>
      <c r="O668" s="46">
        <f t="shared" si="133"/>
        <v>1551</v>
      </c>
      <c r="P668" s="46" t="s">
        <v>30</v>
      </c>
      <c r="Q668" s="58">
        <f t="shared" si="134"/>
        <v>0</v>
      </c>
      <c r="R668" s="46" t="str">
        <f t="shared" si="135"/>
        <v>-</v>
      </c>
      <c r="S668" s="58" t="str">
        <f t="shared" si="136"/>
        <v>No Discount</v>
      </c>
      <c r="T668" s="46" t="str">
        <f t="shared" si="13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38"/>
        <v>0</v>
      </c>
      <c r="W668" s="46" t="str">
        <f t="shared" si="139"/>
        <v>-</v>
      </c>
      <c r="X668" s="58">
        <f t="shared" si="140"/>
        <v>0</v>
      </c>
      <c r="Y668" s="46" t="str">
        <f t="shared" si="141"/>
        <v>Yes</v>
      </c>
      <c r="Z668" s="46" t="str">
        <f t="shared" si="142"/>
        <v>Very high</v>
      </c>
    </row>
    <row r="669" spans="1:26" x14ac:dyDescent="0.25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30"/>
        <v>4728</v>
      </c>
      <c r="L669" s="46">
        <f t="shared" si="131"/>
        <v>4962</v>
      </c>
      <c r="M669" s="46">
        <v>62</v>
      </c>
      <c r="N669" s="46">
        <f t="shared" si="132"/>
        <v>5024</v>
      </c>
      <c r="O669" s="46">
        <f t="shared" si="133"/>
        <v>296</v>
      </c>
      <c r="P669" s="46" t="s">
        <v>30</v>
      </c>
      <c r="Q669" s="58">
        <f t="shared" si="134"/>
        <v>0</v>
      </c>
      <c r="R669" s="46">
        <f t="shared" si="135"/>
        <v>1406.72</v>
      </c>
      <c r="S669" s="58" t="str">
        <f t="shared" si="136"/>
        <v>No Discount</v>
      </c>
      <c r="T669" s="46" t="str">
        <f t="shared" si="13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38"/>
        <v>0</v>
      </c>
      <c r="W669" s="46">
        <f t="shared" si="139"/>
        <v>1406.72</v>
      </c>
      <c r="X669" s="58">
        <f t="shared" si="140"/>
        <v>0</v>
      </c>
      <c r="Y669" s="46" t="str">
        <f t="shared" si="141"/>
        <v>No</v>
      </c>
      <c r="Z669" s="46" t="str">
        <f t="shared" si="142"/>
        <v>Very high</v>
      </c>
    </row>
    <row r="670" spans="1:26" x14ac:dyDescent="0.25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30"/>
        <v>3152</v>
      </c>
      <c r="L670" s="46">
        <f t="shared" si="131"/>
        <v>3308</v>
      </c>
      <c r="M670" s="46">
        <v>68</v>
      </c>
      <c r="N670" s="46">
        <f t="shared" si="132"/>
        <v>3376</v>
      </c>
      <c r="O670" s="46">
        <f t="shared" si="133"/>
        <v>224</v>
      </c>
      <c r="P670" s="46" t="s">
        <v>152</v>
      </c>
      <c r="Q670" s="58">
        <f t="shared" si="134"/>
        <v>0</v>
      </c>
      <c r="R670" s="46">
        <f t="shared" si="135"/>
        <v>945.28000000000009</v>
      </c>
      <c r="S670" s="58" t="str">
        <f t="shared" si="136"/>
        <v>No Discount</v>
      </c>
      <c r="T670" s="46" t="str">
        <f t="shared" si="13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38"/>
        <v>0</v>
      </c>
      <c r="W670" s="46">
        <f t="shared" si="139"/>
        <v>945.28000000000009</v>
      </c>
      <c r="X670" s="58">
        <f t="shared" si="140"/>
        <v>0</v>
      </c>
      <c r="Y670" s="46" t="str">
        <f t="shared" si="141"/>
        <v>No</v>
      </c>
      <c r="Z670" s="46" t="str">
        <f t="shared" si="142"/>
        <v>Very high</v>
      </c>
    </row>
    <row r="671" spans="1:26" x14ac:dyDescent="0.25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30"/>
        <v>5802</v>
      </c>
      <c r="L671" s="46">
        <f t="shared" si="131"/>
        <v>6448</v>
      </c>
      <c r="M671" s="46">
        <v>57</v>
      </c>
      <c r="N671" s="46">
        <f t="shared" si="132"/>
        <v>6505</v>
      </c>
      <c r="O671" s="46">
        <f t="shared" si="133"/>
        <v>703</v>
      </c>
      <c r="P671" s="46" t="s">
        <v>30</v>
      </c>
      <c r="Q671" s="58">
        <f t="shared" si="134"/>
        <v>0.3</v>
      </c>
      <c r="R671" s="46">
        <f t="shared" si="135"/>
        <v>1951.5</v>
      </c>
      <c r="S671" s="58" t="str">
        <f t="shared" si="136"/>
        <v>No Discount</v>
      </c>
      <c r="T671" s="46" t="str">
        <f t="shared" si="13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38"/>
        <v>0.3</v>
      </c>
      <c r="W671" s="46">
        <f t="shared" si="139"/>
        <v>1951.5</v>
      </c>
      <c r="X671" s="58">
        <f t="shared" si="140"/>
        <v>0</v>
      </c>
      <c r="Y671" s="46" t="str">
        <f t="shared" si="141"/>
        <v>Yes</v>
      </c>
      <c r="Z671" s="46" t="str">
        <f t="shared" si="142"/>
        <v>HIGH</v>
      </c>
    </row>
    <row r="672" spans="1:26" x14ac:dyDescent="0.25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30"/>
        <v>116</v>
      </c>
      <c r="L672" s="46">
        <f t="shared" si="131"/>
        <v>124</v>
      </c>
      <c r="M672" s="46">
        <v>10</v>
      </c>
      <c r="N672" s="46">
        <f t="shared" si="132"/>
        <v>134</v>
      </c>
      <c r="O672" s="46">
        <f t="shared" si="133"/>
        <v>18</v>
      </c>
      <c r="P672" s="46" t="s">
        <v>30</v>
      </c>
      <c r="Q672" s="58">
        <f t="shared" si="134"/>
        <v>0.3</v>
      </c>
      <c r="R672" s="46">
        <f t="shared" si="135"/>
        <v>40.199999999999996</v>
      </c>
      <c r="S672" s="58" t="str">
        <f t="shared" si="136"/>
        <v>No Discount</v>
      </c>
      <c r="T672" s="46" t="str">
        <f t="shared" si="13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38"/>
        <v>0.3</v>
      </c>
      <c r="W672" s="46">
        <f t="shared" si="139"/>
        <v>40.199999999999996</v>
      </c>
      <c r="X672" s="58">
        <f t="shared" si="140"/>
        <v>0</v>
      </c>
      <c r="Y672" s="46" t="str">
        <f t="shared" si="141"/>
        <v>No</v>
      </c>
      <c r="Z672" s="46" t="str">
        <f t="shared" si="142"/>
        <v>LOW</v>
      </c>
    </row>
    <row r="673" spans="1:26" x14ac:dyDescent="0.25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30"/>
        <v>15768</v>
      </c>
      <c r="L673" s="46">
        <f t="shared" si="131"/>
        <v>16554</v>
      </c>
      <c r="M673" s="46">
        <v>67</v>
      </c>
      <c r="N673" s="46">
        <f t="shared" si="132"/>
        <v>16621</v>
      </c>
      <c r="O673" s="46">
        <f t="shared" si="133"/>
        <v>853</v>
      </c>
      <c r="P673" s="46" t="s">
        <v>30</v>
      </c>
      <c r="Q673" s="58">
        <f t="shared" si="134"/>
        <v>0.3</v>
      </c>
      <c r="R673" s="46">
        <f t="shared" si="135"/>
        <v>4986.3</v>
      </c>
      <c r="S673" s="58" t="str">
        <f t="shared" si="136"/>
        <v>No Discount</v>
      </c>
      <c r="T673" s="46" t="str">
        <f t="shared" si="13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38"/>
        <v>0.3</v>
      </c>
      <c r="W673" s="46">
        <f t="shared" si="139"/>
        <v>4986.3</v>
      </c>
      <c r="X673" s="58">
        <f t="shared" si="140"/>
        <v>0</v>
      </c>
      <c r="Y673" s="46" t="str">
        <f t="shared" si="141"/>
        <v>Yes</v>
      </c>
      <c r="Z673" s="46" t="str">
        <f t="shared" si="142"/>
        <v>Very high</v>
      </c>
    </row>
    <row r="674" spans="1:26" x14ac:dyDescent="0.25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30"/>
        <v>14795</v>
      </c>
      <c r="L674" s="46">
        <f t="shared" si="131"/>
        <v>16280</v>
      </c>
      <c r="M674" s="46">
        <v>34</v>
      </c>
      <c r="N674" s="46">
        <f t="shared" si="132"/>
        <v>16314</v>
      </c>
      <c r="O674" s="46">
        <f t="shared" si="133"/>
        <v>1519</v>
      </c>
      <c r="P674" s="46" t="s">
        <v>64</v>
      </c>
      <c r="Q674" s="58">
        <f t="shared" si="134"/>
        <v>0</v>
      </c>
      <c r="R674" s="46" t="str">
        <f t="shared" si="135"/>
        <v>-</v>
      </c>
      <c r="S674" s="58" t="str">
        <f t="shared" si="136"/>
        <v>No Discount</v>
      </c>
      <c r="T674" s="46" t="str">
        <f t="shared" si="13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38"/>
        <v>0</v>
      </c>
      <c r="W674" s="46" t="str">
        <f t="shared" si="139"/>
        <v>-</v>
      </c>
      <c r="X674" s="58">
        <f t="shared" si="140"/>
        <v>0</v>
      </c>
      <c r="Y674" s="46" t="str">
        <f t="shared" si="141"/>
        <v>Yes</v>
      </c>
      <c r="Z674" s="46" t="str">
        <f t="shared" si="142"/>
        <v>MID</v>
      </c>
    </row>
    <row r="675" spans="1:26" x14ac:dyDescent="0.25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30"/>
        <v>190</v>
      </c>
      <c r="L675" s="46">
        <f t="shared" si="131"/>
        <v>200</v>
      </c>
      <c r="M675" s="46">
        <v>10</v>
      </c>
      <c r="N675" s="46">
        <f t="shared" si="132"/>
        <v>210</v>
      </c>
      <c r="O675" s="46">
        <f t="shared" si="133"/>
        <v>20</v>
      </c>
      <c r="P675" s="46" t="s">
        <v>28</v>
      </c>
      <c r="Q675" s="58">
        <f t="shared" si="134"/>
        <v>0</v>
      </c>
      <c r="R675" s="46">
        <f t="shared" si="135"/>
        <v>58.800000000000004</v>
      </c>
      <c r="S675" s="58" t="str">
        <f t="shared" si="136"/>
        <v>No Discount</v>
      </c>
      <c r="T675" s="46" t="str">
        <f t="shared" si="13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38"/>
        <v>0</v>
      </c>
      <c r="W675" s="46">
        <f t="shared" si="139"/>
        <v>58.800000000000004</v>
      </c>
      <c r="X675" s="58">
        <f t="shared" si="140"/>
        <v>0</v>
      </c>
      <c r="Y675" s="46" t="str">
        <f t="shared" si="141"/>
        <v>No</v>
      </c>
      <c r="Z675" s="46" t="str">
        <f t="shared" si="142"/>
        <v>LOW</v>
      </c>
    </row>
    <row r="676" spans="1:26" x14ac:dyDescent="0.25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30"/>
        <v>116</v>
      </c>
      <c r="L676" s="46">
        <f t="shared" si="131"/>
        <v>126</v>
      </c>
      <c r="M676" s="46">
        <v>10</v>
      </c>
      <c r="N676" s="46">
        <f t="shared" si="132"/>
        <v>136</v>
      </c>
      <c r="O676" s="46">
        <f t="shared" si="133"/>
        <v>20</v>
      </c>
      <c r="P676" s="46" t="s">
        <v>30</v>
      </c>
      <c r="Q676" s="58">
        <f t="shared" si="134"/>
        <v>0</v>
      </c>
      <c r="R676" s="46" t="str">
        <f t="shared" si="135"/>
        <v>-</v>
      </c>
      <c r="S676" s="58" t="str">
        <f t="shared" si="136"/>
        <v>No Discount</v>
      </c>
      <c r="T676" s="46" t="str">
        <f t="shared" si="13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38"/>
        <v>0</v>
      </c>
      <c r="W676" s="46" t="str">
        <f t="shared" si="139"/>
        <v>-</v>
      </c>
      <c r="X676" s="58">
        <f t="shared" si="140"/>
        <v>0</v>
      </c>
      <c r="Y676" s="46" t="str">
        <f t="shared" si="141"/>
        <v>No</v>
      </c>
      <c r="Z676" s="46" t="str">
        <f t="shared" si="142"/>
        <v>LOW</v>
      </c>
    </row>
    <row r="677" spans="1:26" x14ac:dyDescent="0.25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30"/>
        <v>20888</v>
      </c>
      <c r="L677" s="46">
        <f t="shared" si="131"/>
        <v>22568</v>
      </c>
      <c r="M677" s="46">
        <v>52</v>
      </c>
      <c r="N677" s="46">
        <f t="shared" si="132"/>
        <v>22620</v>
      </c>
      <c r="O677" s="46">
        <f t="shared" si="133"/>
        <v>1732</v>
      </c>
      <c r="P677" s="46" t="s">
        <v>152</v>
      </c>
      <c r="Q677" s="58">
        <f t="shared" si="134"/>
        <v>0.3</v>
      </c>
      <c r="R677" s="46">
        <f t="shared" si="135"/>
        <v>6786</v>
      </c>
      <c r="S677" s="58" t="str">
        <f t="shared" si="136"/>
        <v>No Discount</v>
      </c>
      <c r="T677" s="46" t="str">
        <f t="shared" si="13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38"/>
        <v>0.3</v>
      </c>
      <c r="W677" s="46">
        <f t="shared" si="139"/>
        <v>6786</v>
      </c>
      <c r="X677" s="58">
        <f t="shared" si="140"/>
        <v>0</v>
      </c>
      <c r="Y677" s="46" t="str">
        <f t="shared" si="141"/>
        <v>No</v>
      </c>
      <c r="Z677" s="46" t="str">
        <f t="shared" si="142"/>
        <v>HIGH</v>
      </c>
    </row>
    <row r="678" spans="1:26" x14ac:dyDescent="0.25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30"/>
        <v>4284</v>
      </c>
      <c r="L678" s="46">
        <f t="shared" si="131"/>
        <v>4761</v>
      </c>
      <c r="M678" s="46">
        <v>76</v>
      </c>
      <c r="N678" s="46">
        <f t="shared" si="132"/>
        <v>4837</v>
      </c>
      <c r="O678" s="46">
        <f t="shared" si="133"/>
        <v>553</v>
      </c>
      <c r="P678" s="46" t="s">
        <v>30</v>
      </c>
      <c r="Q678" s="58">
        <f t="shared" si="134"/>
        <v>0.3</v>
      </c>
      <c r="R678" s="46">
        <f t="shared" si="135"/>
        <v>1451.1</v>
      </c>
      <c r="S678" s="58" t="str">
        <f t="shared" si="136"/>
        <v>No Discount</v>
      </c>
      <c r="T678" s="46" t="str">
        <f t="shared" si="13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38"/>
        <v>0.3</v>
      </c>
      <c r="W678" s="46">
        <f t="shared" si="139"/>
        <v>1451.1</v>
      </c>
      <c r="X678" s="58">
        <f t="shared" si="140"/>
        <v>0</v>
      </c>
      <c r="Y678" s="46" t="str">
        <f t="shared" si="141"/>
        <v>Yes</v>
      </c>
      <c r="Z678" s="46" t="str">
        <f t="shared" si="142"/>
        <v>Very high</v>
      </c>
    </row>
    <row r="679" spans="1:26" x14ac:dyDescent="0.25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30"/>
        <v>2206</v>
      </c>
      <c r="L679" s="46">
        <f t="shared" si="131"/>
        <v>2338</v>
      </c>
      <c r="M679" s="46">
        <v>26</v>
      </c>
      <c r="N679" s="46">
        <f t="shared" si="132"/>
        <v>2364</v>
      </c>
      <c r="O679" s="46">
        <f t="shared" si="133"/>
        <v>158</v>
      </c>
      <c r="P679" s="46" t="s">
        <v>28</v>
      </c>
      <c r="Q679" s="58">
        <f t="shared" si="134"/>
        <v>0</v>
      </c>
      <c r="R679" s="46" t="str">
        <f t="shared" si="135"/>
        <v>-</v>
      </c>
      <c r="S679" s="58" t="str">
        <f t="shared" si="136"/>
        <v>No Discount</v>
      </c>
      <c r="T679" s="46" t="str">
        <f t="shared" si="13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38"/>
        <v>0</v>
      </c>
      <c r="W679" s="46" t="str">
        <f t="shared" si="139"/>
        <v>-</v>
      </c>
      <c r="X679" s="58">
        <f t="shared" si="140"/>
        <v>0</v>
      </c>
      <c r="Y679" s="46" t="str">
        <f t="shared" si="141"/>
        <v>Yes</v>
      </c>
      <c r="Z679" s="46" t="str">
        <f t="shared" si="142"/>
        <v>MID</v>
      </c>
    </row>
    <row r="680" spans="1:26" x14ac:dyDescent="0.25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30"/>
        <v>4920</v>
      </c>
      <c r="L680" s="46">
        <f t="shared" si="131"/>
        <v>5163</v>
      </c>
      <c r="M680" s="46">
        <v>89</v>
      </c>
      <c r="N680" s="46">
        <f t="shared" si="132"/>
        <v>5252</v>
      </c>
      <c r="O680" s="46">
        <f t="shared" si="133"/>
        <v>332</v>
      </c>
      <c r="P680" s="46" t="s">
        <v>30</v>
      </c>
      <c r="Q680" s="58">
        <f t="shared" si="134"/>
        <v>0</v>
      </c>
      <c r="R680" s="46" t="str">
        <f t="shared" si="135"/>
        <v>-</v>
      </c>
      <c r="S680" s="58" t="str">
        <f t="shared" si="136"/>
        <v>No Discount</v>
      </c>
      <c r="T680" s="46" t="str">
        <f t="shared" si="13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38"/>
        <v>0</v>
      </c>
      <c r="W680" s="46" t="str">
        <f t="shared" si="139"/>
        <v>-</v>
      </c>
      <c r="X680" s="58">
        <f t="shared" si="140"/>
        <v>0</v>
      </c>
      <c r="Y680" s="46" t="str">
        <f t="shared" si="141"/>
        <v>No</v>
      </c>
      <c r="Z680" s="46" t="str">
        <f t="shared" si="142"/>
        <v>Very high</v>
      </c>
    </row>
    <row r="681" spans="1:26" x14ac:dyDescent="0.25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30"/>
        <v>6808</v>
      </c>
      <c r="L681" s="46">
        <f t="shared" si="131"/>
        <v>6936</v>
      </c>
      <c r="M681" s="46">
        <v>89</v>
      </c>
      <c r="N681" s="46">
        <f t="shared" si="132"/>
        <v>7025</v>
      </c>
      <c r="O681" s="46">
        <f t="shared" si="133"/>
        <v>217</v>
      </c>
      <c r="P681" s="46" t="s">
        <v>28</v>
      </c>
      <c r="Q681" s="58">
        <f t="shared" si="134"/>
        <v>0</v>
      </c>
      <c r="R681" s="46" t="str">
        <f t="shared" si="135"/>
        <v>-</v>
      </c>
      <c r="S681" s="58" t="str">
        <f t="shared" si="136"/>
        <v>No Discount</v>
      </c>
      <c r="T681" s="46" t="str">
        <f t="shared" si="13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38"/>
        <v>0</v>
      </c>
      <c r="W681" s="46" t="str">
        <f t="shared" si="139"/>
        <v>-</v>
      </c>
      <c r="X681" s="58">
        <f t="shared" si="140"/>
        <v>0</v>
      </c>
      <c r="Y681" s="46" t="str">
        <f t="shared" si="141"/>
        <v>Yes</v>
      </c>
      <c r="Z681" s="46" t="str">
        <f t="shared" si="142"/>
        <v>Very high</v>
      </c>
    </row>
    <row r="682" spans="1:26" x14ac:dyDescent="0.25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30"/>
        <v>28992</v>
      </c>
      <c r="L682" s="46">
        <f t="shared" si="131"/>
        <v>30436</v>
      </c>
      <c r="M682" s="46">
        <v>27</v>
      </c>
      <c r="N682" s="46">
        <f t="shared" si="132"/>
        <v>30463</v>
      </c>
      <c r="O682" s="46">
        <f t="shared" si="133"/>
        <v>1471</v>
      </c>
      <c r="P682" s="46" t="s">
        <v>152</v>
      </c>
      <c r="Q682" s="58">
        <f t="shared" si="134"/>
        <v>0</v>
      </c>
      <c r="R682" s="46" t="str">
        <f t="shared" si="135"/>
        <v>-</v>
      </c>
      <c r="S682" s="58" t="str">
        <f t="shared" si="136"/>
        <v>No Discount</v>
      </c>
      <c r="T682" s="46" t="str">
        <f t="shared" si="13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38"/>
        <v>0</v>
      </c>
      <c r="W682" s="46" t="str">
        <f t="shared" si="139"/>
        <v>-</v>
      </c>
      <c r="X682" s="58">
        <f t="shared" si="140"/>
        <v>0</v>
      </c>
      <c r="Y682" s="46" t="str">
        <f t="shared" si="141"/>
        <v>Yes</v>
      </c>
      <c r="Z682" s="46" t="str">
        <f t="shared" si="142"/>
        <v>MID</v>
      </c>
    </row>
    <row r="683" spans="1:26" x14ac:dyDescent="0.25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30"/>
        <v>2272</v>
      </c>
      <c r="L683" s="46">
        <f t="shared" si="131"/>
        <v>2362</v>
      </c>
      <c r="M683" s="46">
        <v>70</v>
      </c>
      <c r="N683" s="46">
        <f t="shared" si="132"/>
        <v>2432</v>
      </c>
      <c r="O683" s="46">
        <f t="shared" si="133"/>
        <v>160</v>
      </c>
      <c r="P683" s="46" t="s">
        <v>30</v>
      </c>
      <c r="Q683" s="58">
        <f t="shared" si="134"/>
        <v>0</v>
      </c>
      <c r="R683" s="46" t="str">
        <f t="shared" si="135"/>
        <v>-</v>
      </c>
      <c r="S683" s="58" t="str">
        <f t="shared" si="136"/>
        <v>No Discount</v>
      </c>
      <c r="T683" s="46" t="str">
        <f t="shared" si="13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38"/>
        <v>0</v>
      </c>
      <c r="W683" s="46" t="str">
        <f t="shared" si="139"/>
        <v>-</v>
      </c>
      <c r="X683" s="58">
        <f t="shared" si="140"/>
        <v>0</v>
      </c>
      <c r="Y683" s="46" t="str">
        <f t="shared" si="141"/>
        <v>Yes</v>
      </c>
      <c r="Z683" s="46" t="str">
        <f t="shared" si="142"/>
        <v>Very high</v>
      </c>
    </row>
    <row r="684" spans="1:26" x14ac:dyDescent="0.25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30"/>
        <v>8970</v>
      </c>
      <c r="L684" s="46">
        <f t="shared" si="131"/>
        <v>9510</v>
      </c>
      <c r="M684" s="46">
        <v>47</v>
      </c>
      <c r="N684" s="46">
        <f t="shared" si="132"/>
        <v>9557</v>
      </c>
      <c r="O684" s="46">
        <f t="shared" si="133"/>
        <v>587</v>
      </c>
      <c r="P684" s="46" t="s">
        <v>30</v>
      </c>
      <c r="Q684" s="58">
        <f t="shared" si="134"/>
        <v>0</v>
      </c>
      <c r="R684" s="46" t="str">
        <f t="shared" si="135"/>
        <v>-</v>
      </c>
      <c r="S684" s="58" t="str">
        <f t="shared" si="136"/>
        <v>No Discount</v>
      </c>
      <c r="T684" s="46" t="str">
        <f t="shared" si="13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38"/>
        <v>0</v>
      </c>
      <c r="W684" s="46" t="str">
        <f t="shared" si="139"/>
        <v>-</v>
      </c>
      <c r="X684" s="58">
        <f t="shared" si="140"/>
        <v>0</v>
      </c>
      <c r="Y684" s="46" t="str">
        <f t="shared" si="141"/>
        <v>Yes</v>
      </c>
      <c r="Z684" s="46" t="str">
        <f t="shared" si="142"/>
        <v>HIGH</v>
      </c>
    </row>
    <row r="685" spans="1:26" x14ac:dyDescent="0.25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30"/>
        <v>2425</v>
      </c>
      <c r="L685" s="46">
        <f t="shared" si="131"/>
        <v>2644</v>
      </c>
      <c r="M685" s="46">
        <v>24</v>
      </c>
      <c r="N685" s="46">
        <f t="shared" si="132"/>
        <v>2668</v>
      </c>
      <c r="O685" s="46">
        <f t="shared" si="133"/>
        <v>243</v>
      </c>
      <c r="P685" s="46" t="s">
        <v>30</v>
      </c>
      <c r="Q685" s="58">
        <f t="shared" si="134"/>
        <v>0</v>
      </c>
      <c r="R685" s="46" t="str">
        <f t="shared" si="135"/>
        <v>-</v>
      </c>
      <c r="S685" s="58" t="str">
        <f t="shared" si="136"/>
        <v>No Discount</v>
      </c>
      <c r="T685" s="46" t="str">
        <f t="shared" si="13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38"/>
        <v>0</v>
      </c>
      <c r="W685" s="46" t="str">
        <f t="shared" si="139"/>
        <v>-</v>
      </c>
      <c r="X685" s="58">
        <f t="shared" si="140"/>
        <v>0</v>
      </c>
      <c r="Y685" s="46" t="str">
        <f t="shared" si="141"/>
        <v>Yes</v>
      </c>
      <c r="Z685" s="46" t="str">
        <f t="shared" si="142"/>
        <v>MID</v>
      </c>
    </row>
    <row r="686" spans="1:26" x14ac:dyDescent="0.25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30"/>
        <v>1209</v>
      </c>
      <c r="L686" s="46">
        <f t="shared" si="131"/>
        <v>1332</v>
      </c>
      <c r="M686" s="46">
        <v>63</v>
      </c>
      <c r="N686" s="46">
        <f t="shared" si="132"/>
        <v>1395</v>
      </c>
      <c r="O686" s="46">
        <f t="shared" si="133"/>
        <v>186</v>
      </c>
      <c r="P686" s="46" t="s">
        <v>28</v>
      </c>
      <c r="Q686" s="58">
        <f t="shared" si="134"/>
        <v>0</v>
      </c>
      <c r="R686" s="46" t="str">
        <f t="shared" si="135"/>
        <v>-</v>
      </c>
      <c r="S686" s="58" t="str">
        <f t="shared" si="136"/>
        <v>No Discount</v>
      </c>
      <c r="T686" s="46" t="str">
        <f t="shared" si="13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38"/>
        <v>0</v>
      </c>
      <c r="W686" s="46" t="str">
        <f t="shared" si="139"/>
        <v>-</v>
      </c>
      <c r="X686" s="58">
        <f t="shared" si="140"/>
        <v>0</v>
      </c>
      <c r="Y686" s="46" t="str">
        <f t="shared" si="141"/>
        <v>Yes</v>
      </c>
      <c r="Z686" s="46" t="str">
        <f t="shared" si="142"/>
        <v>Very high</v>
      </c>
    </row>
    <row r="687" spans="1:26" x14ac:dyDescent="0.25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30"/>
        <v>345</v>
      </c>
      <c r="L687" s="46">
        <f t="shared" si="131"/>
        <v>384</v>
      </c>
      <c r="M687" s="46">
        <v>30</v>
      </c>
      <c r="N687" s="46">
        <f t="shared" si="132"/>
        <v>414</v>
      </c>
      <c r="O687" s="46">
        <f t="shared" si="133"/>
        <v>69</v>
      </c>
      <c r="P687" s="46" t="s">
        <v>30</v>
      </c>
      <c r="Q687" s="58">
        <f t="shared" si="134"/>
        <v>0</v>
      </c>
      <c r="R687" s="46" t="str">
        <f t="shared" si="135"/>
        <v>-</v>
      </c>
      <c r="S687" s="58" t="str">
        <f t="shared" si="136"/>
        <v>No Discount</v>
      </c>
      <c r="T687" s="46" t="str">
        <f t="shared" si="13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38"/>
        <v>0</v>
      </c>
      <c r="W687" s="46" t="str">
        <f t="shared" si="139"/>
        <v>-</v>
      </c>
      <c r="X687" s="58">
        <f t="shared" si="140"/>
        <v>0</v>
      </c>
      <c r="Y687" s="46" t="str">
        <f t="shared" si="141"/>
        <v>No</v>
      </c>
      <c r="Z687" s="46" t="str">
        <f t="shared" si="142"/>
        <v>MID</v>
      </c>
    </row>
    <row r="688" spans="1:26" x14ac:dyDescent="0.25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30"/>
        <v>1360</v>
      </c>
      <c r="L688" s="46">
        <f t="shared" si="131"/>
        <v>1441</v>
      </c>
      <c r="M688" s="46">
        <v>22</v>
      </c>
      <c r="N688" s="46">
        <f t="shared" si="132"/>
        <v>1463</v>
      </c>
      <c r="O688" s="46">
        <f t="shared" si="133"/>
        <v>103</v>
      </c>
      <c r="P688" s="46" t="s">
        <v>152</v>
      </c>
      <c r="Q688" s="58">
        <f t="shared" si="134"/>
        <v>0.3</v>
      </c>
      <c r="R688" s="46">
        <f t="shared" si="135"/>
        <v>438.9</v>
      </c>
      <c r="S688" s="58" t="str">
        <f t="shared" si="136"/>
        <v>No Discount</v>
      </c>
      <c r="T688" s="46" t="str">
        <f t="shared" si="13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38"/>
        <v>0.3</v>
      </c>
      <c r="W688" s="46">
        <f t="shared" si="139"/>
        <v>438.9</v>
      </c>
      <c r="X688" s="58">
        <f t="shared" si="140"/>
        <v>0</v>
      </c>
      <c r="Y688" s="46" t="str">
        <f t="shared" si="141"/>
        <v>No</v>
      </c>
      <c r="Z688" s="46" t="str">
        <f t="shared" si="142"/>
        <v>MID</v>
      </c>
    </row>
    <row r="689" spans="1:26" x14ac:dyDescent="0.25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30"/>
        <v>4722</v>
      </c>
      <c r="L689" s="46">
        <f t="shared" si="131"/>
        <v>5002</v>
      </c>
      <c r="M689" s="46">
        <v>42</v>
      </c>
      <c r="N689" s="46">
        <f t="shared" si="132"/>
        <v>5044</v>
      </c>
      <c r="O689" s="46">
        <f t="shared" si="133"/>
        <v>322</v>
      </c>
      <c r="P689" s="46" t="s">
        <v>30</v>
      </c>
      <c r="Q689" s="58">
        <f t="shared" si="134"/>
        <v>0</v>
      </c>
      <c r="R689" s="46" t="str">
        <f t="shared" si="135"/>
        <v>-</v>
      </c>
      <c r="S689" s="58" t="str">
        <f t="shared" si="136"/>
        <v>No Discount</v>
      </c>
      <c r="T689" s="46" t="str">
        <f t="shared" si="13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38"/>
        <v>0</v>
      </c>
      <c r="W689" s="46" t="str">
        <f t="shared" si="139"/>
        <v>-</v>
      </c>
      <c r="X689" s="58">
        <f t="shared" si="140"/>
        <v>0</v>
      </c>
      <c r="Y689" s="46" t="str">
        <f t="shared" si="141"/>
        <v>Yes</v>
      </c>
      <c r="Z689" s="46" t="str">
        <f t="shared" si="142"/>
        <v>HIGH</v>
      </c>
    </row>
    <row r="690" spans="1:26" x14ac:dyDescent="0.25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30"/>
        <v>42384</v>
      </c>
      <c r="L690" s="46">
        <f t="shared" si="131"/>
        <v>45738</v>
      </c>
      <c r="M690" s="46">
        <v>91</v>
      </c>
      <c r="N690" s="46">
        <f t="shared" si="132"/>
        <v>45829</v>
      </c>
      <c r="O690" s="46">
        <f t="shared" si="133"/>
        <v>3445</v>
      </c>
      <c r="P690" s="46" t="s">
        <v>30</v>
      </c>
      <c r="Q690" s="58">
        <f t="shared" si="134"/>
        <v>0</v>
      </c>
      <c r="R690" s="46" t="str">
        <f t="shared" si="135"/>
        <v>-</v>
      </c>
      <c r="S690" s="58">
        <f t="shared" si="136"/>
        <v>0.02</v>
      </c>
      <c r="T690" s="46" t="str">
        <f t="shared" si="13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38"/>
        <v>0</v>
      </c>
      <c r="W690" s="46" t="str">
        <f t="shared" si="139"/>
        <v>-</v>
      </c>
      <c r="X690" s="58">
        <f t="shared" si="140"/>
        <v>0.02</v>
      </c>
      <c r="Y690" s="46" t="str">
        <f t="shared" si="141"/>
        <v>Yes</v>
      </c>
      <c r="Z690" s="46" t="str">
        <f t="shared" si="142"/>
        <v>Very high</v>
      </c>
    </row>
    <row r="691" spans="1:26" x14ac:dyDescent="0.25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30"/>
        <v>2454</v>
      </c>
      <c r="L691" s="46">
        <f t="shared" si="131"/>
        <v>2503</v>
      </c>
      <c r="M691" s="46">
        <v>81</v>
      </c>
      <c r="N691" s="46">
        <f t="shared" si="132"/>
        <v>2584</v>
      </c>
      <c r="O691" s="46">
        <f t="shared" si="133"/>
        <v>130</v>
      </c>
      <c r="P691" s="46" t="s">
        <v>30</v>
      </c>
      <c r="Q691" s="58">
        <f t="shared" si="134"/>
        <v>0</v>
      </c>
      <c r="R691" s="46" t="str">
        <f t="shared" si="135"/>
        <v>-</v>
      </c>
      <c r="S691" s="58" t="str">
        <f t="shared" si="136"/>
        <v>No Discount</v>
      </c>
      <c r="T691" s="46" t="str">
        <f t="shared" si="13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38"/>
        <v>0</v>
      </c>
      <c r="W691" s="46" t="str">
        <f t="shared" si="139"/>
        <v>-</v>
      </c>
      <c r="X691" s="58">
        <f t="shared" si="140"/>
        <v>0</v>
      </c>
      <c r="Y691" s="46" t="str">
        <f t="shared" si="141"/>
        <v>No</v>
      </c>
      <c r="Z691" s="46" t="str">
        <f t="shared" si="142"/>
        <v>Very high</v>
      </c>
    </row>
    <row r="692" spans="1:26" x14ac:dyDescent="0.25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30"/>
        <v>14319</v>
      </c>
      <c r="L692" s="46">
        <f t="shared" si="131"/>
        <v>15174</v>
      </c>
      <c r="M692" s="46">
        <v>29</v>
      </c>
      <c r="N692" s="46">
        <f t="shared" si="132"/>
        <v>15203</v>
      </c>
      <c r="O692" s="46">
        <f t="shared" si="133"/>
        <v>884</v>
      </c>
      <c r="P692" s="46" t="s">
        <v>30</v>
      </c>
      <c r="Q692" s="58">
        <f t="shared" si="134"/>
        <v>0</v>
      </c>
      <c r="R692" s="46" t="str">
        <f t="shared" si="135"/>
        <v>-</v>
      </c>
      <c r="S692" s="58" t="str">
        <f t="shared" si="136"/>
        <v>No Discount</v>
      </c>
      <c r="T692" s="46" t="str">
        <f t="shared" si="13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38"/>
        <v>0</v>
      </c>
      <c r="W692" s="46" t="str">
        <f t="shared" si="139"/>
        <v>-</v>
      </c>
      <c r="X692" s="58">
        <f t="shared" si="140"/>
        <v>0</v>
      </c>
      <c r="Y692" s="46" t="str">
        <f t="shared" si="141"/>
        <v>Yes</v>
      </c>
      <c r="Z692" s="46" t="str">
        <f t="shared" si="142"/>
        <v>MID</v>
      </c>
    </row>
    <row r="693" spans="1:26" x14ac:dyDescent="0.25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30"/>
        <v>14280</v>
      </c>
      <c r="L693" s="46">
        <f t="shared" si="131"/>
        <v>15288</v>
      </c>
      <c r="M693" s="46">
        <v>48</v>
      </c>
      <c r="N693" s="46">
        <f t="shared" si="132"/>
        <v>15336</v>
      </c>
      <c r="O693" s="46">
        <f t="shared" si="133"/>
        <v>1056</v>
      </c>
      <c r="P693" s="46" t="s">
        <v>28</v>
      </c>
      <c r="Q693" s="58">
        <f t="shared" si="134"/>
        <v>0</v>
      </c>
      <c r="R693" s="46">
        <f t="shared" si="135"/>
        <v>4294.0800000000008</v>
      </c>
      <c r="S693" s="58" t="str">
        <f t="shared" si="136"/>
        <v>No Discount</v>
      </c>
      <c r="T693" s="46" t="str">
        <f t="shared" si="13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38"/>
        <v>0</v>
      </c>
      <c r="W693" s="46">
        <f t="shared" si="139"/>
        <v>4294.0800000000008</v>
      </c>
      <c r="X693" s="58">
        <f t="shared" si="140"/>
        <v>0</v>
      </c>
      <c r="Y693" s="46" t="str">
        <f t="shared" si="141"/>
        <v>Yes</v>
      </c>
      <c r="Z693" s="46" t="str">
        <f t="shared" si="142"/>
        <v>HIGH</v>
      </c>
    </row>
    <row r="694" spans="1:26" x14ac:dyDescent="0.25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30"/>
        <v>664</v>
      </c>
      <c r="L694" s="46">
        <f t="shared" si="131"/>
        <v>716</v>
      </c>
      <c r="M694" s="46">
        <v>30</v>
      </c>
      <c r="N694" s="46">
        <f t="shared" si="132"/>
        <v>746</v>
      </c>
      <c r="O694" s="46">
        <f t="shared" si="133"/>
        <v>82</v>
      </c>
      <c r="P694" s="46" t="s">
        <v>30</v>
      </c>
      <c r="Q694" s="58">
        <f t="shared" si="134"/>
        <v>0</v>
      </c>
      <c r="R694" s="46" t="str">
        <f t="shared" si="135"/>
        <v>-</v>
      </c>
      <c r="S694" s="58" t="str">
        <f t="shared" si="136"/>
        <v>No Discount</v>
      </c>
      <c r="T694" s="46" t="str">
        <f t="shared" si="13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38"/>
        <v>0</v>
      </c>
      <c r="W694" s="46" t="str">
        <f t="shared" si="139"/>
        <v>-</v>
      </c>
      <c r="X694" s="58">
        <f t="shared" si="140"/>
        <v>0</v>
      </c>
      <c r="Y694" s="46" t="str">
        <f t="shared" si="141"/>
        <v>No</v>
      </c>
      <c r="Z694" s="46" t="str">
        <f t="shared" si="142"/>
        <v>MID</v>
      </c>
    </row>
    <row r="695" spans="1:26" x14ac:dyDescent="0.25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30"/>
        <v>10769</v>
      </c>
      <c r="L695" s="46">
        <f t="shared" si="131"/>
        <v>11528</v>
      </c>
      <c r="M695" s="46">
        <v>61</v>
      </c>
      <c r="N695" s="46">
        <f t="shared" si="132"/>
        <v>11589</v>
      </c>
      <c r="O695" s="46">
        <f t="shared" si="133"/>
        <v>820</v>
      </c>
      <c r="P695" s="46" t="s">
        <v>30</v>
      </c>
      <c r="Q695" s="58">
        <f t="shared" si="134"/>
        <v>0</v>
      </c>
      <c r="R695" s="46" t="str">
        <f t="shared" si="135"/>
        <v>-</v>
      </c>
      <c r="S695" s="58" t="str">
        <f t="shared" si="136"/>
        <v>No Discount</v>
      </c>
      <c r="T695" s="46" t="str">
        <f t="shared" si="13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38"/>
        <v>0</v>
      </c>
      <c r="W695" s="46" t="str">
        <f t="shared" si="139"/>
        <v>-</v>
      </c>
      <c r="X695" s="58">
        <f t="shared" si="140"/>
        <v>0</v>
      </c>
      <c r="Y695" s="46" t="str">
        <f t="shared" si="141"/>
        <v>No</v>
      </c>
      <c r="Z695" s="46" t="str">
        <f t="shared" si="142"/>
        <v>Very high</v>
      </c>
    </row>
    <row r="696" spans="1:26" x14ac:dyDescent="0.25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30"/>
        <v>152</v>
      </c>
      <c r="L696" s="46">
        <f t="shared" si="131"/>
        <v>167</v>
      </c>
      <c r="M696" s="46">
        <v>30</v>
      </c>
      <c r="N696" s="46">
        <f t="shared" si="132"/>
        <v>197</v>
      </c>
      <c r="O696" s="46">
        <f t="shared" si="133"/>
        <v>45</v>
      </c>
      <c r="P696" s="46" t="s">
        <v>152</v>
      </c>
      <c r="Q696" s="58">
        <f t="shared" si="134"/>
        <v>0</v>
      </c>
      <c r="R696" s="46" t="str">
        <f t="shared" si="135"/>
        <v>-</v>
      </c>
      <c r="S696" s="58" t="str">
        <f t="shared" si="136"/>
        <v>No Discount</v>
      </c>
      <c r="T696" s="46" t="str">
        <f t="shared" si="13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38"/>
        <v>0</v>
      </c>
      <c r="W696" s="46" t="str">
        <f t="shared" si="139"/>
        <v>-</v>
      </c>
      <c r="X696" s="58">
        <f t="shared" si="140"/>
        <v>0</v>
      </c>
      <c r="Y696" s="46" t="str">
        <f t="shared" si="141"/>
        <v>No</v>
      </c>
      <c r="Z696" s="46" t="str">
        <f t="shared" si="142"/>
        <v>MID</v>
      </c>
    </row>
    <row r="697" spans="1:26" x14ac:dyDescent="0.25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30"/>
        <v>34164</v>
      </c>
      <c r="L697" s="46">
        <f t="shared" si="131"/>
        <v>35867</v>
      </c>
      <c r="M697" s="46">
        <v>33</v>
      </c>
      <c r="N697" s="46">
        <f t="shared" si="132"/>
        <v>35900</v>
      </c>
      <c r="O697" s="46">
        <f t="shared" si="133"/>
        <v>1736</v>
      </c>
      <c r="P697" s="46" t="s">
        <v>30</v>
      </c>
      <c r="Q697" s="58">
        <f t="shared" si="134"/>
        <v>0</v>
      </c>
      <c r="R697" s="46">
        <f t="shared" si="135"/>
        <v>5385</v>
      </c>
      <c r="S697" s="58" t="str">
        <f t="shared" si="136"/>
        <v>No Discount</v>
      </c>
      <c r="T697" s="46" t="str">
        <f t="shared" si="13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38"/>
        <v>0</v>
      </c>
      <c r="W697" s="46" t="str">
        <f t="shared" si="139"/>
        <v>-</v>
      </c>
      <c r="X697" s="58">
        <f t="shared" si="140"/>
        <v>0</v>
      </c>
      <c r="Y697" s="46" t="str">
        <f t="shared" si="141"/>
        <v>Yes</v>
      </c>
      <c r="Z697" s="46" t="str">
        <f t="shared" si="142"/>
        <v>MID</v>
      </c>
    </row>
    <row r="698" spans="1:26" x14ac:dyDescent="0.25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30"/>
        <v>14950</v>
      </c>
      <c r="L698" s="46">
        <f t="shared" si="131"/>
        <v>16320</v>
      </c>
      <c r="M698" s="46">
        <v>71</v>
      </c>
      <c r="N698" s="46">
        <f t="shared" si="132"/>
        <v>16391</v>
      </c>
      <c r="O698" s="46">
        <f t="shared" si="133"/>
        <v>1441</v>
      </c>
      <c r="P698" s="46" t="s">
        <v>152</v>
      </c>
      <c r="Q698" s="58">
        <f t="shared" si="134"/>
        <v>0</v>
      </c>
      <c r="R698" s="46">
        <f t="shared" si="135"/>
        <v>2458.65</v>
      </c>
      <c r="S698" s="58" t="str">
        <f t="shared" si="136"/>
        <v>No Discount</v>
      </c>
      <c r="T698" s="46" t="str">
        <f t="shared" si="13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38"/>
        <v>0</v>
      </c>
      <c r="W698" s="46" t="str">
        <f t="shared" si="139"/>
        <v>-</v>
      </c>
      <c r="X698" s="58">
        <f t="shared" si="140"/>
        <v>0</v>
      </c>
      <c r="Y698" s="46" t="str">
        <f t="shared" si="141"/>
        <v>Yes</v>
      </c>
      <c r="Z698" s="46" t="str">
        <f t="shared" si="142"/>
        <v>Very high</v>
      </c>
    </row>
    <row r="699" spans="1:26" x14ac:dyDescent="0.25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30"/>
        <v>158</v>
      </c>
      <c r="L699" s="46">
        <f t="shared" si="131"/>
        <v>164</v>
      </c>
      <c r="M699" s="46">
        <v>10</v>
      </c>
      <c r="N699" s="46">
        <f t="shared" si="132"/>
        <v>174</v>
      </c>
      <c r="O699" s="46">
        <f t="shared" si="133"/>
        <v>16</v>
      </c>
      <c r="P699" s="46" t="s">
        <v>30</v>
      </c>
      <c r="Q699" s="58">
        <f t="shared" si="134"/>
        <v>0</v>
      </c>
      <c r="R699" s="46" t="str">
        <f t="shared" si="135"/>
        <v>-</v>
      </c>
      <c r="S699" s="58" t="str">
        <f t="shared" si="136"/>
        <v>No Discount</v>
      </c>
      <c r="T699" s="46" t="str">
        <f t="shared" si="13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38"/>
        <v>0</v>
      </c>
      <c r="W699" s="46" t="str">
        <f t="shared" si="139"/>
        <v>-</v>
      </c>
      <c r="X699" s="58">
        <f t="shared" si="140"/>
        <v>0</v>
      </c>
      <c r="Y699" s="46" t="str">
        <f t="shared" si="141"/>
        <v>No</v>
      </c>
      <c r="Z699" s="46" t="str">
        <f t="shared" si="142"/>
        <v>LOW</v>
      </c>
    </row>
    <row r="700" spans="1:26" x14ac:dyDescent="0.25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30"/>
        <v>4530</v>
      </c>
      <c r="L700" s="46">
        <f t="shared" si="131"/>
        <v>4803</v>
      </c>
      <c r="M700" s="46">
        <v>96</v>
      </c>
      <c r="N700" s="46">
        <f t="shared" si="132"/>
        <v>4899</v>
      </c>
      <c r="O700" s="46">
        <f t="shared" si="133"/>
        <v>369</v>
      </c>
      <c r="P700" s="46" t="s">
        <v>30</v>
      </c>
      <c r="Q700" s="58">
        <f t="shared" si="134"/>
        <v>0</v>
      </c>
      <c r="R700" s="46" t="str">
        <f t="shared" si="135"/>
        <v>-</v>
      </c>
      <c r="S700" s="58" t="str">
        <f t="shared" si="136"/>
        <v>No Discount</v>
      </c>
      <c r="T700" s="46" t="str">
        <f t="shared" si="13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38"/>
        <v>0</v>
      </c>
      <c r="W700" s="46" t="str">
        <f t="shared" si="139"/>
        <v>-</v>
      </c>
      <c r="X700" s="58">
        <f t="shared" si="140"/>
        <v>0</v>
      </c>
      <c r="Y700" s="46" t="str">
        <f t="shared" si="141"/>
        <v>Yes</v>
      </c>
      <c r="Z700" s="46" t="str">
        <f t="shared" si="142"/>
        <v>Very high</v>
      </c>
    </row>
    <row r="701" spans="1:26" x14ac:dyDescent="0.25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30"/>
        <v>77</v>
      </c>
      <c r="L701" s="46">
        <f t="shared" si="131"/>
        <v>81</v>
      </c>
      <c r="M701" s="46">
        <v>10</v>
      </c>
      <c r="N701" s="46">
        <f t="shared" si="132"/>
        <v>91</v>
      </c>
      <c r="O701" s="46">
        <f t="shared" si="133"/>
        <v>14</v>
      </c>
      <c r="P701" s="46" t="s">
        <v>30</v>
      </c>
      <c r="Q701" s="58">
        <f t="shared" si="134"/>
        <v>0</v>
      </c>
      <c r="R701" s="46" t="str">
        <f t="shared" si="135"/>
        <v>-</v>
      </c>
      <c r="S701" s="58" t="str">
        <f t="shared" si="136"/>
        <v>No Discount</v>
      </c>
      <c r="T701" s="46" t="str">
        <f t="shared" si="13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38"/>
        <v>0</v>
      </c>
      <c r="W701" s="46" t="str">
        <f t="shared" si="139"/>
        <v>-</v>
      </c>
      <c r="X701" s="58">
        <f t="shared" si="140"/>
        <v>0</v>
      </c>
      <c r="Y701" s="46" t="str">
        <f t="shared" si="141"/>
        <v>No</v>
      </c>
      <c r="Z701" s="46" t="str">
        <f t="shared" si="142"/>
        <v>LOW</v>
      </c>
    </row>
    <row r="702" spans="1:26" x14ac:dyDescent="0.25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30"/>
        <v>2080</v>
      </c>
      <c r="L702" s="46">
        <f t="shared" si="131"/>
        <v>2250</v>
      </c>
      <c r="M702" s="46">
        <v>76</v>
      </c>
      <c r="N702" s="46">
        <f t="shared" si="132"/>
        <v>2326</v>
      </c>
      <c r="O702" s="46">
        <f t="shared" si="133"/>
        <v>246</v>
      </c>
      <c r="P702" s="46" t="s">
        <v>28</v>
      </c>
      <c r="Q702" s="58">
        <f t="shared" si="134"/>
        <v>0</v>
      </c>
      <c r="R702" s="46" t="str">
        <f t="shared" si="135"/>
        <v>-</v>
      </c>
      <c r="S702" s="58" t="str">
        <f t="shared" si="136"/>
        <v>No Discount</v>
      </c>
      <c r="T702" s="46" t="str">
        <f t="shared" si="13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38"/>
        <v>0</v>
      </c>
      <c r="W702" s="46" t="str">
        <f t="shared" si="139"/>
        <v>-</v>
      </c>
      <c r="X702" s="58">
        <f t="shared" si="140"/>
        <v>0</v>
      </c>
      <c r="Y702" s="46" t="str">
        <f t="shared" si="141"/>
        <v>No</v>
      </c>
      <c r="Z702" s="46" t="str">
        <f t="shared" si="142"/>
        <v>Very high</v>
      </c>
    </row>
    <row r="703" spans="1:26" x14ac:dyDescent="0.25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30"/>
        <v>17307</v>
      </c>
      <c r="L703" s="46">
        <f t="shared" si="131"/>
        <v>19062</v>
      </c>
      <c r="M703" s="46">
        <v>58</v>
      </c>
      <c r="N703" s="46">
        <f t="shared" si="132"/>
        <v>19120</v>
      </c>
      <c r="O703" s="46">
        <f t="shared" si="133"/>
        <v>1813</v>
      </c>
      <c r="P703" s="46" t="s">
        <v>30</v>
      </c>
      <c r="Q703" s="58">
        <f t="shared" si="134"/>
        <v>0</v>
      </c>
      <c r="R703" s="46" t="str">
        <f t="shared" si="135"/>
        <v>-</v>
      </c>
      <c r="S703" s="58" t="str">
        <f t="shared" si="136"/>
        <v>No Discount</v>
      </c>
      <c r="T703" s="46" t="str">
        <f t="shared" si="13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38"/>
        <v>0</v>
      </c>
      <c r="W703" s="46" t="str">
        <f t="shared" si="139"/>
        <v>-</v>
      </c>
      <c r="X703" s="58">
        <f t="shared" si="140"/>
        <v>0</v>
      </c>
      <c r="Y703" s="46" t="str">
        <f t="shared" si="141"/>
        <v>Yes</v>
      </c>
      <c r="Z703" s="46" t="str">
        <f t="shared" si="142"/>
        <v>HIGH</v>
      </c>
    </row>
    <row r="704" spans="1:26" x14ac:dyDescent="0.25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30"/>
        <v>3412</v>
      </c>
      <c r="L704" s="46">
        <f t="shared" si="131"/>
        <v>3580</v>
      </c>
      <c r="M704" s="46">
        <v>86</v>
      </c>
      <c r="N704" s="46">
        <f t="shared" si="132"/>
        <v>3666</v>
      </c>
      <c r="O704" s="46">
        <f t="shared" si="133"/>
        <v>254</v>
      </c>
      <c r="P704" s="46" t="s">
        <v>152</v>
      </c>
      <c r="Q704" s="58">
        <f t="shared" si="134"/>
        <v>0</v>
      </c>
      <c r="R704" s="46" t="str">
        <f t="shared" si="135"/>
        <v>-</v>
      </c>
      <c r="S704" s="58" t="str">
        <f t="shared" si="136"/>
        <v>No Discount</v>
      </c>
      <c r="T704" s="46" t="str">
        <f t="shared" si="13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38"/>
        <v>0</v>
      </c>
      <c r="W704" s="46" t="str">
        <f t="shared" si="139"/>
        <v>-</v>
      </c>
      <c r="X704" s="58">
        <f t="shared" si="140"/>
        <v>0</v>
      </c>
      <c r="Y704" s="46" t="str">
        <f t="shared" si="141"/>
        <v>Yes</v>
      </c>
      <c r="Z704" s="46" t="str">
        <f t="shared" si="142"/>
        <v>Very high</v>
      </c>
    </row>
    <row r="705" spans="1:26" x14ac:dyDescent="0.25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30"/>
        <v>1492</v>
      </c>
      <c r="L705" s="46">
        <f t="shared" si="131"/>
        <v>1610</v>
      </c>
      <c r="M705" s="46">
        <v>28</v>
      </c>
      <c r="N705" s="46">
        <f t="shared" si="132"/>
        <v>1638</v>
      </c>
      <c r="O705" s="46">
        <f t="shared" si="133"/>
        <v>146</v>
      </c>
      <c r="P705" s="46" t="s">
        <v>30</v>
      </c>
      <c r="Q705" s="58">
        <f t="shared" si="134"/>
        <v>0.3</v>
      </c>
      <c r="R705" s="46">
        <f t="shared" si="135"/>
        <v>491.4</v>
      </c>
      <c r="S705" s="58" t="str">
        <f t="shared" si="136"/>
        <v>No Discount</v>
      </c>
      <c r="T705" s="46" t="str">
        <f t="shared" si="13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38"/>
        <v>0.3</v>
      </c>
      <c r="W705" s="46">
        <f t="shared" si="139"/>
        <v>491.4</v>
      </c>
      <c r="X705" s="58">
        <f t="shared" si="140"/>
        <v>0</v>
      </c>
      <c r="Y705" s="46" t="str">
        <f t="shared" si="141"/>
        <v>No</v>
      </c>
      <c r="Z705" s="46" t="str">
        <f t="shared" si="142"/>
        <v>MID</v>
      </c>
    </row>
    <row r="706" spans="1:26" x14ac:dyDescent="0.25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30"/>
        <v>85</v>
      </c>
      <c r="L706" s="46">
        <f t="shared" si="131"/>
        <v>92</v>
      </c>
      <c r="M706" s="46">
        <v>10</v>
      </c>
      <c r="N706" s="46">
        <f t="shared" si="132"/>
        <v>102</v>
      </c>
      <c r="O706" s="46">
        <f t="shared" si="133"/>
        <v>17</v>
      </c>
      <c r="P706" s="46" t="s">
        <v>30</v>
      </c>
      <c r="Q706" s="58">
        <f t="shared" si="134"/>
        <v>0</v>
      </c>
      <c r="R706" s="46">
        <f t="shared" si="135"/>
        <v>15.299999999999999</v>
      </c>
      <c r="S706" s="58" t="str">
        <f t="shared" si="136"/>
        <v>No Discount</v>
      </c>
      <c r="T706" s="46" t="str">
        <f t="shared" si="13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38"/>
        <v>0</v>
      </c>
      <c r="W706" s="46" t="str">
        <f t="shared" si="139"/>
        <v>-</v>
      </c>
      <c r="X706" s="58">
        <f t="shared" si="140"/>
        <v>0</v>
      </c>
      <c r="Y706" s="46" t="str">
        <f t="shared" si="141"/>
        <v>No</v>
      </c>
      <c r="Z706" s="46" t="str">
        <f t="shared" si="142"/>
        <v>LOW</v>
      </c>
    </row>
    <row r="707" spans="1:26" x14ac:dyDescent="0.25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43">I707*J707</f>
        <v>3146</v>
      </c>
      <c r="L707" s="46">
        <f t="shared" ref="L707:L770" si="144">H707*J707</f>
        <v>3270</v>
      </c>
      <c r="M707" s="46">
        <v>39</v>
      </c>
      <c r="N707" s="46">
        <f t="shared" ref="N707:N770" si="145">L707+M707</f>
        <v>3309</v>
      </c>
      <c r="O707" s="46">
        <f t="shared" ref="O707:O770" si="146">N707-K707</f>
        <v>163</v>
      </c>
      <c r="P707" s="46" t="s">
        <v>28</v>
      </c>
      <c r="Q707" s="58">
        <f t="shared" ref="Q707:Q770" si="147">IF(E707="Amazon",30%,0)</f>
        <v>0</v>
      </c>
      <c r="R707" s="46">
        <f t="shared" ref="R707:R770" si="148">IF(E707="Amazon",30%*N707,IF(E707="Flipkart",28%*N707,IF(E707="India Mart",15%*N707,"-")))</f>
        <v>926.5200000000001</v>
      </c>
      <c r="S707" s="58" t="str">
        <f t="shared" ref="S707:S770" si="149">IF(AND(E707="Website",N707&gt;25000),2%,"No Discount")</f>
        <v>No Discount</v>
      </c>
      <c r="T707" s="46" t="str">
        <f t="shared" ref="T707:T770" si="150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51">IF(E707="Amazon",30%,0%)</f>
        <v>0</v>
      </c>
      <c r="W707" s="46">
        <f t="shared" ref="W707:W770" si="152">IF(E707="Amazon",N707*30%,IF(E707="flipkart",N707*28%,IF(E707="indiamart",N707*15%,"-")))</f>
        <v>926.5200000000001</v>
      </c>
      <c r="X707" s="58">
        <f t="shared" ref="X707:X770" si="153">IF(AND(E707="website",N707&gt;25000),2%,0%)</f>
        <v>0</v>
      </c>
      <c r="Y707" s="46" t="str">
        <f t="shared" ref="Y707:Y770" si="154">IF(OR(D707="Furniture",D707="Technology"),"Yes","No")</f>
        <v>Yes</v>
      </c>
      <c r="Z707" s="46" t="str">
        <f t="shared" ref="Z707:Z770" si="155">_xlfn.IFS(M707&lt;=20,"LOW",M707&lt;=40,"MID",M707&lt;=60,"HIGH",M707&gt;60,"Very high")</f>
        <v>MID</v>
      </c>
    </row>
    <row r="708" spans="1:26" x14ac:dyDescent="0.25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43"/>
        <v>6364</v>
      </c>
      <c r="L708" s="46">
        <f t="shared" si="144"/>
        <v>6744</v>
      </c>
      <c r="M708" s="46">
        <v>35</v>
      </c>
      <c r="N708" s="46">
        <f t="shared" si="145"/>
        <v>6779</v>
      </c>
      <c r="O708" s="46">
        <f t="shared" si="146"/>
        <v>415</v>
      </c>
      <c r="P708" s="46" t="s">
        <v>30</v>
      </c>
      <c r="Q708" s="58">
        <f t="shared" si="147"/>
        <v>0.3</v>
      </c>
      <c r="R708" s="46">
        <f t="shared" si="148"/>
        <v>2033.6999999999998</v>
      </c>
      <c r="S708" s="58" t="str">
        <f t="shared" si="149"/>
        <v>No Discount</v>
      </c>
      <c r="T708" s="46" t="str">
        <f t="shared" si="150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51"/>
        <v>0.3</v>
      </c>
      <c r="W708" s="46">
        <f t="shared" si="152"/>
        <v>2033.6999999999998</v>
      </c>
      <c r="X708" s="58">
        <f t="shared" si="153"/>
        <v>0</v>
      </c>
      <c r="Y708" s="46" t="str">
        <f t="shared" si="154"/>
        <v>Yes</v>
      </c>
      <c r="Z708" s="46" t="str">
        <f t="shared" si="155"/>
        <v>MID</v>
      </c>
    </row>
    <row r="709" spans="1:26" x14ac:dyDescent="0.25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43"/>
        <v>7730</v>
      </c>
      <c r="L709" s="46">
        <f t="shared" si="144"/>
        <v>8115</v>
      </c>
      <c r="M709" s="46">
        <v>99</v>
      </c>
      <c r="N709" s="46">
        <f t="shared" si="145"/>
        <v>8214</v>
      </c>
      <c r="O709" s="46">
        <f t="shared" si="146"/>
        <v>484</v>
      </c>
      <c r="P709" s="46" t="s">
        <v>30</v>
      </c>
      <c r="Q709" s="58">
        <f t="shared" si="147"/>
        <v>0</v>
      </c>
      <c r="R709" s="46">
        <f t="shared" si="148"/>
        <v>1232.0999999999999</v>
      </c>
      <c r="S709" s="58" t="str">
        <f t="shared" si="149"/>
        <v>No Discount</v>
      </c>
      <c r="T709" s="46" t="str">
        <f t="shared" si="150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51"/>
        <v>0</v>
      </c>
      <c r="W709" s="46" t="str">
        <f t="shared" si="152"/>
        <v>-</v>
      </c>
      <c r="X709" s="58">
        <f t="shared" si="153"/>
        <v>0</v>
      </c>
      <c r="Y709" s="46" t="str">
        <f t="shared" si="154"/>
        <v>Yes</v>
      </c>
      <c r="Z709" s="46" t="str">
        <f t="shared" si="155"/>
        <v>Very high</v>
      </c>
    </row>
    <row r="710" spans="1:26" x14ac:dyDescent="0.25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43"/>
        <v>176</v>
      </c>
      <c r="L710" s="46">
        <f t="shared" si="144"/>
        <v>199</v>
      </c>
      <c r="M710" s="46">
        <v>30</v>
      </c>
      <c r="N710" s="46">
        <f t="shared" si="145"/>
        <v>229</v>
      </c>
      <c r="O710" s="46">
        <f t="shared" si="146"/>
        <v>53</v>
      </c>
      <c r="P710" s="46" t="s">
        <v>30</v>
      </c>
      <c r="Q710" s="58">
        <f t="shared" si="147"/>
        <v>0</v>
      </c>
      <c r="R710" s="46">
        <f t="shared" si="148"/>
        <v>34.35</v>
      </c>
      <c r="S710" s="58" t="str">
        <f t="shared" si="149"/>
        <v>No Discount</v>
      </c>
      <c r="T710" s="46" t="str">
        <f t="shared" si="150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51"/>
        <v>0</v>
      </c>
      <c r="W710" s="46" t="str">
        <f t="shared" si="152"/>
        <v>-</v>
      </c>
      <c r="X710" s="58">
        <f t="shared" si="153"/>
        <v>0</v>
      </c>
      <c r="Y710" s="46" t="str">
        <f t="shared" si="154"/>
        <v>No</v>
      </c>
      <c r="Z710" s="46" t="str">
        <f t="shared" si="155"/>
        <v>MID</v>
      </c>
    </row>
    <row r="711" spans="1:26" x14ac:dyDescent="0.25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43"/>
        <v>1050</v>
      </c>
      <c r="L711" s="46">
        <f t="shared" si="144"/>
        <v>1120</v>
      </c>
      <c r="M711" s="46">
        <v>41</v>
      </c>
      <c r="N711" s="46">
        <f t="shared" si="145"/>
        <v>1161</v>
      </c>
      <c r="O711" s="46">
        <f t="shared" si="146"/>
        <v>111</v>
      </c>
      <c r="P711" s="46" t="s">
        <v>30</v>
      </c>
      <c r="Q711" s="58">
        <f t="shared" si="147"/>
        <v>0.3</v>
      </c>
      <c r="R711" s="46">
        <f t="shared" si="148"/>
        <v>348.3</v>
      </c>
      <c r="S711" s="58" t="str">
        <f t="shared" si="149"/>
        <v>No Discount</v>
      </c>
      <c r="T711" s="46" t="str">
        <f t="shared" si="150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51"/>
        <v>0.3</v>
      </c>
      <c r="W711" s="46">
        <f t="shared" si="152"/>
        <v>348.3</v>
      </c>
      <c r="X711" s="58">
        <f t="shared" si="153"/>
        <v>0</v>
      </c>
      <c r="Y711" s="46" t="str">
        <f t="shared" si="154"/>
        <v>No</v>
      </c>
      <c r="Z711" s="46" t="str">
        <f t="shared" si="155"/>
        <v>HIGH</v>
      </c>
    </row>
    <row r="712" spans="1:26" x14ac:dyDescent="0.25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43"/>
        <v>31444</v>
      </c>
      <c r="L712" s="46">
        <f t="shared" si="144"/>
        <v>33922</v>
      </c>
      <c r="M712" s="46">
        <v>86</v>
      </c>
      <c r="N712" s="46">
        <f t="shared" si="145"/>
        <v>34008</v>
      </c>
      <c r="O712" s="46">
        <f t="shared" si="146"/>
        <v>2564</v>
      </c>
      <c r="P712" s="46" t="s">
        <v>30</v>
      </c>
      <c r="Q712" s="58">
        <f t="shared" si="147"/>
        <v>0</v>
      </c>
      <c r="R712" s="46" t="str">
        <f t="shared" si="148"/>
        <v>-</v>
      </c>
      <c r="S712" s="58" t="str">
        <f t="shared" si="149"/>
        <v>No Discount</v>
      </c>
      <c r="T712" s="46" t="str">
        <f t="shared" si="150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51"/>
        <v>0</v>
      </c>
      <c r="W712" s="46" t="str">
        <f t="shared" si="152"/>
        <v>-</v>
      </c>
      <c r="X712" s="58">
        <f t="shared" si="153"/>
        <v>0</v>
      </c>
      <c r="Y712" s="46" t="str">
        <f t="shared" si="154"/>
        <v>Yes</v>
      </c>
      <c r="Z712" s="46" t="str">
        <f t="shared" si="155"/>
        <v>Very high</v>
      </c>
    </row>
    <row r="713" spans="1:26" x14ac:dyDescent="0.25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43"/>
        <v>3484</v>
      </c>
      <c r="L713" s="46">
        <f t="shared" si="144"/>
        <v>3690</v>
      </c>
      <c r="M713" s="46">
        <v>92</v>
      </c>
      <c r="N713" s="46">
        <f t="shared" si="145"/>
        <v>3782</v>
      </c>
      <c r="O713" s="46">
        <f t="shared" si="146"/>
        <v>298</v>
      </c>
      <c r="P713" s="46" t="s">
        <v>152</v>
      </c>
      <c r="Q713" s="58">
        <f t="shared" si="147"/>
        <v>0</v>
      </c>
      <c r="R713" s="46">
        <f t="shared" si="148"/>
        <v>567.29999999999995</v>
      </c>
      <c r="S713" s="58" t="str">
        <f t="shared" si="149"/>
        <v>No Discount</v>
      </c>
      <c r="T713" s="46" t="str">
        <f t="shared" si="150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51"/>
        <v>0</v>
      </c>
      <c r="W713" s="46" t="str">
        <f t="shared" si="152"/>
        <v>-</v>
      </c>
      <c r="X713" s="58">
        <f t="shared" si="153"/>
        <v>0</v>
      </c>
      <c r="Y713" s="46" t="str">
        <f t="shared" si="154"/>
        <v>No</v>
      </c>
      <c r="Z713" s="46" t="str">
        <f t="shared" si="155"/>
        <v>Very high</v>
      </c>
    </row>
    <row r="714" spans="1:26" x14ac:dyDescent="0.25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43"/>
        <v>6475</v>
      </c>
      <c r="L714" s="46">
        <f t="shared" si="144"/>
        <v>6925</v>
      </c>
      <c r="M714" s="46">
        <v>25</v>
      </c>
      <c r="N714" s="46">
        <f t="shared" si="145"/>
        <v>6950</v>
      </c>
      <c r="O714" s="46">
        <f t="shared" si="146"/>
        <v>475</v>
      </c>
      <c r="P714" s="46" t="s">
        <v>28</v>
      </c>
      <c r="Q714" s="58">
        <f t="shared" si="147"/>
        <v>0</v>
      </c>
      <c r="R714" s="46" t="str">
        <f t="shared" si="148"/>
        <v>-</v>
      </c>
      <c r="S714" s="58" t="str">
        <f t="shared" si="149"/>
        <v>No Discount</v>
      </c>
      <c r="T714" s="46" t="str">
        <f t="shared" si="150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51"/>
        <v>0</v>
      </c>
      <c r="W714" s="46" t="str">
        <f t="shared" si="152"/>
        <v>-</v>
      </c>
      <c r="X714" s="58">
        <f t="shared" si="153"/>
        <v>0</v>
      </c>
      <c r="Y714" s="46" t="str">
        <f t="shared" si="154"/>
        <v>No</v>
      </c>
      <c r="Z714" s="46" t="str">
        <f t="shared" si="155"/>
        <v>MID</v>
      </c>
    </row>
    <row r="715" spans="1:26" x14ac:dyDescent="0.25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43"/>
        <v>2144</v>
      </c>
      <c r="L715" s="46">
        <f t="shared" si="144"/>
        <v>2338</v>
      </c>
      <c r="M715" s="46">
        <v>41</v>
      </c>
      <c r="N715" s="46">
        <f t="shared" si="145"/>
        <v>2379</v>
      </c>
      <c r="O715" s="46">
        <f t="shared" si="146"/>
        <v>235</v>
      </c>
      <c r="P715" s="46" t="s">
        <v>28</v>
      </c>
      <c r="Q715" s="58">
        <f t="shared" si="147"/>
        <v>0</v>
      </c>
      <c r="R715" s="46">
        <f t="shared" si="148"/>
        <v>666.12000000000012</v>
      </c>
      <c r="S715" s="58" t="str">
        <f t="shared" si="149"/>
        <v>No Discount</v>
      </c>
      <c r="T715" s="46" t="str">
        <f t="shared" si="150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51"/>
        <v>0</v>
      </c>
      <c r="W715" s="46">
        <f t="shared" si="152"/>
        <v>666.12000000000012</v>
      </c>
      <c r="X715" s="58">
        <f t="shared" si="153"/>
        <v>0</v>
      </c>
      <c r="Y715" s="46" t="str">
        <f t="shared" si="154"/>
        <v>No</v>
      </c>
      <c r="Z715" s="46" t="str">
        <f t="shared" si="155"/>
        <v>HIGH</v>
      </c>
    </row>
    <row r="716" spans="1:26" x14ac:dyDescent="0.25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43"/>
        <v>448</v>
      </c>
      <c r="L716" s="46">
        <f t="shared" si="144"/>
        <v>497</v>
      </c>
      <c r="M716" s="46">
        <v>10</v>
      </c>
      <c r="N716" s="46">
        <f t="shared" si="145"/>
        <v>507</v>
      </c>
      <c r="O716" s="46">
        <f t="shared" si="146"/>
        <v>59</v>
      </c>
      <c r="P716" s="46" t="s">
        <v>28</v>
      </c>
      <c r="Q716" s="58">
        <f t="shared" si="147"/>
        <v>0.3</v>
      </c>
      <c r="R716" s="46">
        <f t="shared" si="148"/>
        <v>152.1</v>
      </c>
      <c r="S716" s="58" t="str">
        <f t="shared" si="149"/>
        <v>No Discount</v>
      </c>
      <c r="T716" s="46" t="str">
        <f t="shared" si="150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51"/>
        <v>0.3</v>
      </c>
      <c r="W716" s="46">
        <f t="shared" si="152"/>
        <v>152.1</v>
      </c>
      <c r="X716" s="58">
        <f t="shared" si="153"/>
        <v>0</v>
      </c>
      <c r="Y716" s="46" t="str">
        <f t="shared" si="154"/>
        <v>No</v>
      </c>
      <c r="Z716" s="46" t="str">
        <f t="shared" si="155"/>
        <v>LOW</v>
      </c>
    </row>
    <row r="717" spans="1:26" x14ac:dyDescent="0.25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43"/>
        <v>399</v>
      </c>
      <c r="L717" s="46">
        <f t="shared" si="144"/>
        <v>417</v>
      </c>
      <c r="M717" s="46">
        <v>30</v>
      </c>
      <c r="N717" s="46">
        <f t="shared" si="145"/>
        <v>447</v>
      </c>
      <c r="O717" s="46">
        <f t="shared" si="146"/>
        <v>48</v>
      </c>
      <c r="P717" s="46" t="s">
        <v>28</v>
      </c>
      <c r="Q717" s="58">
        <f t="shared" si="147"/>
        <v>0</v>
      </c>
      <c r="R717" s="46" t="str">
        <f t="shared" si="148"/>
        <v>-</v>
      </c>
      <c r="S717" s="58" t="str">
        <f t="shared" si="149"/>
        <v>No Discount</v>
      </c>
      <c r="T717" s="46" t="str">
        <f t="shared" si="150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51"/>
        <v>0</v>
      </c>
      <c r="W717" s="46" t="str">
        <f t="shared" si="152"/>
        <v>-</v>
      </c>
      <c r="X717" s="58">
        <f t="shared" si="153"/>
        <v>0</v>
      </c>
      <c r="Y717" s="46" t="str">
        <f t="shared" si="154"/>
        <v>No</v>
      </c>
      <c r="Z717" s="46" t="str">
        <f t="shared" si="155"/>
        <v>MID</v>
      </c>
    </row>
    <row r="718" spans="1:26" x14ac:dyDescent="0.25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43"/>
        <v>210</v>
      </c>
      <c r="L718" s="46">
        <f t="shared" si="144"/>
        <v>224</v>
      </c>
      <c r="M718" s="46">
        <v>97</v>
      </c>
      <c r="N718" s="46">
        <f t="shared" si="145"/>
        <v>321</v>
      </c>
      <c r="O718" s="46">
        <f t="shared" si="146"/>
        <v>111</v>
      </c>
      <c r="P718" s="46" t="s">
        <v>28</v>
      </c>
      <c r="Q718" s="58">
        <f t="shared" si="147"/>
        <v>0</v>
      </c>
      <c r="R718" s="46" t="str">
        <f t="shared" si="148"/>
        <v>-</v>
      </c>
      <c r="S718" s="58" t="str">
        <f t="shared" si="149"/>
        <v>No Discount</v>
      </c>
      <c r="T718" s="46" t="str">
        <f t="shared" si="150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51"/>
        <v>0</v>
      </c>
      <c r="W718" s="46" t="str">
        <f t="shared" si="152"/>
        <v>-</v>
      </c>
      <c r="X718" s="58">
        <f t="shared" si="153"/>
        <v>0</v>
      </c>
      <c r="Y718" s="46" t="str">
        <f t="shared" si="154"/>
        <v>No</v>
      </c>
      <c r="Z718" s="46" t="str">
        <f t="shared" si="155"/>
        <v>Very high</v>
      </c>
    </row>
    <row r="719" spans="1:26" x14ac:dyDescent="0.25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43"/>
        <v>1016</v>
      </c>
      <c r="L719" s="46">
        <f t="shared" si="144"/>
        <v>1116</v>
      </c>
      <c r="M719" s="46">
        <v>78</v>
      </c>
      <c r="N719" s="46">
        <f t="shared" si="145"/>
        <v>1194</v>
      </c>
      <c r="O719" s="46">
        <f t="shared" si="146"/>
        <v>178</v>
      </c>
      <c r="P719" s="46" t="s">
        <v>28</v>
      </c>
      <c r="Q719" s="58">
        <f t="shared" si="147"/>
        <v>0</v>
      </c>
      <c r="R719" s="46">
        <f t="shared" si="148"/>
        <v>334.32000000000005</v>
      </c>
      <c r="S719" s="58" t="str">
        <f t="shared" si="149"/>
        <v>No Discount</v>
      </c>
      <c r="T719" s="46" t="str">
        <f t="shared" si="150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51"/>
        <v>0</v>
      </c>
      <c r="W719" s="46">
        <f t="shared" si="152"/>
        <v>334.32000000000005</v>
      </c>
      <c r="X719" s="58">
        <f t="shared" si="153"/>
        <v>0</v>
      </c>
      <c r="Y719" s="46" t="str">
        <f t="shared" si="154"/>
        <v>No</v>
      </c>
      <c r="Z719" s="46" t="str">
        <f t="shared" si="155"/>
        <v>Very high</v>
      </c>
    </row>
    <row r="720" spans="1:26" x14ac:dyDescent="0.25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43"/>
        <v>22495</v>
      </c>
      <c r="L720" s="46">
        <f t="shared" si="144"/>
        <v>24520</v>
      </c>
      <c r="M720" s="46">
        <v>82</v>
      </c>
      <c r="N720" s="46">
        <f t="shared" si="145"/>
        <v>24602</v>
      </c>
      <c r="O720" s="46">
        <f t="shared" si="146"/>
        <v>2107</v>
      </c>
      <c r="P720" s="46" t="s">
        <v>30</v>
      </c>
      <c r="Q720" s="58">
        <f t="shared" si="147"/>
        <v>0</v>
      </c>
      <c r="R720" s="46" t="str">
        <f t="shared" si="148"/>
        <v>-</v>
      </c>
      <c r="S720" s="58" t="str">
        <f t="shared" si="149"/>
        <v>No Discount</v>
      </c>
      <c r="T720" s="46" t="str">
        <f t="shared" si="150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51"/>
        <v>0</v>
      </c>
      <c r="W720" s="46" t="str">
        <f t="shared" si="152"/>
        <v>-</v>
      </c>
      <c r="X720" s="58">
        <f t="shared" si="153"/>
        <v>0</v>
      </c>
      <c r="Y720" s="46" t="str">
        <f t="shared" si="154"/>
        <v>Yes</v>
      </c>
      <c r="Z720" s="46" t="str">
        <f t="shared" si="155"/>
        <v>Very high</v>
      </c>
    </row>
    <row r="721" spans="1:26" x14ac:dyDescent="0.25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43"/>
        <v>258</v>
      </c>
      <c r="L721" s="46">
        <f t="shared" si="144"/>
        <v>270</v>
      </c>
      <c r="M721" s="46">
        <v>30</v>
      </c>
      <c r="N721" s="46">
        <f t="shared" si="145"/>
        <v>300</v>
      </c>
      <c r="O721" s="46">
        <f t="shared" si="146"/>
        <v>42</v>
      </c>
      <c r="P721" s="46" t="s">
        <v>30</v>
      </c>
      <c r="Q721" s="58">
        <f t="shared" si="147"/>
        <v>0</v>
      </c>
      <c r="R721" s="46" t="str">
        <f t="shared" si="148"/>
        <v>-</v>
      </c>
      <c r="S721" s="58" t="str">
        <f t="shared" si="149"/>
        <v>No Discount</v>
      </c>
      <c r="T721" s="46" t="str">
        <f t="shared" si="150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51"/>
        <v>0</v>
      </c>
      <c r="W721" s="46" t="str">
        <f t="shared" si="152"/>
        <v>-</v>
      </c>
      <c r="X721" s="58">
        <f t="shared" si="153"/>
        <v>0</v>
      </c>
      <c r="Y721" s="46" t="str">
        <f t="shared" si="154"/>
        <v>No</v>
      </c>
      <c r="Z721" s="46" t="str">
        <f t="shared" si="155"/>
        <v>MID</v>
      </c>
    </row>
    <row r="722" spans="1:26" x14ac:dyDescent="0.25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43"/>
        <v>1908</v>
      </c>
      <c r="L722" s="46">
        <f t="shared" si="144"/>
        <v>2080</v>
      </c>
      <c r="M722" s="46">
        <v>67</v>
      </c>
      <c r="N722" s="46">
        <f t="shared" si="145"/>
        <v>2147</v>
      </c>
      <c r="O722" s="46">
        <f t="shared" si="146"/>
        <v>239</v>
      </c>
      <c r="P722" s="46" t="s">
        <v>30</v>
      </c>
      <c r="Q722" s="58">
        <f t="shared" si="147"/>
        <v>0</v>
      </c>
      <c r="R722" s="46" t="str">
        <f t="shared" si="148"/>
        <v>-</v>
      </c>
      <c r="S722" s="58" t="str">
        <f t="shared" si="149"/>
        <v>No Discount</v>
      </c>
      <c r="T722" s="46" t="str">
        <f t="shared" si="150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51"/>
        <v>0</v>
      </c>
      <c r="W722" s="46" t="str">
        <f t="shared" si="152"/>
        <v>-</v>
      </c>
      <c r="X722" s="58">
        <f t="shared" si="153"/>
        <v>0</v>
      </c>
      <c r="Y722" s="46" t="str">
        <f t="shared" si="154"/>
        <v>No</v>
      </c>
      <c r="Z722" s="46" t="str">
        <f t="shared" si="155"/>
        <v>Very high</v>
      </c>
    </row>
    <row r="723" spans="1:26" x14ac:dyDescent="0.25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43"/>
        <v>3846</v>
      </c>
      <c r="L723" s="46">
        <f t="shared" si="144"/>
        <v>3996</v>
      </c>
      <c r="M723" s="46">
        <v>30</v>
      </c>
      <c r="N723" s="46">
        <f t="shared" si="145"/>
        <v>4026</v>
      </c>
      <c r="O723" s="46">
        <f t="shared" si="146"/>
        <v>180</v>
      </c>
      <c r="P723" s="46" t="s">
        <v>28</v>
      </c>
      <c r="Q723" s="58">
        <f t="shared" si="147"/>
        <v>0</v>
      </c>
      <c r="R723" s="46">
        <f t="shared" si="148"/>
        <v>1127.2800000000002</v>
      </c>
      <c r="S723" s="58" t="str">
        <f t="shared" si="149"/>
        <v>No Discount</v>
      </c>
      <c r="T723" s="46" t="str">
        <f t="shared" si="150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51"/>
        <v>0</v>
      </c>
      <c r="W723" s="46">
        <f t="shared" si="152"/>
        <v>1127.2800000000002</v>
      </c>
      <c r="X723" s="58">
        <f t="shared" si="153"/>
        <v>0</v>
      </c>
      <c r="Y723" s="46" t="str">
        <f t="shared" si="154"/>
        <v>No</v>
      </c>
      <c r="Z723" s="46" t="str">
        <f t="shared" si="155"/>
        <v>MID</v>
      </c>
    </row>
    <row r="724" spans="1:26" x14ac:dyDescent="0.25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43"/>
        <v>8570</v>
      </c>
      <c r="L724" s="46">
        <f t="shared" si="144"/>
        <v>9154</v>
      </c>
      <c r="M724" s="46">
        <v>20</v>
      </c>
      <c r="N724" s="46">
        <f t="shared" si="145"/>
        <v>9174</v>
      </c>
      <c r="O724" s="46">
        <f t="shared" si="146"/>
        <v>604</v>
      </c>
      <c r="P724" s="46" t="s">
        <v>30</v>
      </c>
      <c r="Q724" s="58">
        <f t="shared" si="147"/>
        <v>0</v>
      </c>
      <c r="R724" s="46">
        <f t="shared" si="148"/>
        <v>2568.7200000000003</v>
      </c>
      <c r="S724" s="58" t="str">
        <f t="shared" si="149"/>
        <v>No Discount</v>
      </c>
      <c r="T724" s="46" t="str">
        <f t="shared" si="150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51"/>
        <v>0</v>
      </c>
      <c r="W724" s="46">
        <f t="shared" si="152"/>
        <v>2568.7200000000003</v>
      </c>
      <c r="X724" s="58">
        <f t="shared" si="153"/>
        <v>0</v>
      </c>
      <c r="Y724" s="46" t="str">
        <f t="shared" si="154"/>
        <v>Yes</v>
      </c>
      <c r="Z724" s="46" t="str">
        <f t="shared" si="155"/>
        <v>LOW</v>
      </c>
    </row>
    <row r="725" spans="1:26" x14ac:dyDescent="0.25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43"/>
        <v>480</v>
      </c>
      <c r="L725" s="46">
        <f t="shared" si="144"/>
        <v>507</v>
      </c>
      <c r="M725" s="46">
        <v>30</v>
      </c>
      <c r="N725" s="46">
        <f t="shared" si="145"/>
        <v>537</v>
      </c>
      <c r="O725" s="46">
        <f t="shared" si="146"/>
        <v>57</v>
      </c>
      <c r="P725" s="46" t="s">
        <v>28</v>
      </c>
      <c r="Q725" s="58">
        <f t="shared" si="147"/>
        <v>0.3</v>
      </c>
      <c r="R725" s="46">
        <f t="shared" si="148"/>
        <v>161.1</v>
      </c>
      <c r="S725" s="58" t="str">
        <f t="shared" si="149"/>
        <v>No Discount</v>
      </c>
      <c r="T725" s="46" t="str">
        <f t="shared" si="150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51"/>
        <v>0.3</v>
      </c>
      <c r="W725" s="46">
        <f t="shared" si="152"/>
        <v>161.1</v>
      </c>
      <c r="X725" s="58">
        <f t="shared" si="153"/>
        <v>0</v>
      </c>
      <c r="Y725" s="46" t="str">
        <f t="shared" si="154"/>
        <v>No</v>
      </c>
      <c r="Z725" s="46" t="str">
        <f t="shared" si="155"/>
        <v>MID</v>
      </c>
    </row>
    <row r="726" spans="1:26" x14ac:dyDescent="0.25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43"/>
        <v>128080</v>
      </c>
      <c r="L726" s="46">
        <f t="shared" si="144"/>
        <v>138455</v>
      </c>
      <c r="M726" s="46">
        <v>57</v>
      </c>
      <c r="N726" s="46">
        <f t="shared" si="145"/>
        <v>138512</v>
      </c>
      <c r="O726" s="46">
        <f t="shared" si="146"/>
        <v>10432</v>
      </c>
      <c r="P726" s="46" t="s">
        <v>64</v>
      </c>
      <c r="Q726" s="58">
        <f t="shared" si="147"/>
        <v>0</v>
      </c>
      <c r="R726" s="46" t="str">
        <f t="shared" si="148"/>
        <v>-</v>
      </c>
      <c r="S726" s="58" t="str">
        <f t="shared" si="149"/>
        <v>No Discount</v>
      </c>
      <c r="T726" s="46" t="str">
        <f t="shared" si="150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51"/>
        <v>0</v>
      </c>
      <c r="W726" s="46" t="str">
        <f t="shared" si="152"/>
        <v>-</v>
      </c>
      <c r="X726" s="58">
        <f t="shared" si="153"/>
        <v>0</v>
      </c>
      <c r="Y726" s="46" t="str">
        <f t="shared" si="154"/>
        <v>Yes</v>
      </c>
      <c r="Z726" s="46" t="str">
        <f t="shared" si="155"/>
        <v>HIGH</v>
      </c>
    </row>
    <row r="727" spans="1:26" x14ac:dyDescent="0.25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43"/>
        <v>76848</v>
      </c>
      <c r="L727" s="46">
        <f t="shared" si="144"/>
        <v>83073</v>
      </c>
      <c r="M727" s="46">
        <v>97</v>
      </c>
      <c r="N727" s="46">
        <f t="shared" si="145"/>
        <v>83170</v>
      </c>
      <c r="O727" s="46">
        <f t="shared" si="146"/>
        <v>6322</v>
      </c>
      <c r="P727" s="46" t="s">
        <v>30</v>
      </c>
      <c r="Q727" s="58">
        <f t="shared" si="147"/>
        <v>0</v>
      </c>
      <c r="R727" s="46" t="str">
        <f t="shared" si="148"/>
        <v>-</v>
      </c>
      <c r="S727" s="58" t="str">
        <f t="shared" si="149"/>
        <v>No Discount</v>
      </c>
      <c r="T727" s="46" t="str">
        <f t="shared" si="150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51"/>
        <v>0</v>
      </c>
      <c r="W727" s="46" t="str">
        <f t="shared" si="152"/>
        <v>-</v>
      </c>
      <c r="X727" s="58">
        <f t="shared" si="153"/>
        <v>0</v>
      </c>
      <c r="Y727" s="46" t="str">
        <f t="shared" si="154"/>
        <v>Yes</v>
      </c>
      <c r="Z727" s="46" t="str">
        <f t="shared" si="155"/>
        <v>Very high</v>
      </c>
    </row>
    <row r="728" spans="1:26" x14ac:dyDescent="0.25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43"/>
        <v>522</v>
      </c>
      <c r="L728" s="46">
        <f t="shared" si="144"/>
        <v>555</v>
      </c>
      <c r="M728" s="46">
        <v>30</v>
      </c>
      <c r="N728" s="46">
        <f t="shared" si="145"/>
        <v>585</v>
      </c>
      <c r="O728" s="46">
        <f t="shared" si="146"/>
        <v>63</v>
      </c>
      <c r="P728" s="46" t="s">
        <v>30</v>
      </c>
      <c r="Q728" s="58">
        <f t="shared" si="147"/>
        <v>0</v>
      </c>
      <c r="R728" s="46">
        <f t="shared" si="148"/>
        <v>87.75</v>
      </c>
      <c r="S728" s="58" t="str">
        <f t="shared" si="149"/>
        <v>No Discount</v>
      </c>
      <c r="T728" s="46" t="str">
        <f t="shared" si="150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51"/>
        <v>0</v>
      </c>
      <c r="W728" s="46" t="str">
        <f t="shared" si="152"/>
        <v>-</v>
      </c>
      <c r="X728" s="58">
        <f t="shared" si="153"/>
        <v>0</v>
      </c>
      <c r="Y728" s="46" t="str">
        <f t="shared" si="154"/>
        <v>No</v>
      </c>
      <c r="Z728" s="46" t="str">
        <f t="shared" si="155"/>
        <v>MID</v>
      </c>
    </row>
    <row r="729" spans="1:26" x14ac:dyDescent="0.25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43"/>
        <v>1532</v>
      </c>
      <c r="L729" s="46">
        <f t="shared" si="144"/>
        <v>1637</v>
      </c>
      <c r="M729" s="46">
        <v>75</v>
      </c>
      <c r="N729" s="46">
        <f t="shared" si="145"/>
        <v>1712</v>
      </c>
      <c r="O729" s="46">
        <f t="shared" si="146"/>
        <v>180</v>
      </c>
      <c r="P729" s="46" t="s">
        <v>152</v>
      </c>
      <c r="Q729" s="58">
        <f t="shared" si="147"/>
        <v>0</v>
      </c>
      <c r="R729" s="46" t="str">
        <f t="shared" si="148"/>
        <v>-</v>
      </c>
      <c r="S729" s="58" t="str">
        <f t="shared" si="149"/>
        <v>No Discount</v>
      </c>
      <c r="T729" s="46" t="str">
        <f t="shared" si="150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51"/>
        <v>0</v>
      </c>
      <c r="W729" s="46" t="str">
        <f t="shared" si="152"/>
        <v>-</v>
      </c>
      <c r="X729" s="58">
        <f t="shared" si="153"/>
        <v>0</v>
      </c>
      <c r="Y729" s="46" t="str">
        <f t="shared" si="154"/>
        <v>Yes</v>
      </c>
      <c r="Z729" s="46" t="str">
        <f t="shared" si="155"/>
        <v>Very high</v>
      </c>
    </row>
    <row r="730" spans="1:26" x14ac:dyDescent="0.25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43"/>
        <v>2932</v>
      </c>
      <c r="L730" s="46">
        <f t="shared" si="144"/>
        <v>3138</v>
      </c>
      <c r="M730" s="46">
        <v>95</v>
      </c>
      <c r="N730" s="46">
        <f t="shared" si="145"/>
        <v>3233</v>
      </c>
      <c r="O730" s="46">
        <f t="shared" si="146"/>
        <v>301</v>
      </c>
      <c r="P730" s="46" t="s">
        <v>30</v>
      </c>
      <c r="Q730" s="58">
        <f t="shared" si="147"/>
        <v>0</v>
      </c>
      <c r="R730" s="46">
        <f t="shared" si="148"/>
        <v>905.24000000000012</v>
      </c>
      <c r="S730" s="58" t="str">
        <f t="shared" si="149"/>
        <v>No Discount</v>
      </c>
      <c r="T730" s="46" t="str">
        <f t="shared" si="150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51"/>
        <v>0</v>
      </c>
      <c r="W730" s="46">
        <f t="shared" si="152"/>
        <v>905.24000000000012</v>
      </c>
      <c r="X730" s="58">
        <f t="shared" si="153"/>
        <v>0</v>
      </c>
      <c r="Y730" s="46" t="str">
        <f t="shared" si="154"/>
        <v>Yes</v>
      </c>
      <c r="Z730" s="46" t="str">
        <f t="shared" si="155"/>
        <v>Very high</v>
      </c>
    </row>
    <row r="731" spans="1:26" x14ac:dyDescent="0.25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43"/>
        <v>374</v>
      </c>
      <c r="L731" s="46">
        <f t="shared" si="144"/>
        <v>416</v>
      </c>
      <c r="M731" s="46">
        <v>85</v>
      </c>
      <c r="N731" s="46">
        <f t="shared" si="145"/>
        <v>501</v>
      </c>
      <c r="O731" s="46">
        <f t="shared" si="146"/>
        <v>127</v>
      </c>
      <c r="P731" s="46" t="s">
        <v>30</v>
      </c>
      <c r="Q731" s="58">
        <f t="shared" si="147"/>
        <v>0</v>
      </c>
      <c r="R731" s="46" t="str">
        <f t="shared" si="148"/>
        <v>-</v>
      </c>
      <c r="S731" s="58" t="str">
        <f t="shared" si="149"/>
        <v>No Discount</v>
      </c>
      <c r="T731" s="46" t="str">
        <f t="shared" si="150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51"/>
        <v>0</v>
      </c>
      <c r="W731" s="46" t="str">
        <f t="shared" si="152"/>
        <v>-</v>
      </c>
      <c r="X731" s="58">
        <f t="shared" si="153"/>
        <v>0</v>
      </c>
      <c r="Y731" s="46" t="str">
        <f t="shared" si="154"/>
        <v>No</v>
      </c>
      <c r="Z731" s="46" t="str">
        <f t="shared" si="155"/>
        <v>Very high</v>
      </c>
    </row>
    <row r="732" spans="1:26" x14ac:dyDescent="0.25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43"/>
        <v>1900</v>
      </c>
      <c r="L732" s="46">
        <f t="shared" si="144"/>
        <v>2034</v>
      </c>
      <c r="M732" s="46">
        <v>80</v>
      </c>
      <c r="N732" s="46">
        <f t="shared" si="145"/>
        <v>2114</v>
      </c>
      <c r="O732" s="46">
        <f t="shared" si="146"/>
        <v>214</v>
      </c>
      <c r="P732" s="46" t="s">
        <v>30</v>
      </c>
      <c r="Q732" s="58">
        <f t="shared" si="147"/>
        <v>0</v>
      </c>
      <c r="R732" s="46">
        <f t="shared" si="148"/>
        <v>317.09999999999997</v>
      </c>
      <c r="S732" s="58" t="str">
        <f t="shared" si="149"/>
        <v>No Discount</v>
      </c>
      <c r="T732" s="46" t="str">
        <f t="shared" si="150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51"/>
        <v>0</v>
      </c>
      <c r="W732" s="46" t="str">
        <f t="shared" si="152"/>
        <v>-</v>
      </c>
      <c r="X732" s="58">
        <f t="shared" si="153"/>
        <v>0</v>
      </c>
      <c r="Y732" s="46" t="str">
        <f t="shared" si="154"/>
        <v>No</v>
      </c>
      <c r="Z732" s="46" t="str">
        <f t="shared" si="155"/>
        <v>Very high</v>
      </c>
    </row>
    <row r="733" spans="1:26" x14ac:dyDescent="0.25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43"/>
        <v>19974</v>
      </c>
      <c r="L733" s="46">
        <f t="shared" si="144"/>
        <v>21981</v>
      </c>
      <c r="M733" s="46">
        <v>91</v>
      </c>
      <c r="N733" s="46">
        <f t="shared" si="145"/>
        <v>22072</v>
      </c>
      <c r="O733" s="46">
        <f t="shared" si="146"/>
        <v>2098</v>
      </c>
      <c r="P733" s="46" t="s">
        <v>30</v>
      </c>
      <c r="Q733" s="58">
        <f t="shared" si="147"/>
        <v>0</v>
      </c>
      <c r="R733" s="46" t="str">
        <f t="shared" si="148"/>
        <v>-</v>
      </c>
      <c r="S733" s="58" t="str">
        <f t="shared" si="149"/>
        <v>No Discount</v>
      </c>
      <c r="T733" s="46" t="str">
        <f t="shared" si="150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51"/>
        <v>0</v>
      </c>
      <c r="W733" s="46" t="str">
        <f t="shared" si="152"/>
        <v>-</v>
      </c>
      <c r="X733" s="58">
        <f t="shared" si="153"/>
        <v>0</v>
      </c>
      <c r="Y733" s="46" t="str">
        <f t="shared" si="154"/>
        <v>Yes</v>
      </c>
      <c r="Z733" s="46" t="str">
        <f t="shared" si="155"/>
        <v>Very high</v>
      </c>
    </row>
    <row r="734" spans="1:26" x14ac:dyDescent="0.25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43"/>
        <v>11960</v>
      </c>
      <c r="L734" s="46">
        <f t="shared" si="144"/>
        <v>12680</v>
      </c>
      <c r="M734" s="46">
        <v>100</v>
      </c>
      <c r="N734" s="46">
        <f t="shared" si="145"/>
        <v>12780</v>
      </c>
      <c r="O734" s="46">
        <f t="shared" si="146"/>
        <v>820</v>
      </c>
      <c r="P734" s="46" t="s">
        <v>30</v>
      </c>
      <c r="Q734" s="58">
        <f t="shared" si="147"/>
        <v>0.3</v>
      </c>
      <c r="R734" s="46">
        <f t="shared" si="148"/>
        <v>3834</v>
      </c>
      <c r="S734" s="58" t="str">
        <f t="shared" si="149"/>
        <v>No Discount</v>
      </c>
      <c r="T734" s="46" t="str">
        <f t="shared" si="150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51"/>
        <v>0.3</v>
      </c>
      <c r="W734" s="46">
        <f t="shared" si="152"/>
        <v>3834</v>
      </c>
      <c r="X734" s="58">
        <f t="shared" si="153"/>
        <v>0</v>
      </c>
      <c r="Y734" s="46" t="str">
        <f t="shared" si="154"/>
        <v>Yes</v>
      </c>
      <c r="Z734" s="46" t="str">
        <f t="shared" si="155"/>
        <v>Very high</v>
      </c>
    </row>
    <row r="735" spans="1:26" x14ac:dyDescent="0.25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43"/>
        <v>762</v>
      </c>
      <c r="L735" s="46">
        <f t="shared" si="144"/>
        <v>810</v>
      </c>
      <c r="M735" s="46">
        <v>35</v>
      </c>
      <c r="N735" s="46">
        <f t="shared" si="145"/>
        <v>845</v>
      </c>
      <c r="O735" s="46">
        <f t="shared" si="146"/>
        <v>83</v>
      </c>
      <c r="P735" s="46" t="s">
        <v>152</v>
      </c>
      <c r="Q735" s="58">
        <f t="shared" si="147"/>
        <v>0</v>
      </c>
      <c r="R735" s="46">
        <f t="shared" si="148"/>
        <v>126.75</v>
      </c>
      <c r="S735" s="58" t="str">
        <f t="shared" si="149"/>
        <v>No Discount</v>
      </c>
      <c r="T735" s="46" t="str">
        <f t="shared" si="150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51"/>
        <v>0</v>
      </c>
      <c r="W735" s="46" t="str">
        <f t="shared" si="152"/>
        <v>-</v>
      </c>
      <c r="X735" s="58">
        <f t="shared" si="153"/>
        <v>0</v>
      </c>
      <c r="Y735" s="46" t="str">
        <f t="shared" si="154"/>
        <v>No</v>
      </c>
      <c r="Z735" s="46" t="str">
        <f t="shared" si="155"/>
        <v>MID</v>
      </c>
    </row>
    <row r="736" spans="1:26" x14ac:dyDescent="0.25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43"/>
        <v>10146</v>
      </c>
      <c r="L736" s="46">
        <f t="shared" si="144"/>
        <v>10854</v>
      </c>
      <c r="M736" s="46">
        <v>61</v>
      </c>
      <c r="N736" s="46">
        <f t="shared" si="145"/>
        <v>10915</v>
      </c>
      <c r="O736" s="46">
        <f t="shared" si="146"/>
        <v>769</v>
      </c>
      <c r="P736" s="46" t="s">
        <v>30</v>
      </c>
      <c r="Q736" s="58">
        <f t="shared" si="147"/>
        <v>0</v>
      </c>
      <c r="R736" s="46" t="str">
        <f t="shared" si="148"/>
        <v>-</v>
      </c>
      <c r="S736" s="58" t="str">
        <f t="shared" si="149"/>
        <v>No Discount</v>
      </c>
      <c r="T736" s="46" t="str">
        <f t="shared" si="150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51"/>
        <v>0</v>
      </c>
      <c r="W736" s="46" t="str">
        <f t="shared" si="152"/>
        <v>-</v>
      </c>
      <c r="X736" s="58">
        <f t="shared" si="153"/>
        <v>0</v>
      </c>
      <c r="Y736" s="46" t="str">
        <f t="shared" si="154"/>
        <v>No</v>
      </c>
      <c r="Z736" s="46" t="str">
        <f t="shared" si="155"/>
        <v>Very high</v>
      </c>
    </row>
    <row r="737" spans="1:26" x14ac:dyDescent="0.25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43"/>
        <v>3062</v>
      </c>
      <c r="L737" s="46">
        <f t="shared" si="144"/>
        <v>3152</v>
      </c>
      <c r="M737" s="46">
        <v>63</v>
      </c>
      <c r="N737" s="46">
        <f t="shared" si="145"/>
        <v>3215</v>
      </c>
      <c r="O737" s="46">
        <f t="shared" si="146"/>
        <v>153</v>
      </c>
      <c r="P737" s="46" t="s">
        <v>152</v>
      </c>
      <c r="Q737" s="58">
        <f t="shared" si="147"/>
        <v>0</v>
      </c>
      <c r="R737" s="46" t="str">
        <f t="shared" si="148"/>
        <v>-</v>
      </c>
      <c r="S737" s="58" t="str">
        <f t="shared" si="149"/>
        <v>No Discount</v>
      </c>
      <c r="T737" s="46" t="str">
        <f t="shared" si="150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51"/>
        <v>0</v>
      </c>
      <c r="W737" s="46" t="str">
        <f t="shared" si="152"/>
        <v>-</v>
      </c>
      <c r="X737" s="58">
        <f t="shared" si="153"/>
        <v>0</v>
      </c>
      <c r="Y737" s="46" t="str">
        <f t="shared" si="154"/>
        <v>Yes</v>
      </c>
      <c r="Z737" s="46" t="str">
        <f t="shared" si="155"/>
        <v>Very high</v>
      </c>
    </row>
    <row r="738" spans="1:26" x14ac:dyDescent="0.25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43"/>
        <v>1458</v>
      </c>
      <c r="L738" s="46">
        <f t="shared" si="144"/>
        <v>1574</v>
      </c>
      <c r="M738" s="46">
        <v>88</v>
      </c>
      <c r="N738" s="46">
        <f t="shared" si="145"/>
        <v>1662</v>
      </c>
      <c r="O738" s="46">
        <f t="shared" si="146"/>
        <v>204</v>
      </c>
      <c r="P738" s="46" t="s">
        <v>152</v>
      </c>
      <c r="Q738" s="58">
        <f t="shared" si="147"/>
        <v>0.3</v>
      </c>
      <c r="R738" s="46">
        <f t="shared" si="148"/>
        <v>498.59999999999997</v>
      </c>
      <c r="S738" s="58" t="str">
        <f t="shared" si="149"/>
        <v>No Discount</v>
      </c>
      <c r="T738" s="46" t="str">
        <f t="shared" si="150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51"/>
        <v>0.3</v>
      </c>
      <c r="W738" s="46">
        <f t="shared" si="152"/>
        <v>498.59999999999997</v>
      </c>
      <c r="X738" s="58">
        <f t="shared" si="153"/>
        <v>0</v>
      </c>
      <c r="Y738" s="46" t="str">
        <f t="shared" si="154"/>
        <v>Yes</v>
      </c>
      <c r="Z738" s="46" t="str">
        <f t="shared" si="155"/>
        <v>Very high</v>
      </c>
    </row>
    <row r="739" spans="1:26" x14ac:dyDescent="0.25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43"/>
        <v>5390</v>
      </c>
      <c r="L739" s="46">
        <f t="shared" si="144"/>
        <v>5663</v>
      </c>
      <c r="M739" s="46">
        <v>28</v>
      </c>
      <c r="N739" s="46">
        <f t="shared" si="145"/>
        <v>5691</v>
      </c>
      <c r="O739" s="46">
        <f t="shared" si="146"/>
        <v>301</v>
      </c>
      <c r="P739" s="46" t="s">
        <v>28</v>
      </c>
      <c r="Q739" s="58">
        <f t="shared" si="147"/>
        <v>0</v>
      </c>
      <c r="R739" s="46" t="str">
        <f t="shared" si="148"/>
        <v>-</v>
      </c>
      <c r="S739" s="58" t="str">
        <f t="shared" si="149"/>
        <v>No Discount</v>
      </c>
      <c r="T739" s="46" t="str">
        <f t="shared" si="150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51"/>
        <v>0</v>
      </c>
      <c r="W739" s="46" t="str">
        <f t="shared" si="152"/>
        <v>-</v>
      </c>
      <c r="X739" s="58">
        <f t="shared" si="153"/>
        <v>0</v>
      </c>
      <c r="Y739" s="46" t="str">
        <f t="shared" si="154"/>
        <v>No</v>
      </c>
      <c r="Z739" s="46" t="str">
        <f t="shared" si="155"/>
        <v>MID</v>
      </c>
    </row>
    <row r="740" spans="1:26" x14ac:dyDescent="0.25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43"/>
        <v>8036</v>
      </c>
      <c r="L740" s="46">
        <f t="shared" si="144"/>
        <v>8604</v>
      </c>
      <c r="M740" s="46">
        <v>30</v>
      </c>
      <c r="N740" s="46">
        <f t="shared" si="145"/>
        <v>8634</v>
      </c>
      <c r="O740" s="46">
        <f t="shared" si="146"/>
        <v>598</v>
      </c>
      <c r="P740" s="46" t="s">
        <v>30</v>
      </c>
      <c r="Q740" s="58">
        <f t="shared" si="147"/>
        <v>0.3</v>
      </c>
      <c r="R740" s="46">
        <f t="shared" si="148"/>
        <v>2590.1999999999998</v>
      </c>
      <c r="S740" s="58" t="str">
        <f t="shared" si="149"/>
        <v>No Discount</v>
      </c>
      <c r="T740" s="46" t="str">
        <f t="shared" si="150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51"/>
        <v>0.3</v>
      </c>
      <c r="W740" s="46">
        <f t="shared" si="152"/>
        <v>2590.1999999999998</v>
      </c>
      <c r="X740" s="58">
        <f t="shared" si="153"/>
        <v>0</v>
      </c>
      <c r="Y740" s="46" t="str">
        <f t="shared" si="154"/>
        <v>Yes</v>
      </c>
      <c r="Z740" s="46" t="str">
        <f t="shared" si="155"/>
        <v>MID</v>
      </c>
    </row>
    <row r="741" spans="1:26" x14ac:dyDescent="0.25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43"/>
        <v>1232</v>
      </c>
      <c r="L741" s="46">
        <f t="shared" si="144"/>
        <v>1393</v>
      </c>
      <c r="M741" s="46">
        <v>30</v>
      </c>
      <c r="N741" s="46">
        <f t="shared" si="145"/>
        <v>1423</v>
      </c>
      <c r="O741" s="46">
        <f t="shared" si="146"/>
        <v>191</v>
      </c>
      <c r="P741" s="46" t="s">
        <v>152</v>
      </c>
      <c r="Q741" s="58">
        <f t="shared" si="147"/>
        <v>0</v>
      </c>
      <c r="R741" s="46" t="str">
        <f t="shared" si="148"/>
        <v>-</v>
      </c>
      <c r="S741" s="58" t="str">
        <f t="shared" si="149"/>
        <v>No Discount</v>
      </c>
      <c r="T741" s="46" t="str">
        <f t="shared" si="150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51"/>
        <v>0</v>
      </c>
      <c r="W741" s="46" t="str">
        <f t="shared" si="152"/>
        <v>-</v>
      </c>
      <c r="X741" s="58">
        <f t="shared" si="153"/>
        <v>0</v>
      </c>
      <c r="Y741" s="46" t="str">
        <f t="shared" si="154"/>
        <v>No</v>
      </c>
      <c r="Z741" s="46" t="str">
        <f t="shared" si="155"/>
        <v>MID</v>
      </c>
    </row>
    <row r="742" spans="1:26" x14ac:dyDescent="0.25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43"/>
        <v>27918</v>
      </c>
      <c r="L742" s="46">
        <f t="shared" si="144"/>
        <v>30186</v>
      </c>
      <c r="M742" s="46">
        <v>91</v>
      </c>
      <c r="N742" s="46">
        <f t="shared" si="145"/>
        <v>30277</v>
      </c>
      <c r="O742" s="46">
        <f t="shared" si="146"/>
        <v>2359</v>
      </c>
      <c r="P742" s="46" t="s">
        <v>30</v>
      </c>
      <c r="Q742" s="58">
        <f t="shared" si="147"/>
        <v>0</v>
      </c>
      <c r="R742" s="46" t="str">
        <f t="shared" si="148"/>
        <v>-</v>
      </c>
      <c r="S742" s="58" t="str">
        <f t="shared" si="149"/>
        <v>No Discount</v>
      </c>
      <c r="T742" s="46" t="str">
        <f t="shared" si="150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51"/>
        <v>0</v>
      </c>
      <c r="W742" s="46" t="str">
        <f t="shared" si="152"/>
        <v>-</v>
      </c>
      <c r="X742" s="58">
        <f t="shared" si="153"/>
        <v>0</v>
      </c>
      <c r="Y742" s="46" t="str">
        <f t="shared" si="154"/>
        <v>Yes</v>
      </c>
      <c r="Z742" s="46" t="str">
        <f t="shared" si="155"/>
        <v>Very high</v>
      </c>
    </row>
    <row r="743" spans="1:26" x14ac:dyDescent="0.25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43"/>
        <v>1660</v>
      </c>
      <c r="L743" s="46">
        <f t="shared" si="144"/>
        <v>1828</v>
      </c>
      <c r="M743" s="46">
        <v>83</v>
      </c>
      <c r="N743" s="46">
        <f t="shared" si="145"/>
        <v>1911</v>
      </c>
      <c r="O743" s="46">
        <f t="shared" si="146"/>
        <v>251</v>
      </c>
      <c r="P743" s="46" t="s">
        <v>30</v>
      </c>
      <c r="Q743" s="58">
        <f t="shared" si="147"/>
        <v>0</v>
      </c>
      <c r="R743" s="46">
        <f t="shared" si="148"/>
        <v>286.64999999999998</v>
      </c>
      <c r="S743" s="58" t="str">
        <f t="shared" si="149"/>
        <v>No Discount</v>
      </c>
      <c r="T743" s="46" t="str">
        <f t="shared" si="150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51"/>
        <v>0</v>
      </c>
      <c r="W743" s="46" t="str">
        <f t="shared" si="152"/>
        <v>-</v>
      </c>
      <c r="X743" s="58">
        <f t="shared" si="153"/>
        <v>0</v>
      </c>
      <c r="Y743" s="46" t="str">
        <f t="shared" si="154"/>
        <v>No</v>
      </c>
      <c r="Z743" s="46" t="str">
        <f t="shared" si="155"/>
        <v>Very high</v>
      </c>
    </row>
    <row r="744" spans="1:26" x14ac:dyDescent="0.25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43"/>
        <v>2658</v>
      </c>
      <c r="L744" s="46">
        <f t="shared" si="144"/>
        <v>2844</v>
      </c>
      <c r="M744" s="46">
        <v>91</v>
      </c>
      <c r="N744" s="46">
        <f t="shared" si="145"/>
        <v>2935</v>
      </c>
      <c r="O744" s="46">
        <f t="shared" si="146"/>
        <v>277</v>
      </c>
      <c r="P744" s="46" t="s">
        <v>30</v>
      </c>
      <c r="Q744" s="58">
        <f t="shared" si="147"/>
        <v>0</v>
      </c>
      <c r="R744" s="46" t="str">
        <f t="shared" si="148"/>
        <v>-</v>
      </c>
      <c r="S744" s="58" t="str">
        <f t="shared" si="149"/>
        <v>No Discount</v>
      </c>
      <c r="T744" s="46" t="str">
        <f t="shared" si="150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51"/>
        <v>0</v>
      </c>
      <c r="W744" s="46" t="str">
        <f t="shared" si="152"/>
        <v>-</v>
      </c>
      <c r="X744" s="58">
        <f t="shared" si="153"/>
        <v>0</v>
      </c>
      <c r="Y744" s="46" t="str">
        <f t="shared" si="154"/>
        <v>No</v>
      </c>
      <c r="Z744" s="46" t="str">
        <f t="shared" si="155"/>
        <v>Very high</v>
      </c>
    </row>
    <row r="745" spans="1:26" x14ac:dyDescent="0.25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43"/>
        <v>54945</v>
      </c>
      <c r="L745" s="46">
        <f t="shared" si="144"/>
        <v>59265</v>
      </c>
      <c r="M745" s="46">
        <v>52</v>
      </c>
      <c r="N745" s="46">
        <f t="shared" si="145"/>
        <v>59317</v>
      </c>
      <c r="O745" s="46">
        <f t="shared" si="146"/>
        <v>4372</v>
      </c>
      <c r="P745" s="46" t="s">
        <v>30</v>
      </c>
      <c r="Q745" s="58">
        <f t="shared" si="147"/>
        <v>0.3</v>
      </c>
      <c r="R745" s="46">
        <f t="shared" si="148"/>
        <v>17795.099999999999</v>
      </c>
      <c r="S745" s="58" t="str">
        <f t="shared" si="149"/>
        <v>No Discount</v>
      </c>
      <c r="T745" s="46" t="str">
        <f t="shared" si="150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51"/>
        <v>0.3</v>
      </c>
      <c r="W745" s="46">
        <f t="shared" si="152"/>
        <v>17795.099999999999</v>
      </c>
      <c r="X745" s="58">
        <f t="shared" si="153"/>
        <v>0</v>
      </c>
      <c r="Y745" s="46" t="str">
        <f t="shared" si="154"/>
        <v>Yes</v>
      </c>
      <c r="Z745" s="46" t="str">
        <f t="shared" si="155"/>
        <v>HIGH</v>
      </c>
    </row>
    <row r="746" spans="1:26" x14ac:dyDescent="0.25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43"/>
        <v>399</v>
      </c>
      <c r="L746" s="46">
        <f t="shared" si="144"/>
        <v>417</v>
      </c>
      <c r="M746" s="46">
        <v>30</v>
      </c>
      <c r="N746" s="46">
        <f t="shared" si="145"/>
        <v>447</v>
      </c>
      <c r="O746" s="46">
        <f t="shared" si="146"/>
        <v>48</v>
      </c>
      <c r="P746" s="46" t="s">
        <v>30</v>
      </c>
      <c r="Q746" s="58">
        <f t="shared" si="147"/>
        <v>0</v>
      </c>
      <c r="R746" s="46" t="str">
        <f t="shared" si="148"/>
        <v>-</v>
      </c>
      <c r="S746" s="58" t="str">
        <f t="shared" si="149"/>
        <v>No Discount</v>
      </c>
      <c r="T746" s="46" t="str">
        <f t="shared" si="150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51"/>
        <v>0</v>
      </c>
      <c r="W746" s="46" t="str">
        <f t="shared" si="152"/>
        <v>-</v>
      </c>
      <c r="X746" s="58">
        <f t="shared" si="153"/>
        <v>0</v>
      </c>
      <c r="Y746" s="46" t="str">
        <f t="shared" si="154"/>
        <v>No</v>
      </c>
      <c r="Z746" s="46" t="str">
        <f t="shared" si="155"/>
        <v>MID</v>
      </c>
    </row>
    <row r="747" spans="1:26" x14ac:dyDescent="0.25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43"/>
        <v>10696</v>
      </c>
      <c r="L747" s="46">
        <f t="shared" si="144"/>
        <v>11232</v>
      </c>
      <c r="M747" s="46">
        <v>47</v>
      </c>
      <c r="N747" s="46">
        <f t="shared" si="145"/>
        <v>11279</v>
      </c>
      <c r="O747" s="46">
        <f t="shared" si="146"/>
        <v>583</v>
      </c>
      <c r="P747" s="46" t="s">
        <v>28</v>
      </c>
      <c r="Q747" s="58">
        <f t="shared" si="147"/>
        <v>0</v>
      </c>
      <c r="R747" s="46">
        <f t="shared" si="148"/>
        <v>1691.85</v>
      </c>
      <c r="S747" s="58" t="str">
        <f t="shared" si="149"/>
        <v>No Discount</v>
      </c>
      <c r="T747" s="46" t="str">
        <f t="shared" si="150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51"/>
        <v>0</v>
      </c>
      <c r="W747" s="46" t="str">
        <f t="shared" si="152"/>
        <v>-</v>
      </c>
      <c r="X747" s="58">
        <f t="shared" si="153"/>
        <v>0</v>
      </c>
      <c r="Y747" s="46" t="str">
        <f t="shared" si="154"/>
        <v>Yes</v>
      </c>
      <c r="Z747" s="46" t="str">
        <f t="shared" si="155"/>
        <v>HIGH</v>
      </c>
    </row>
    <row r="748" spans="1:26" x14ac:dyDescent="0.25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43"/>
        <v>8001</v>
      </c>
      <c r="L748" s="46">
        <f t="shared" si="144"/>
        <v>8721</v>
      </c>
      <c r="M748" s="46">
        <v>59</v>
      </c>
      <c r="N748" s="46">
        <f t="shared" si="145"/>
        <v>8780</v>
      </c>
      <c r="O748" s="46">
        <f t="shared" si="146"/>
        <v>779</v>
      </c>
      <c r="P748" s="46" t="s">
        <v>28</v>
      </c>
      <c r="Q748" s="58">
        <f t="shared" si="147"/>
        <v>0</v>
      </c>
      <c r="R748" s="46" t="str">
        <f t="shared" si="148"/>
        <v>-</v>
      </c>
      <c r="S748" s="58" t="str">
        <f t="shared" si="149"/>
        <v>No Discount</v>
      </c>
      <c r="T748" s="46" t="str">
        <f t="shared" si="150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51"/>
        <v>0</v>
      </c>
      <c r="W748" s="46" t="str">
        <f t="shared" si="152"/>
        <v>-</v>
      </c>
      <c r="X748" s="58">
        <f t="shared" si="153"/>
        <v>0</v>
      </c>
      <c r="Y748" s="46" t="str">
        <f t="shared" si="154"/>
        <v>No</v>
      </c>
      <c r="Z748" s="46" t="str">
        <f t="shared" si="155"/>
        <v>HIGH</v>
      </c>
    </row>
    <row r="749" spans="1:26" x14ac:dyDescent="0.25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43"/>
        <v>4638</v>
      </c>
      <c r="L749" s="46">
        <f t="shared" si="144"/>
        <v>5106</v>
      </c>
      <c r="M749" s="46">
        <v>62</v>
      </c>
      <c r="N749" s="46">
        <f t="shared" si="145"/>
        <v>5168</v>
      </c>
      <c r="O749" s="46">
        <f t="shared" si="146"/>
        <v>530</v>
      </c>
      <c r="P749" s="46" t="s">
        <v>30</v>
      </c>
      <c r="Q749" s="58">
        <f t="shared" si="147"/>
        <v>0</v>
      </c>
      <c r="R749" s="46" t="str">
        <f t="shared" si="148"/>
        <v>-</v>
      </c>
      <c r="S749" s="58" t="str">
        <f t="shared" si="149"/>
        <v>No Discount</v>
      </c>
      <c r="T749" s="46" t="str">
        <f t="shared" si="150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51"/>
        <v>0</v>
      </c>
      <c r="W749" s="46" t="str">
        <f t="shared" si="152"/>
        <v>-</v>
      </c>
      <c r="X749" s="58">
        <f t="shared" si="153"/>
        <v>0</v>
      </c>
      <c r="Y749" s="46" t="str">
        <f t="shared" si="154"/>
        <v>No</v>
      </c>
      <c r="Z749" s="46" t="str">
        <f t="shared" si="155"/>
        <v>Very high</v>
      </c>
    </row>
    <row r="750" spans="1:26" x14ac:dyDescent="0.25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43"/>
        <v>8324</v>
      </c>
      <c r="L750" s="46">
        <f t="shared" si="144"/>
        <v>8888</v>
      </c>
      <c r="M750" s="46">
        <v>88</v>
      </c>
      <c r="N750" s="46">
        <f t="shared" si="145"/>
        <v>8976</v>
      </c>
      <c r="O750" s="46">
        <f t="shared" si="146"/>
        <v>652</v>
      </c>
      <c r="P750" s="46" t="s">
        <v>152</v>
      </c>
      <c r="Q750" s="58">
        <f t="shared" si="147"/>
        <v>0</v>
      </c>
      <c r="R750" s="46">
        <f t="shared" si="148"/>
        <v>1346.3999999999999</v>
      </c>
      <c r="S750" s="58" t="str">
        <f t="shared" si="149"/>
        <v>No Discount</v>
      </c>
      <c r="T750" s="46" t="str">
        <f t="shared" si="150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51"/>
        <v>0</v>
      </c>
      <c r="W750" s="46" t="str">
        <f t="shared" si="152"/>
        <v>-</v>
      </c>
      <c r="X750" s="58">
        <f t="shared" si="153"/>
        <v>0</v>
      </c>
      <c r="Y750" s="46" t="str">
        <f t="shared" si="154"/>
        <v>Yes</v>
      </c>
      <c r="Z750" s="46" t="str">
        <f t="shared" si="155"/>
        <v>Very high</v>
      </c>
    </row>
    <row r="751" spans="1:26" x14ac:dyDescent="0.25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43"/>
        <v>24372</v>
      </c>
      <c r="L751" s="46">
        <f t="shared" si="144"/>
        <v>25096</v>
      </c>
      <c r="M751" s="46">
        <v>77</v>
      </c>
      <c r="N751" s="46">
        <f t="shared" si="145"/>
        <v>25173</v>
      </c>
      <c r="O751" s="46">
        <f t="shared" si="146"/>
        <v>801</v>
      </c>
      <c r="P751" s="46" t="s">
        <v>152</v>
      </c>
      <c r="Q751" s="58">
        <f t="shared" si="147"/>
        <v>0.3</v>
      </c>
      <c r="R751" s="46">
        <f t="shared" si="148"/>
        <v>7551.9</v>
      </c>
      <c r="S751" s="58" t="str">
        <f t="shared" si="149"/>
        <v>No Discount</v>
      </c>
      <c r="T751" s="46" t="str">
        <f t="shared" si="150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51"/>
        <v>0.3</v>
      </c>
      <c r="W751" s="46">
        <f t="shared" si="152"/>
        <v>7551.9</v>
      </c>
      <c r="X751" s="58">
        <f t="shared" si="153"/>
        <v>0</v>
      </c>
      <c r="Y751" s="46" t="str">
        <f t="shared" si="154"/>
        <v>Yes</v>
      </c>
      <c r="Z751" s="46" t="str">
        <f t="shared" si="155"/>
        <v>Very high</v>
      </c>
    </row>
    <row r="752" spans="1:26" x14ac:dyDescent="0.25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43"/>
        <v>31508</v>
      </c>
      <c r="L752" s="46">
        <f t="shared" si="144"/>
        <v>35008</v>
      </c>
      <c r="M752" s="46">
        <v>20</v>
      </c>
      <c r="N752" s="46">
        <f t="shared" si="145"/>
        <v>35028</v>
      </c>
      <c r="O752" s="46">
        <f t="shared" si="146"/>
        <v>3520</v>
      </c>
      <c r="P752" s="46" t="s">
        <v>28</v>
      </c>
      <c r="Q752" s="58">
        <f t="shared" si="147"/>
        <v>0</v>
      </c>
      <c r="R752" s="46">
        <f t="shared" si="148"/>
        <v>9807.84</v>
      </c>
      <c r="S752" s="58" t="str">
        <f t="shared" si="149"/>
        <v>No Discount</v>
      </c>
      <c r="T752" s="46" t="str">
        <f t="shared" si="150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51"/>
        <v>0</v>
      </c>
      <c r="W752" s="46">
        <f t="shared" si="152"/>
        <v>9807.84</v>
      </c>
      <c r="X752" s="58">
        <f t="shared" si="153"/>
        <v>0</v>
      </c>
      <c r="Y752" s="46" t="str">
        <f t="shared" si="154"/>
        <v>Yes</v>
      </c>
      <c r="Z752" s="46" t="str">
        <f t="shared" si="155"/>
        <v>LOW</v>
      </c>
    </row>
    <row r="753" spans="1:26" x14ac:dyDescent="0.25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43"/>
        <v>348</v>
      </c>
      <c r="L753" s="46">
        <f t="shared" si="144"/>
        <v>384</v>
      </c>
      <c r="M753" s="46">
        <v>10</v>
      </c>
      <c r="N753" s="46">
        <f t="shared" si="145"/>
        <v>394</v>
      </c>
      <c r="O753" s="46">
        <f t="shared" si="146"/>
        <v>46</v>
      </c>
      <c r="P753" s="46" t="s">
        <v>30</v>
      </c>
      <c r="Q753" s="58">
        <f t="shared" si="147"/>
        <v>0</v>
      </c>
      <c r="R753" s="46">
        <f t="shared" si="148"/>
        <v>110.32000000000001</v>
      </c>
      <c r="S753" s="58" t="str">
        <f t="shared" si="149"/>
        <v>No Discount</v>
      </c>
      <c r="T753" s="46" t="str">
        <f t="shared" si="150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51"/>
        <v>0</v>
      </c>
      <c r="W753" s="46">
        <f t="shared" si="152"/>
        <v>110.32000000000001</v>
      </c>
      <c r="X753" s="58">
        <f t="shared" si="153"/>
        <v>0</v>
      </c>
      <c r="Y753" s="46" t="str">
        <f t="shared" si="154"/>
        <v>No</v>
      </c>
      <c r="Z753" s="46" t="str">
        <f t="shared" si="155"/>
        <v>LOW</v>
      </c>
    </row>
    <row r="754" spans="1:26" x14ac:dyDescent="0.25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43"/>
        <v>28105</v>
      </c>
      <c r="L754" s="46">
        <f t="shared" si="144"/>
        <v>29470</v>
      </c>
      <c r="M754" s="46">
        <v>84</v>
      </c>
      <c r="N754" s="46">
        <f t="shared" si="145"/>
        <v>29554</v>
      </c>
      <c r="O754" s="46">
        <f t="shared" si="146"/>
        <v>1449</v>
      </c>
      <c r="P754" s="46" t="s">
        <v>28</v>
      </c>
      <c r="Q754" s="58">
        <f t="shared" si="147"/>
        <v>0</v>
      </c>
      <c r="R754" s="46">
        <f t="shared" si="148"/>
        <v>4433.0999999999995</v>
      </c>
      <c r="S754" s="58" t="str">
        <f t="shared" si="149"/>
        <v>No Discount</v>
      </c>
      <c r="T754" s="46" t="str">
        <f t="shared" si="150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51"/>
        <v>0</v>
      </c>
      <c r="W754" s="46" t="str">
        <f t="shared" si="152"/>
        <v>-</v>
      </c>
      <c r="X754" s="58">
        <f t="shared" si="153"/>
        <v>0</v>
      </c>
      <c r="Y754" s="46" t="str">
        <f t="shared" si="154"/>
        <v>Yes</v>
      </c>
      <c r="Z754" s="46" t="str">
        <f t="shared" si="155"/>
        <v>Very high</v>
      </c>
    </row>
    <row r="755" spans="1:26" x14ac:dyDescent="0.25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43"/>
        <v>8260</v>
      </c>
      <c r="L755" s="46">
        <f t="shared" si="144"/>
        <v>8585</v>
      </c>
      <c r="M755" s="46">
        <v>31</v>
      </c>
      <c r="N755" s="46">
        <f t="shared" si="145"/>
        <v>8616</v>
      </c>
      <c r="O755" s="46">
        <f t="shared" si="146"/>
        <v>356</v>
      </c>
      <c r="P755" s="46" t="s">
        <v>28</v>
      </c>
      <c r="Q755" s="58">
        <f t="shared" si="147"/>
        <v>0</v>
      </c>
      <c r="R755" s="46" t="str">
        <f t="shared" si="148"/>
        <v>-</v>
      </c>
      <c r="S755" s="58" t="str">
        <f t="shared" si="149"/>
        <v>No Discount</v>
      </c>
      <c r="T755" s="46" t="str">
        <f t="shared" si="150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51"/>
        <v>0</v>
      </c>
      <c r="W755" s="46" t="str">
        <f t="shared" si="152"/>
        <v>-</v>
      </c>
      <c r="X755" s="58">
        <f t="shared" si="153"/>
        <v>0</v>
      </c>
      <c r="Y755" s="46" t="str">
        <f t="shared" si="154"/>
        <v>Yes</v>
      </c>
      <c r="Z755" s="46" t="str">
        <f t="shared" si="155"/>
        <v>MID</v>
      </c>
    </row>
    <row r="756" spans="1:26" x14ac:dyDescent="0.25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43"/>
        <v>4002</v>
      </c>
      <c r="L756" s="46">
        <f t="shared" si="144"/>
        <v>4239</v>
      </c>
      <c r="M756" s="46">
        <v>87</v>
      </c>
      <c r="N756" s="46">
        <f t="shared" si="145"/>
        <v>4326</v>
      </c>
      <c r="O756" s="46">
        <f t="shared" si="146"/>
        <v>324</v>
      </c>
      <c r="P756" s="46" t="s">
        <v>30</v>
      </c>
      <c r="Q756" s="58">
        <f t="shared" si="147"/>
        <v>0</v>
      </c>
      <c r="R756" s="46" t="str">
        <f t="shared" si="148"/>
        <v>-</v>
      </c>
      <c r="S756" s="58" t="str">
        <f t="shared" si="149"/>
        <v>No Discount</v>
      </c>
      <c r="T756" s="46" t="str">
        <f t="shared" si="150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51"/>
        <v>0</v>
      </c>
      <c r="W756" s="46" t="str">
        <f t="shared" si="152"/>
        <v>-</v>
      </c>
      <c r="X756" s="58">
        <f t="shared" si="153"/>
        <v>0</v>
      </c>
      <c r="Y756" s="46" t="str">
        <f t="shared" si="154"/>
        <v>No</v>
      </c>
      <c r="Z756" s="46" t="str">
        <f t="shared" si="155"/>
        <v>Very high</v>
      </c>
    </row>
    <row r="757" spans="1:26" x14ac:dyDescent="0.25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43"/>
        <v>2937</v>
      </c>
      <c r="L757" s="46">
        <f t="shared" si="144"/>
        <v>3053</v>
      </c>
      <c r="M757" s="46">
        <v>27</v>
      </c>
      <c r="N757" s="46">
        <f t="shared" si="145"/>
        <v>3080</v>
      </c>
      <c r="O757" s="46">
        <f t="shared" si="146"/>
        <v>143</v>
      </c>
      <c r="P757" s="46" t="s">
        <v>30</v>
      </c>
      <c r="Q757" s="58">
        <f t="shared" si="147"/>
        <v>0</v>
      </c>
      <c r="R757" s="46" t="str">
        <f t="shared" si="148"/>
        <v>-</v>
      </c>
      <c r="S757" s="58" t="str">
        <f t="shared" si="149"/>
        <v>No Discount</v>
      </c>
      <c r="T757" s="46" t="str">
        <f t="shared" si="150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51"/>
        <v>0</v>
      </c>
      <c r="W757" s="46" t="str">
        <f t="shared" si="152"/>
        <v>-</v>
      </c>
      <c r="X757" s="58">
        <f t="shared" si="153"/>
        <v>0</v>
      </c>
      <c r="Y757" s="46" t="str">
        <f t="shared" si="154"/>
        <v>Yes</v>
      </c>
      <c r="Z757" s="46" t="str">
        <f t="shared" si="155"/>
        <v>MID</v>
      </c>
    </row>
    <row r="758" spans="1:26" x14ac:dyDescent="0.25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43"/>
        <v>14656</v>
      </c>
      <c r="L758" s="46">
        <f t="shared" si="144"/>
        <v>15844</v>
      </c>
      <c r="M758" s="46">
        <v>28</v>
      </c>
      <c r="N758" s="46">
        <f t="shared" si="145"/>
        <v>15872</v>
      </c>
      <c r="O758" s="46">
        <f t="shared" si="146"/>
        <v>1216</v>
      </c>
      <c r="P758" s="46" t="s">
        <v>30</v>
      </c>
      <c r="Q758" s="58">
        <f t="shared" si="147"/>
        <v>0</v>
      </c>
      <c r="R758" s="46" t="str">
        <f t="shared" si="148"/>
        <v>-</v>
      </c>
      <c r="S758" s="58" t="str">
        <f t="shared" si="149"/>
        <v>No Discount</v>
      </c>
      <c r="T758" s="46" t="str">
        <f t="shared" si="150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51"/>
        <v>0</v>
      </c>
      <c r="W758" s="46" t="str">
        <f t="shared" si="152"/>
        <v>-</v>
      </c>
      <c r="X758" s="58">
        <f t="shared" si="153"/>
        <v>0</v>
      </c>
      <c r="Y758" s="46" t="str">
        <f t="shared" si="154"/>
        <v>Yes</v>
      </c>
      <c r="Z758" s="46" t="str">
        <f t="shared" si="155"/>
        <v>MID</v>
      </c>
    </row>
    <row r="759" spans="1:26" x14ac:dyDescent="0.25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43"/>
        <v>204928</v>
      </c>
      <c r="L759" s="46">
        <f t="shared" si="144"/>
        <v>221528</v>
      </c>
      <c r="M759" s="46">
        <v>39</v>
      </c>
      <c r="N759" s="46">
        <f t="shared" si="145"/>
        <v>221567</v>
      </c>
      <c r="O759" s="46">
        <f t="shared" si="146"/>
        <v>16639</v>
      </c>
      <c r="P759" s="46" t="s">
        <v>30</v>
      </c>
      <c r="Q759" s="58">
        <f t="shared" si="147"/>
        <v>0</v>
      </c>
      <c r="R759" s="46" t="str">
        <f t="shared" si="148"/>
        <v>-</v>
      </c>
      <c r="S759" s="58">
        <f t="shared" si="149"/>
        <v>0.02</v>
      </c>
      <c r="T759" s="46" t="str">
        <f t="shared" si="150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51"/>
        <v>0</v>
      </c>
      <c r="W759" s="46" t="str">
        <f t="shared" si="152"/>
        <v>-</v>
      </c>
      <c r="X759" s="58">
        <f t="shared" si="153"/>
        <v>0.02</v>
      </c>
      <c r="Y759" s="46" t="str">
        <f t="shared" si="154"/>
        <v>Yes</v>
      </c>
      <c r="Z759" s="46" t="str">
        <f t="shared" si="155"/>
        <v>MID</v>
      </c>
    </row>
    <row r="760" spans="1:26" x14ac:dyDescent="0.25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43"/>
        <v>37728</v>
      </c>
      <c r="L760" s="46">
        <f t="shared" si="144"/>
        <v>40302</v>
      </c>
      <c r="M760" s="46">
        <v>54</v>
      </c>
      <c r="N760" s="46">
        <f t="shared" si="145"/>
        <v>40356</v>
      </c>
      <c r="O760" s="46">
        <f t="shared" si="146"/>
        <v>2628</v>
      </c>
      <c r="P760" s="46" t="s">
        <v>30</v>
      </c>
      <c r="Q760" s="58">
        <f t="shared" si="147"/>
        <v>0</v>
      </c>
      <c r="R760" s="46">
        <f t="shared" si="148"/>
        <v>6053.4</v>
      </c>
      <c r="S760" s="58" t="str">
        <f t="shared" si="149"/>
        <v>No Discount</v>
      </c>
      <c r="T760" s="46" t="str">
        <f t="shared" si="150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51"/>
        <v>0</v>
      </c>
      <c r="W760" s="46" t="str">
        <f t="shared" si="152"/>
        <v>-</v>
      </c>
      <c r="X760" s="58">
        <f t="shared" si="153"/>
        <v>0</v>
      </c>
      <c r="Y760" s="46" t="str">
        <f t="shared" si="154"/>
        <v>Yes</v>
      </c>
      <c r="Z760" s="46" t="str">
        <f t="shared" si="155"/>
        <v>HIGH</v>
      </c>
    </row>
    <row r="761" spans="1:26" x14ac:dyDescent="0.25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43"/>
        <v>12408</v>
      </c>
      <c r="L761" s="46">
        <f t="shared" si="144"/>
        <v>13416</v>
      </c>
      <c r="M761" s="46">
        <v>93</v>
      </c>
      <c r="N761" s="46">
        <f t="shared" si="145"/>
        <v>13509</v>
      </c>
      <c r="O761" s="46">
        <f t="shared" si="146"/>
        <v>1101</v>
      </c>
      <c r="P761" s="46" t="s">
        <v>30</v>
      </c>
      <c r="Q761" s="58">
        <f t="shared" si="147"/>
        <v>0.3</v>
      </c>
      <c r="R761" s="46">
        <f t="shared" si="148"/>
        <v>4052.7</v>
      </c>
      <c r="S761" s="58" t="str">
        <f t="shared" si="149"/>
        <v>No Discount</v>
      </c>
      <c r="T761" s="46" t="str">
        <f t="shared" si="150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51"/>
        <v>0.3</v>
      </c>
      <c r="W761" s="46">
        <f t="shared" si="152"/>
        <v>4052.7</v>
      </c>
      <c r="X761" s="58">
        <f t="shared" si="153"/>
        <v>0</v>
      </c>
      <c r="Y761" s="46" t="str">
        <f t="shared" si="154"/>
        <v>Yes</v>
      </c>
      <c r="Z761" s="46" t="str">
        <f t="shared" si="155"/>
        <v>Very high</v>
      </c>
    </row>
    <row r="762" spans="1:26" x14ac:dyDescent="0.25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43"/>
        <v>2822</v>
      </c>
      <c r="L762" s="46">
        <f t="shared" si="144"/>
        <v>2906</v>
      </c>
      <c r="M762" s="46">
        <v>76</v>
      </c>
      <c r="N762" s="46">
        <f t="shared" si="145"/>
        <v>2982</v>
      </c>
      <c r="O762" s="46">
        <f t="shared" si="146"/>
        <v>160</v>
      </c>
      <c r="P762" s="46" t="s">
        <v>30</v>
      </c>
      <c r="Q762" s="58">
        <f t="shared" si="147"/>
        <v>0</v>
      </c>
      <c r="R762" s="46">
        <f t="shared" si="148"/>
        <v>447.3</v>
      </c>
      <c r="S762" s="58" t="str">
        <f t="shared" si="149"/>
        <v>No Discount</v>
      </c>
      <c r="T762" s="46" t="str">
        <f t="shared" si="150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51"/>
        <v>0</v>
      </c>
      <c r="W762" s="46" t="str">
        <f t="shared" si="152"/>
        <v>-</v>
      </c>
      <c r="X762" s="58">
        <f t="shared" si="153"/>
        <v>0</v>
      </c>
      <c r="Y762" s="46" t="str">
        <f t="shared" si="154"/>
        <v>No</v>
      </c>
      <c r="Z762" s="46" t="str">
        <f t="shared" si="155"/>
        <v>Very high</v>
      </c>
    </row>
    <row r="763" spans="1:26" x14ac:dyDescent="0.25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43"/>
        <v>1284</v>
      </c>
      <c r="L763" s="46">
        <f t="shared" si="144"/>
        <v>1362</v>
      </c>
      <c r="M763" s="46">
        <v>58</v>
      </c>
      <c r="N763" s="46">
        <f t="shared" si="145"/>
        <v>1420</v>
      </c>
      <c r="O763" s="46">
        <f t="shared" si="146"/>
        <v>136</v>
      </c>
      <c r="P763" s="46" t="s">
        <v>30</v>
      </c>
      <c r="Q763" s="58">
        <f t="shared" si="147"/>
        <v>0.3</v>
      </c>
      <c r="R763" s="46">
        <f t="shared" si="148"/>
        <v>426</v>
      </c>
      <c r="S763" s="58" t="str">
        <f t="shared" si="149"/>
        <v>No Discount</v>
      </c>
      <c r="T763" s="46" t="str">
        <f t="shared" si="150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51"/>
        <v>0.3</v>
      </c>
      <c r="W763" s="46">
        <f t="shared" si="152"/>
        <v>426</v>
      </c>
      <c r="X763" s="58">
        <f t="shared" si="153"/>
        <v>0</v>
      </c>
      <c r="Y763" s="46" t="str">
        <f t="shared" si="154"/>
        <v>No</v>
      </c>
      <c r="Z763" s="46" t="str">
        <f t="shared" si="155"/>
        <v>HIGH</v>
      </c>
    </row>
    <row r="764" spans="1:26" x14ac:dyDescent="0.25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43"/>
        <v>252</v>
      </c>
      <c r="L764" s="46">
        <f t="shared" si="144"/>
        <v>272</v>
      </c>
      <c r="M764" s="46">
        <v>10</v>
      </c>
      <c r="N764" s="46">
        <f t="shared" si="145"/>
        <v>282</v>
      </c>
      <c r="O764" s="46">
        <f t="shared" si="146"/>
        <v>30</v>
      </c>
      <c r="P764" s="46" t="s">
        <v>30</v>
      </c>
      <c r="Q764" s="58">
        <f t="shared" si="147"/>
        <v>0</v>
      </c>
      <c r="R764" s="46">
        <f t="shared" si="148"/>
        <v>42.3</v>
      </c>
      <c r="S764" s="58" t="str">
        <f t="shared" si="149"/>
        <v>No Discount</v>
      </c>
      <c r="T764" s="46" t="str">
        <f t="shared" si="150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51"/>
        <v>0</v>
      </c>
      <c r="W764" s="46" t="str">
        <f t="shared" si="152"/>
        <v>-</v>
      </c>
      <c r="X764" s="58">
        <f t="shared" si="153"/>
        <v>0</v>
      </c>
      <c r="Y764" s="46" t="str">
        <f t="shared" si="154"/>
        <v>No</v>
      </c>
      <c r="Z764" s="46" t="str">
        <f t="shared" si="155"/>
        <v>LOW</v>
      </c>
    </row>
    <row r="765" spans="1:26" x14ac:dyDescent="0.25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43"/>
        <v>22425</v>
      </c>
      <c r="L765" s="46">
        <f t="shared" si="144"/>
        <v>24480</v>
      </c>
      <c r="M765" s="46">
        <v>59</v>
      </c>
      <c r="N765" s="46">
        <f t="shared" si="145"/>
        <v>24539</v>
      </c>
      <c r="O765" s="46">
        <f t="shared" si="146"/>
        <v>2114</v>
      </c>
      <c r="P765" s="46" t="s">
        <v>30</v>
      </c>
      <c r="Q765" s="58">
        <f t="shared" si="147"/>
        <v>0.3</v>
      </c>
      <c r="R765" s="46">
        <f t="shared" si="148"/>
        <v>7361.7</v>
      </c>
      <c r="S765" s="58" t="str">
        <f t="shared" si="149"/>
        <v>No Discount</v>
      </c>
      <c r="T765" s="46" t="str">
        <f t="shared" si="150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51"/>
        <v>0.3</v>
      </c>
      <c r="W765" s="46">
        <f t="shared" si="152"/>
        <v>7361.7</v>
      </c>
      <c r="X765" s="58">
        <f t="shared" si="153"/>
        <v>0</v>
      </c>
      <c r="Y765" s="46" t="str">
        <f t="shared" si="154"/>
        <v>Yes</v>
      </c>
      <c r="Z765" s="46" t="str">
        <f t="shared" si="155"/>
        <v>HIGH</v>
      </c>
    </row>
    <row r="766" spans="1:26" x14ac:dyDescent="0.25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43"/>
        <v>5463</v>
      </c>
      <c r="L766" s="46">
        <f t="shared" si="144"/>
        <v>5904</v>
      </c>
      <c r="M766" s="46">
        <v>99</v>
      </c>
      <c r="N766" s="46">
        <f t="shared" si="145"/>
        <v>6003</v>
      </c>
      <c r="O766" s="46">
        <f t="shared" si="146"/>
        <v>540</v>
      </c>
      <c r="P766" s="46" t="s">
        <v>30</v>
      </c>
      <c r="Q766" s="58">
        <f t="shared" si="147"/>
        <v>0</v>
      </c>
      <c r="R766" s="46" t="str">
        <f t="shared" si="148"/>
        <v>-</v>
      </c>
      <c r="S766" s="58" t="str">
        <f t="shared" si="149"/>
        <v>No Discount</v>
      </c>
      <c r="T766" s="46" t="str">
        <f t="shared" si="150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51"/>
        <v>0</v>
      </c>
      <c r="W766" s="46" t="str">
        <f t="shared" si="152"/>
        <v>-</v>
      </c>
      <c r="X766" s="58">
        <f t="shared" si="153"/>
        <v>0</v>
      </c>
      <c r="Y766" s="46" t="str">
        <f t="shared" si="154"/>
        <v>Yes</v>
      </c>
      <c r="Z766" s="46" t="str">
        <f t="shared" si="155"/>
        <v>Very high</v>
      </c>
    </row>
    <row r="767" spans="1:26" x14ac:dyDescent="0.25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43"/>
        <v>10696</v>
      </c>
      <c r="L767" s="46">
        <f t="shared" si="144"/>
        <v>11232</v>
      </c>
      <c r="M767" s="46">
        <v>61</v>
      </c>
      <c r="N767" s="46">
        <f t="shared" si="145"/>
        <v>11293</v>
      </c>
      <c r="O767" s="46">
        <f t="shared" si="146"/>
        <v>597</v>
      </c>
      <c r="P767" s="46" t="s">
        <v>28</v>
      </c>
      <c r="Q767" s="58">
        <f t="shared" si="147"/>
        <v>0</v>
      </c>
      <c r="R767" s="46">
        <f t="shared" si="148"/>
        <v>1693.95</v>
      </c>
      <c r="S767" s="58" t="str">
        <f t="shared" si="149"/>
        <v>No Discount</v>
      </c>
      <c r="T767" s="46" t="str">
        <f t="shared" si="150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51"/>
        <v>0</v>
      </c>
      <c r="W767" s="46" t="str">
        <f t="shared" si="152"/>
        <v>-</v>
      </c>
      <c r="X767" s="58">
        <f t="shared" si="153"/>
        <v>0</v>
      </c>
      <c r="Y767" s="46" t="str">
        <f t="shared" si="154"/>
        <v>Yes</v>
      </c>
      <c r="Z767" s="46" t="str">
        <f t="shared" si="155"/>
        <v>Very high</v>
      </c>
    </row>
    <row r="768" spans="1:26" x14ac:dyDescent="0.25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43"/>
        <v>946</v>
      </c>
      <c r="L768" s="46">
        <f t="shared" si="144"/>
        <v>1032</v>
      </c>
      <c r="M768" s="46">
        <v>51</v>
      </c>
      <c r="N768" s="46">
        <f t="shared" si="145"/>
        <v>1083</v>
      </c>
      <c r="O768" s="46">
        <f t="shared" si="146"/>
        <v>137</v>
      </c>
      <c r="P768" s="46" t="s">
        <v>30</v>
      </c>
      <c r="Q768" s="58">
        <f t="shared" si="147"/>
        <v>0</v>
      </c>
      <c r="R768" s="46">
        <f t="shared" si="148"/>
        <v>162.44999999999999</v>
      </c>
      <c r="S768" s="58" t="str">
        <f t="shared" si="149"/>
        <v>No Discount</v>
      </c>
      <c r="T768" s="46" t="str">
        <f t="shared" si="150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51"/>
        <v>0</v>
      </c>
      <c r="W768" s="46" t="str">
        <f t="shared" si="152"/>
        <v>-</v>
      </c>
      <c r="X768" s="58">
        <f t="shared" si="153"/>
        <v>0</v>
      </c>
      <c r="Y768" s="46" t="str">
        <f t="shared" si="154"/>
        <v>No</v>
      </c>
      <c r="Z768" s="46" t="str">
        <f t="shared" si="155"/>
        <v>HIGH</v>
      </c>
    </row>
    <row r="769" spans="1:26" x14ac:dyDescent="0.25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43"/>
        <v>7089</v>
      </c>
      <c r="L769" s="46">
        <f t="shared" si="144"/>
        <v>7806</v>
      </c>
      <c r="M769" s="46">
        <v>63</v>
      </c>
      <c r="N769" s="46">
        <f t="shared" si="145"/>
        <v>7869</v>
      </c>
      <c r="O769" s="46">
        <f t="shared" si="146"/>
        <v>780</v>
      </c>
      <c r="P769" s="46" t="s">
        <v>28</v>
      </c>
      <c r="Q769" s="58">
        <f t="shared" si="147"/>
        <v>0.3</v>
      </c>
      <c r="R769" s="46">
        <f t="shared" si="148"/>
        <v>2360.6999999999998</v>
      </c>
      <c r="S769" s="58" t="str">
        <f t="shared" si="149"/>
        <v>No Discount</v>
      </c>
      <c r="T769" s="46" t="str">
        <f t="shared" si="150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51"/>
        <v>0.3</v>
      </c>
      <c r="W769" s="46">
        <f t="shared" si="152"/>
        <v>2360.6999999999998</v>
      </c>
      <c r="X769" s="58">
        <f t="shared" si="153"/>
        <v>0</v>
      </c>
      <c r="Y769" s="46" t="str">
        <f t="shared" si="154"/>
        <v>Yes</v>
      </c>
      <c r="Z769" s="46" t="str">
        <f t="shared" si="155"/>
        <v>Very high</v>
      </c>
    </row>
    <row r="770" spans="1:26" x14ac:dyDescent="0.25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43"/>
        <v>3154</v>
      </c>
      <c r="L770" s="46">
        <f t="shared" si="144"/>
        <v>3308</v>
      </c>
      <c r="M770" s="46">
        <v>32</v>
      </c>
      <c r="N770" s="46">
        <f t="shared" si="145"/>
        <v>3340</v>
      </c>
      <c r="O770" s="46">
        <f t="shared" si="146"/>
        <v>186</v>
      </c>
      <c r="P770" s="46" t="s">
        <v>64</v>
      </c>
      <c r="Q770" s="58">
        <f t="shared" si="147"/>
        <v>0</v>
      </c>
      <c r="R770" s="46" t="str">
        <f t="shared" si="148"/>
        <v>-</v>
      </c>
      <c r="S770" s="58" t="str">
        <f t="shared" si="149"/>
        <v>No Discount</v>
      </c>
      <c r="T770" s="46" t="str">
        <f t="shared" si="150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51"/>
        <v>0</v>
      </c>
      <c r="W770" s="46" t="str">
        <f t="shared" si="152"/>
        <v>-</v>
      </c>
      <c r="X770" s="58">
        <f t="shared" si="153"/>
        <v>0</v>
      </c>
      <c r="Y770" s="46" t="str">
        <f t="shared" si="154"/>
        <v>No</v>
      </c>
      <c r="Z770" s="46" t="str">
        <f t="shared" si="155"/>
        <v>MID</v>
      </c>
    </row>
    <row r="771" spans="1:26" x14ac:dyDescent="0.25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56">I771*J771</f>
        <v>3480</v>
      </c>
      <c r="L771" s="46">
        <f t="shared" ref="L771:L834" si="157">H771*J771</f>
        <v>3616</v>
      </c>
      <c r="M771" s="46">
        <v>35</v>
      </c>
      <c r="N771" s="46">
        <f t="shared" ref="N771:N834" si="158">L771+M771</f>
        <v>3651</v>
      </c>
      <c r="O771" s="46">
        <f t="shared" ref="O771:O834" si="159">N771-K771</f>
        <v>171</v>
      </c>
      <c r="P771" s="46" t="s">
        <v>30</v>
      </c>
      <c r="Q771" s="58">
        <f t="shared" ref="Q771:Q834" si="160">IF(E771="Amazon",30%,0)</f>
        <v>0</v>
      </c>
      <c r="R771" s="46" t="str">
        <f t="shared" ref="R771:R834" si="161">IF(E771="Amazon",30%*N771,IF(E771="Flipkart",28%*N771,IF(E771="India Mart",15%*N771,"-")))</f>
        <v>-</v>
      </c>
      <c r="S771" s="58" t="str">
        <f t="shared" ref="S771:S834" si="162">IF(AND(E771="Website",N771&gt;25000),2%,"No Discount")</f>
        <v>No Discount</v>
      </c>
      <c r="T771" s="46" t="str">
        <f t="shared" ref="T771:T834" si="163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64">IF(E771="Amazon",30%,0%)</f>
        <v>0</v>
      </c>
      <c r="W771" s="46" t="str">
        <f t="shared" ref="W771:W834" si="165">IF(E771="Amazon",N771*30%,IF(E771="flipkart",N771*28%,IF(E771="indiamart",N771*15%,"-")))</f>
        <v>-</v>
      </c>
      <c r="X771" s="58">
        <f t="shared" ref="X771:X834" si="166">IF(AND(E771="website",N771&gt;25000),2%,0%)</f>
        <v>0</v>
      </c>
      <c r="Y771" s="46" t="str">
        <f t="shared" ref="Y771:Y834" si="167">IF(OR(D771="Furniture",D771="Technology"),"Yes","No")</f>
        <v>Yes</v>
      </c>
      <c r="Z771" s="46" t="str">
        <f t="shared" ref="Z771:Z834" si="168">_xlfn.IFS(M771&lt;=20,"LOW",M771&lt;=40,"MID",M771&lt;=60,"HIGH",M771&gt;60,"Very high")</f>
        <v>MID</v>
      </c>
    </row>
    <row r="772" spans="1:26" x14ac:dyDescent="0.25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56"/>
        <v>17031</v>
      </c>
      <c r="L772" s="46">
        <f t="shared" si="157"/>
        <v>18036</v>
      </c>
      <c r="M772" s="46">
        <v>75</v>
      </c>
      <c r="N772" s="46">
        <f t="shared" si="158"/>
        <v>18111</v>
      </c>
      <c r="O772" s="46">
        <f t="shared" si="159"/>
        <v>1080</v>
      </c>
      <c r="P772" s="46" t="s">
        <v>30</v>
      </c>
      <c r="Q772" s="58">
        <f t="shared" si="160"/>
        <v>0</v>
      </c>
      <c r="R772" s="46" t="str">
        <f t="shared" si="161"/>
        <v>-</v>
      </c>
      <c r="S772" s="58" t="str">
        <f t="shared" si="162"/>
        <v>No Discount</v>
      </c>
      <c r="T772" s="46" t="str">
        <f t="shared" si="163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64"/>
        <v>0</v>
      </c>
      <c r="W772" s="46" t="str">
        <f t="shared" si="165"/>
        <v>-</v>
      </c>
      <c r="X772" s="58">
        <f t="shared" si="166"/>
        <v>0</v>
      </c>
      <c r="Y772" s="46" t="str">
        <f t="shared" si="167"/>
        <v>Yes</v>
      </c>
      <c r="Z772" s="46" t="str">
        <f t="shared" si="168"/>
        <v>Very high</v>
      </c>
    </row>
    <row r="773" spans="1:26" x14ac:dyDescent="0.25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56"/>
        <v>10540</v>
      </c>
      <c r="L773" s="46">
        <f t="shared" si="157"/>
        <v>11840</v>
      </c>
      <c r="M773" s="46">
        <v>34</v>
      </c>
      <c r="N773" s="46">
        <f t="shared" si="158"/>
        <v>11874</v>
      </c>
      <c r="O773" s="46">
        <f t="shared" si="159"/>
        <v>1334</v>
      </c>
      <c r="P773" s="46" t="s">
        <v>30</v>
      </c>
      <c r="Q773" s="58">
        <f t="shared" si="160"/>
        <v>0</v>
      </c>
      <c r="R773" s="46">
        <f t="shared" si="161"/>
        <v>3324.7200000000003</v>
      </c>
      <c r="S773" s="58" t="str">
        <f t="shared" si="162"/>
        <v>No Discount</v>
      </c>
      <c r="T773" s="46" t="str">
        <f t="shared" si="163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64"/>
        <v>0</v>
      </c>
      <c r="W773" s="46">
        <f t="shared" si="165"/>
        <v>3324.7200000000003</v>
      </c>
      <c r="X773" s="58">
        <f t="shared" si="166"/>
        <v>0</v>
      </c>
      <c r="Y773" s="46" t="str">
        <f t="shared" si="167"/>
        <v>Yes</v>
      </c>
      <c r="Z773" s="46" t="str">
        <f t="shared" si="168"/>
        <v>MID</v>
      </c>
    </row>
    <row r="774" spans="1:26" x14ac:dyDescent="0.25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56"/>
        <v>236</v>
      </c>
      <c r="L774" s="46">
        <f t="shared" si="157"/>
        <v>252</v>
      </c>
      <c r="M774" s="46">
        <v>10</v>
      </c>
      <c r="N774" s="46">
        <f t="shared" si="158"/>
        <v>262</v>
      </c>
      <c r="O774" s="46">
        <f t="shared" si="159"/>
        <v>26</v>
      </c>
      <c r="P774" s="46" t="s">
        <v>28</v>
      </c>
      <c r="Q774" s="58">
        <f t="shared" si="160"/>
        <v>0</v>
      </c>
      <c r="R774" s="46">
        <f t="shared" si="161"/>
        <v>39.299999999999997</v>
      </c>
      <c r="S774" s="58" t="str">
        <f t="shared" si="162"/>
        <v>No Discount</v>
      </c>
      <c r="T774" s="46" t="str">
        <f t="shared" si="163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64"/>
        <v>0</v>
      </c>
      <c r="W774" s="46" t="str">
        <f t="shared" si="165"/>
        <v>-</v>
      </c>
      <c r="X774" s="58">
        <f t="shared" si="166"/>
        <v>0</v>
      </c>
      <c r="Y774" s="46" t="str">
        <f t="shared" si="167"/>
        <v>No</v>
      </c>
      <c r="Z774" s="46" t="str">
        <f t="shared" si="168"/>
        <v>LOW</v>
      </c>
    </row>
    <row r="775" spans="1:26" x14ac:dyDescent="0.25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56"/>
        <v>34816</v>
      </c>
      <c r="L775" s="46">
        <f t="shared" si="157"/>
        <v>37949</v>
      </c>
      <c r="M775" s="46">
        <v>49</v>
      </c>
      <c r="N775" s="46">
        <f t="shared" si="158"/>
        <v>37998</v>
      </c>
      <c r="O775" s="46">
        <f t="shared" si="159"/>
        <v>3182</v>
      </c>
      <c r="P775" s="46" t="s">
        <v>30</v>
      </c>
      <c r="Q775" s="58">
        <f t="shared" si="160"/>
        <v>0</v>
      </c>
      <c r="R775" s="46" t="str">
        <f t="shared" si="161"/>
        <v>-</v>
      </c>
      <c r="S775" s="58" t="str">
        <f t="shared" si="162"/>
        <v>No Discount</v>
      </c>
      <c r="T775" s="46" t="str">
        <f t="shared" si="163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64"/>
        <v>0</v>
      </c>
      <c r="W775" s="46" t="str">
        <f t="shared" si="165"/>
        <v>-</v>
      </c>
      <c r="X775" s="58">
        <f t="shared" si="166"/>
        <v>0</v>
      </c>
      <c r="Y775" s="46" t="str">
        <f t="shared" si="167"/>
        <v>Yes</v>
      </c>
      <c r="Z775" s="46" t="str">
        <f t="shared" si="168"/>
        <v>HIGH</v>
      </c>
    </row>
    <row r="776" spans="1:26" x14ac:dyDescent="0.25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56"/>
        <v>5943</v>
      </c>
      <c r="L776" s="46">
        <f t="shared" si="157"/>
        <v>6611</v>
      </c>
      <c r="M776" s="46">
        <v>83</v>
      </c>
      <c r="N776" s="46">
        <f t="shared" si="158"/>
        <v>6694</v>
      </c>
      <c r="O776" s="46">
        <f t="shared" si="159"/>
        <v>751</v>
      </c>
      <c r="P776" s="46" t="s">
        <v>28</v>
      </c>
      <c r="Q776" s="58">
        <f t="shared" si="160"/>
        <v>0</v>
      </c>
      <c r="R776" s="46">
        <f t="shared" si="161"/>
        <v>1874.3200000000002</v>
      </c>
      <c r="S776" s="58" t="str">
        <f t="shared" si="162"/>
        <v>No Discount</v>
      </c>
      <c r="T776" s="46" t="str">
        <f t="shared" si="163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64"/>
        <v>0</v>
      </c>
      <c r="W776" s="46">
        <f t="shared" si="165"/>
        <v>1874.3200000000002</v>
      </c>
      <c r="X776" s="58">
        <f t="shared" si="166"/>
        <v>0</v>
      </c>
      <c r="Y776" s="46" t="str">
        <f t="shared" si="167"/>
        <v>Yes</v>
      </c>
      <c r="Z776" s="46" t="str">
        <f t="shared" si="168"/>
        <v>Very high</v>
      </c>
    </row>
    <row r="777" spans="1:26" x14ac:dyDescent="0.25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56"/>
        <v>28256</v>
      </c>
      <c r="L777" s="46">
        <f t="shared" si="157"/>
        <v>30492</v>
      </c>
      <c r="M777" s="46">
        <v>42</v>
      </c>
      <c r="N777" s="46">
        <f t="shared" si="158"/>
        <v>30534</v>
      </c>
      <c r="O777" s="46">
        <f t="shared" si="159"/>
        <v>2278</v>
      </c>
      <c r="P777" s="46" t="s">
        <v>30</v>
      </c>
      <c r="Q777" s="58">
        <f t="shared" si="160"/>
        <v>0</v>
      </c>
      <c r="R777" s="46">
        <f t="shared" si="161"/>
        <v>4580.0999999999995</v>
      </c>
      <c r="S777" s="58" t="str">
        <f t="shared" si="162"/>
        <v>No Discount</v>
      </c>
      <c r="T777" s="46" t="str">
        <f t="shared" si="163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64"/>
        <v>0</v>
      </c>
      <c r="W777" s="46" t="str">
        <f t="shared" si="165"/>
        <v>-</v>
      </c>
      <c r="X777" s="58">
        <f t="shared" si="166"/>
        <v>0</v>
      </c>
      <c r="Y777" s="46" t="str">
        <f t="shared" si="167"/>
        <v>Yes</v>
      </c>
      <c r="Z777" s="46" t="str">
        <f t="shared" si="168"/>
        <v>HIGH</v>
      </c>
    </row>
    <row r="778" spans="1:26" x14ac:dyDescent="0.25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56"/>
        <v>347090</v>
      </c>
      <c r="L778" s="46">
        <f t="shared" si="157"/>
        <v>367780</v>
      </c>
      <c r="M778" s="46">
        <v>66</v>
      </c>
      <c r="N778" s="46">
        <f t="shared" si="158"/>
        <v>367846</v>
      </c>
      <c r="O778" s="46">
        <f t="shared" si="159"/>
        <v>20756</v>
      </c>
      <c r="P778" s="46" t="s">
        <v>30</v>
      </c>
      <c r="Q778" s="58">
        <f t="shared" si="160"/>
        <v>0</v>
      </c>
      <c r="R778" s="46" t="str">
        <f t="shared" si="161"/>
        <v>-</v>
      </c>
      <c r="S778" s="58" t="str">
        <f t="shared" si="162"/>
        <v>No Discount</v>
      </c>
      <c r="T778" s="46" t="str">
        <f t="shared" si="163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64"/>
        <v>0</v>
      </c>
      <c r="W778" s="46" t="str">
        <f t="shared" si="165"/>
        <v>-</v>
      </c>
      <c r="X778" s="58">
        <f t="shared" si="166"/>
        <v>0</v>
      </c>
      <c r="Y778" s="46" t="str">
        <f t="shared" si="167"/>
        <v>Yes</v>
      </c>
      <c r="Z778" s="46" t="str">
        <f t="shared" si="168"/>
        <v>Very high</v>
      </c>
    </row>
    <row r="779" spans="1:26" x14ac:dyDescent="0.25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56"/>
        <v>6968</v>
      </c>
      <c r="L779" s="46">
        <f t="shared" si="157"/>
        <v>7380</v>
      </c>
      <c r="M779" s="46">
        <v>83</v>
      </c>
      <c r="N779" s="46">
        <f t="shared" si="158"/>
        <v>7463</v>
      </c>
      <c r="O779" s="46">
        <f t="shared" si="159"/>
        <v>495</v>
      </c>
      <c r="P779" s="46" t="s">
        <v>30</v>
      </c>
      <c r="Q779" s="58">
        <f t="shared" si="160"/>
        <v>0</v>
      </c>
      <c r="R779" s="46">
        <f t="shared" si="161"/>
        <v>1119.45</v>
      </c>
      <c r="S779" s="58" t="str">
        <f t="shared" si="162"/>
        <v>No Discount</v>
      </c>
      <c r="T779" s="46" t="str">
        <f t="shared" si="163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64"/>
        <v>0</v>
      </c>
      <c r="W779" s="46" t="str">
        <f t="shared" si="165"/>
        <v>-</v>
      </c>
      <c r="X779" s="58">
        <f t="shared" si="166"/>
        <v>0</v>
      </c>
      <c r="Y779" s="46" t="str">
        <f t="shared" si="167"/>
        <v>No</v>
      </c>
      <c r="Z779" s="46" t="str">
        <f t="shared" si="168"/>
        <v>Very high</v>
      </c>
    </row>
    <row r="780" spans="1:26" x14ac:dyDescent="0.25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56"/>
        <v>4242</v>
      </c>
      <c r="L780" s="46">
        <f t="shared" si="157"/>
        <v>4668</v>
      </c>
      <c r="M780" s="46">
        <v>90</v>
      </c>
      <c r="N780" s="46">
        <f t="shared" si="158"/>
        <v>4758</v>
      </c>
      <c r="O780" s="46">
        <f t="shared" si="159"/>
        <v>516</v>
      </c>
      <c r="P780" s="46" t="s">
        <v>30</v>
      </c>
      <c r="Q780" s="58">
        <f t="shared" si="160"/>
        <v>0</v>
      </c>
      <c r="R780" s="46" t="str">
        <f t="shared" si="161"/>
        <v>-</v>
      </c>
      <c r="S780" s="58" t="str">
        <f t="shared" si="162"/>
        <v>No Discount</v>
      </c>
      <c r="T780" s="46" t="str">
        <f t="shared" si="163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64"/>
        <v>0</v>
      </c>
      <c r="W780" s="46" t="str">
        <f t="shared" si="165"/>
        <v>-</v>
      </c>
      <c r="X780" s="58">
        <f t="shared" si="166"/>
        <v>0</v>
      </c>
      <c r="Y780" s="46" t="str">
        <f t="shared" si="167"/>
        <v>Yes</v>
      </c>
      <c r="Z780" s="46" t="str">
        <f t="shared" si="168"/>
        <v>Very high</v>
      </c>
    </row>
    <row r="781" spans="1:26" x14ac:dyDescent="0.25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56"/>
        <v>2215</v>
      </c>
      <c r="L781" s="46">
        <f t="shared" si="157"/>
        <v>2370</v>
      </c>
      <c r="M781" s="46">
        <v>29</v>
      </c>
      <c r="N781" s="46">
        <f t="shared" si="158"/>
        <v>2399</v>
      </c>
      <c r="O781" s="46">
        <f t="shared" si="159"/>
        <v>184</v>
      </c>
      <c r="P781" s="46" t="s">
        <v>28</v>
      </c>
      <c r="Q781" s="58">
        <f t="shared" si="160"/>
        <v>0.3</v>
      </c>
      <c r="R781" s="46">
        <f t="shared" si="161"/>
        <v>719.69999999999993</v>
      </c>
      <c r="S781" s="58" t="str">
        <f t="shared" si="162"/>
        <v>No Discount</v>
      </c>
      <c r="T781" s="46" t="str">
        <f t="shared" si="163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64"/>
        <v>0.3</v>
      </c>
      <c r="W781" s="46">
        <f t="shared" si="165"/>
        <v>719.69999999999993</v>
      </c>
      <c r="X781" s="58">
        <f t="shared" si="166"/>
        <v>0</v>
      </c>
      <c r="Y781" s="46" t="str">
        <f t="shared" si="167"/>
        <v>No</v>
      </c>
      <c r="Z781" s="46" t="str">
        <f t="shared" si="168"/>
        <v>MID</v>
      </c>
    </row>
    <row r="782" spans="1:26" x14ac:dyDescent="0.25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56"/>
        <v>4361</v>
      </c>
      <c r="L782" s="46">
        <f t="shared" si="157"/>
        <v>4704</v>
      </c>
      <c r="M782" s="46">
        <v>48</v>
      </c>
      <c r="N782" s="46">
        <f t="shared" si="158"/>
        <v>4752</v>
      </c>
      <c r="O782" s="46">
        <f t="shared" si="159"/>
        <v>391</v>
      </c>
      <c r="P782" s="46" t="s">
        <v>152</v>
      </c>
      <c r="Q782" s="58">
        <f t="shared" si="160"/>
        <v>0.3</v>
      </c>
      <c r="R782" s="46">
        <f t="shared" si="161"/>
        <v>1425.6</v>
      </c>
      <c r="S782" s="58" t="str">
        <f t="shared" si="162"/>
        <v>No Discount</v>
      </c>
      <c r="T782" s="46" t="str">
        <f t="shared" si="163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64"/>
        <v>0.3</v>
      </c>
      <c r="W782" s="46">
        <f t="shared" si="165"/>
        <v>1425.6</v>
      </c>
      <c r="X782" s="58">
        <f t="shared" si="166"/>
        <v>0</v>
      </c>
      <c r="Y782" s="46" t="str">
        <f t="shared" si="167"/>
        <v>Yes</v>
      </c>
      <c r="Z782" s="46" t="str">
        <f t="shared" si="168"/>
        <v>HIGH</v>
      </c>
    </row>
    <row r="783" spans="1:26" x14ac:dyDescent="0.25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56"/>
        <v>7906</v>
      </c>
      <c r="L783" s="46">
        <f t="shared" si="157"/>
        <v>8869</v>
      </c>
      <c r="M783" s="46">
        <v>60</v>
      </c>
      <c r="N783" s="46">
        <f t="shared" si="158"/>
        <v>8929</v>
      </c>
      <c r="O783" s="46">
        <f t="shared" si="159"/>
        <v>1023</v>
      </c>
      <c r="P783" s="46" t="s">
        <v>30</v>
      </c>
      <c r="Q783" s="58">
        <f t="shared" si="160"/>
        <v>0</v>
      </c>
      <c r="R783" s="46" t="str">
        <f t="shared" si="161"/>
        <v>-</v>
      </c>
      <c r="S783" s="58" t="str">
        <f t="shared" si="162"/>
        <v>No Discount</v>
      </c>
      <c r="T783" s="46" t="str">
        <f t="shared" si="163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64"/>
        <v>0</v>
      </c>
      <c r="W783" s="46" t="str">
        <f t="shared" si="165"/>
        <v>-</v>
      </c>
      <c r="X783" s="58">
        <f t="shared" si="166"/>
        <v>0</v>
      </c>
      <c r="Y783" s="46" t="str">
        <f t="shared" si="167"/>
        <v>Yes</v>
      </c>
      <c r="Z783" s="46" t="str">
        <f t="shared" si="168"/>
        <v>HIGH</v>
      </c>
    </row>
    <row r="784" spans="1:26" x14ac:dyDescent="0.25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56"/>
        <v>3024</v>
      </c>
      <c r="L784" s="46">
        <f t="shared" si="157"/>
        <v>3304</v>
      </c>
      <c r="M784" s="46">
        <v>91</v>
      </c>
      <c r="N784" s="46">
        <f t="shared" si="158"/>
        <v>3395</v>
      </c>
      <c r="O784" s="46">
        <f t="shared" si="159"/>
        <v>371</v>
      </c>
      <c r="P784" s="46" t="s">
        <v>28</v>
      </c>
      <c r="Q784" s="58">
        <f t="shared" si="160"/>
        <v>0</v>
      </c>
      <c r="R784" s="46" t="str">
        <f t="shared" si="161"/>
        <v>-</v>
      </c>
      <c r="S784" s="58" t="str">
        <f t="shared" si="162"/>
        <v>No Discount</v>
      </c>
      <c r="T784" s="46" t="str">
        <f t="shared" si="163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64"/>
        <v>0</v>
      </c>
      <c r="W784" s="46" t="str">
        <f t="shared" si="165"/>
        <v>-</v>
      </c>
      <c r="X784" s="58">
        <f t="shared" si="166"/>
        <v>0</v>
      </c>
      <c r="Y784" s="46" t="str">
        <f t="shared" si="167"/>
        <v>No</v>
      </c>
      <c r="Z784" s="46" t="str">
        <f t="shared" si="168"/>
        <v>Very high</v>
      </c>
    </row>
    <row r="785" spans="1:26" x14ac:dyDescent="0.25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56"/>
        <v>22240</v>
      </c>
      <c r="L785" s="46">
        <f t="shared" si="157"/>
        <v>23990</v>
      </c>
      <c r="M785" s="46">
        <v>64</v>
      </c>
      <c r="N785" s="46">
        <f t="shared" si="158"/>
        <v>24054</v>
      </c>
      <c r="O785" s="46">
        <f t="shared" si="159"/>
        <v>1814</v>
      </c>
      <c r="P785" s="46" t="s">
        <v>28</v>
      </c>
      <c r="Q785" s="58">
        <f t="shared" si="160"/>
        <v>0</v>
      </c>
      <c r="R785" s="46" t="str">
        <f t="shared" si="161"/>
        <v>-</v>
      </c>
      <c r="S785" s="58" t="str">
        <f t="shared" si="162"/>
        <v>No Discount</v>
      </c>
      <c r="T785" s="46" t="str">
        <f t="shared" si="163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64"/>
        <v>0</v>
      </c>
      <c r="W785" s="46" t="str">
        <f t="shared" si="165"/>
        <v>-</v>
      </c>
      <c r="X785" s="58">
        <f t="shared" si="166"/>
        <v>0</v>
      </c>
      <c r="Y785" s="46" t="str">
        <f t="shared" si="167"/>
        <v>Yes</v>
      </c>
      <c r="Z785" s="46" t="str">
        <f t="shared" si="168"/>
        <v>Very high</v>
      </c>
    </row>
    <row r="786" spans="1:26" x14ac:dyDescent="0.25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56"/>
        <v>17892</v>
      </c>
      <c r="L786" s="46">
        <f t="shared" si="157"/>
        <v>18948</v>
      </c>
      <c r="M786" s="46">
        <v>34</v>
      </c>
      <c r="N786" s="46">
        <f t="shared" si="158"/>
        <v>18982</v>
      </c>
      <c r="O786" s="46">
        <f t="shared" si="159"/>
        <v>1090</v>
      </c>
      <c r="P786" s="46" t="s">
        <v>30</v>
      </c>
      <c r="Q786" s="58">
        <f t="shared" si="160"/>
        <v>0</v>
      </c>
      <c r="R786" s="46" t="str">
        <f t="shared" si="161"/>
        <v>-</v>
      </c>
      <c r="S786" s="58" t="str">
        <f t="shared" si="162"/>
        <v>No Discount</v>
      </c>
      <c r="T786" s="46" t="str">
        <f t="shared" si="163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64"/>
        <v>0</v>
      </c>
      <c r="W786" s="46" t="str">
        <f t="shared" si="165"/>
        <v>-</v>
      </c>
      <c r="X786" s="58">
        <f t="shared" si="166"/>
        <v>0</v>
      </c>
      <c r="Y786" s="46" t="str">
        <f t="shared" si="167"/>
        <v>Yes</v>
      </c>
      <c r="Z786" s="46" t="str">
        <f t="shared" si="168"/>
        <v>MID</v>
      </c>
    </row>
    <row r="787" spans="1:26" x14ac:dyDescent="0.25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56"/>
        <v>33685</v>
      </c>
      <c r="L787" s="46">
        <f t="shared" si="157"/>
        <v>36060</v>
      </c>
      <c r="M787" s="46">
        <v>93</v>
      </c>
      <c r="N787" s="46">
        <f t="shared" si="158"/>
        <v>36153</v>
      </c>
      <c r="O787" s="46">
        <f t="shared" si="159"/>
        <v>2468</v>
      </c>
      <c r="P787" s="46" t="s">
        <v>152</v>
      </c>
      <c r="Q787" s="58">
        <f t="shared" si="160"/>
        <v>0</v>
      </c>
      <c r="R787" s="46" t="str">
        <f t="shared" si="161"/>
        <v>-</v>
      </c>
      <c r="S787" s="58">
        <f t="shared" si="162"/>
        <v>0.02</v>
      </c>
      <c r="T787" s="46" t="str">
        <f t="shared" si="163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64"/>
        <v>0</v>
      </c>
      <c r="W787" s="46" t="str">
        <f t="shared" si="165"/>
        <v>-</v>
      </c>
      <c r="X787" s="58">
        <f t="shared" si="166"/>
        <v>0.02</v>
      </c>
      <c r="Y787" s="46" t="str">
        <f t="shared" si="167"/>
        <v>Yes</v>
      </c>
      <c r="Z787" s="46" t="str">
        <f t="shared" si="168"/>
        <v>Very high</v>
      </c>
    </row>
    <row r="788" spans="1:26" x14ac:dyDescent="0.25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56"/>
        <v>372</v>
      </c>
      <c r="L788" s="46">
        <f t="shared" si="157"/>
        <v>393</v>
      </c>
      <c r="M788" s="46">
        <v>30</v>
      </c>
      <c r="N788" s="46">
        <f t="shared" si="158"/>
        <v>423</v>
      </c>
      <c r="O788" s="46">
        <f t="shared" si="159"/>
        <v>51</v>
      </c>
      <c r="P788" s="46" t="s">
        <v>30</v>
      </c>
      <c r="Q788" s="58">
        <f t="shared" si="160"/>
        <v>0</v>
      </c>
      <c r="R788" s="46" t="str">
        <f t="shared" si="161"/>
        <v>-</v>
      </c>
      <c r="S788" s="58" t="str">
        <f t="shared" si="162"/>
        <v>No Discount</v>
      </c>
      <c r="T788" s="46" t="str">
        <f t="shared" si="163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64"/>
        <v>0</v>
      </c>
      <c r="W788" s="46" t="str">
        <f t="shared" si="165"/>
        <v>-</v>
      </c>
      <c r="X788" s="58">
        <f t="shared" si="166"/>
        <v>0</v>
      </c>
      <c r="Y788" s="46" t="str">
        <f t="shared" si="167"/>
        <v>No</v>
      </c>
      <c r="Z788" s="46" t="str">
        <f t="shared" si="168"/>
        <v>MID</v>
      </c>
    </row>
    <row r="789" spans="1:26" x14ac:dyDescent="0.25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56"/>
        <v>51808</v>
      </c>
      <c r="L789" s="46">
        <f t="shared" si="157"/>
        <v>56008</v>
      </c>
      <c r="M789" s="46">
        <v>34</v>
      </c>
      <c r="N789" s="46">
        <f t="shared" si="158"/>
        <v>56042</v>
      </c>
      <c r="O789" s="46">
        <f t="shared" si="159"/>
        <v>4234</v>
      </c>
      <c r="P789" s="46" t="s">
        <v>30</v>
      </c>
      <c r="Q789" s="58">
        <f t="shared" si="160"/>
        <v>0</v>
      </c>
      <c r="R789" s="46" t="str">
        <f t="shared" si="161"/>
        <v>-</v>
      </c>
      <c r="S789" s="58" t="str">
        <f t="shared" si="162"/>
        <v>No Discount</v>
      </c>
      <c r="T789" s="46" t="str">
        <f t="shared" si="163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64"/>
        <v>0</v>
      </c>
      <c r="W789" s="46" t="str">
        <f t="shared" si="165"/>
        <v>-</v>
      </c>
      <c r="X789" s="58">
        <f t="shared" si="166"/>
        <v>0</v>
      </c>
      <c r="Y789" s="46" t="str">
        <f t="shared" si="167"/>
        <v>Yes</v>
      </c>
      <c r="Z789" s="46" t="str">
        <f t="shared" si="168"/>
        <v>MID</v>
      </c>
    </row>
    <row r="790" spans="1:26" x14ac:dyDescent="0.25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56"/>
        <v>8461</v>
      </c>
      <c r="L790" s="46">
        <f t="shared" si="157"/>
        <v>9306</v>
      </c>
      <c r="M790" s="46">
        <v>85</v>
      </c>
      <c r="N790" s="46">
        <f t="shared" si="158"/>
        <v>9391</v>
      </c>
      <c r="O790" s="46">
        <f t="shared" si="159"/>
        <v>930</v>
      </c>
      <c r="P790" s="46" t="s">
        <v>30</v>
      </c>
      <c r="Q790" s="58">
        <f t="shared" si="160"/>
        <v>0</v>
      </c>
      <c r="R790" s="46">
        <f t="shared" si="161"/>
        <v>2629.4800000000005</v>
      </c>
      <c r="S790" s="58" t="str">
        <f t="shared" si="162"/>
        <v>No Discount</v>
      </c>
      <c r="T790" s="46" t="str">
        <f t="shared" si="163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64"/>
        <v>0</v>
      </c>
      <c r="W790" s="46">
        <f t="shared" si="165"/>
        <v>2629.4800000000005</v>
      </c>
      <c r="X790" s="58">
        <f t="shared" si="166"/>
        <v>0</v>
      </c>
      <c r="Y790" s="46" t="str">
        <f t="shared" si="167"/>
        <v>Yes</v>
      </c>
      <c r="Z790" s="46" t="str">
        <f t="shared" si="168"/>
        <v>Very high</v>
      </c>
    </row>
    <row r="791" spans="1:26" x14ac:dyDescent="0.25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56"/>
        <v>4956</v>
      </c>
      <c r="L791" s="46">
        <f t="shared" si="157"/>
        <v>5151</v>
      </c>
      <c r="M791" s="46">
        <v>69</v>
      </c>
      <c r="N791" s="46">
        <f t="shared" si="158"/>
        <v>5220</v>
      </c>
      <c r="O791" s="46">
        <f t="shared" si="159"/>
        <v>264</v>
      </c>
      <c r="P791" s="46" t="s">
        <v>30</v>
      </c>
      <c r="Q791" s="58">
        <f t="shared" si="160"/>
        <v>0</v>
      </c>
      <c r="R791" s="46">
        <f t="shared" si="161"/>
        <v>783</v>
      </c>
      <c r="S791" s="58" t="str">
        <f t="shared" si="162"/>
        <v>No Discount</v>
      </c>
      <c r="T791" s="46" t="str">
        <f t="shared" si="163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64"/>
        <v>0</v>
      </c>
      <c r="W791" s="46" t="str">
        <f t="shared" si="165"/>
        <v>-</v>
      </c>
      <c r="X791" s="58">
        <f t="shared" si="166"/>
        <v>0</v>
      </c>
      <c r="Y791" s="46" t="str">
        <f t="shared" si="167"/>
        <v>Yes</v>
      </c>
      <c r="Z791" s="46" t="str">
        <f t="shared" si="168"/>
        <v>Very high</v>
      </c>
    </row>
    <row r="792" spans="1:26" x14ac:dyDescent="0.25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56"/>
        <v>552</v>
      </c>
      <c r="L792" s="46">
        <f t="shared" si="157"/>
        <v>582</v>
      </c>
      <c r="M792" s="46">
        <v>10</v>
      </c>
      <c r="N792" s="46">
        <f t="shared" si="158"/>
        <v>592</v>
      </c>
      <c r="O792" s="46">
        <f t="shared" si="159"/>
        <v>40</v>
      </c>
      <c r="P792" s="46" t="s">
        <v>28</v>
      </c>
      <c r="Q792" s="58">
        <f t="shared" si="160"/>
        <v>0</v>
      </c>
      <c r="R792" s="46" t="str">
        <f t="shared" si="161"/>
        <v>-</v>
      </c>
      <c r="S792" s="58" t="str">
        <f t="shared" si="162"/>
        <v>No Discount</v>
      </c>
      <c r="T792" s="46" t="str">
        <f t="shared" si="163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64"/>
        <v>0</v>
      </c>
      <c r="W792" s="46" t="str">
        <f t="shared" si="165"/>
        <v>-</v>
      </c>
      <c r="X792" s="58">
        <f t="shared" si="166"/>
        <v>0</v>
      </c>
      <c r="Y792" s="46" t="str">
        <f t="shared" si="167"/>
        <v>No</v>
      </c>
      <c r="Z792" s="46" t="str">
        <f t="shared" si="168"/>
        <v>LOW</v>
      </c>
    </row>
    <row r="793" spans="1:26" x14ac:dyDescent="0.25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56"/>
        <v>4912</v>
      </c>
      <c r="L793" s="46">
        <f t="shared" si="157"/>
        <v>5102</v>
      </c>
      <c r="M793" s="46">
        <v>86</v>
      </c>
      <c r="N793" s="46">
        <f t="shared" si="158"/>
        <v>5188</v>
      </c>
      <c r="O793" s="46">
        <f t="shared" si="159"/>
        <v>276</v>
      </c>
      <c r="P793" s="46" t="s">
        <v>30</v>
      </c>
      <c r="Q793" s="58">
        <f t="shared" si="160"/>
        <v>0</v>
      </c>
      <c r="R793" s="46">
        <f t="shared" si="161"/>
        <v>778.19999999999993</v>
      </c>
      <c r="S793" s="58" t="str">
        <f t="shared" si="162"/>
        <v>No Discount</v>
      </c>
      <c r="T793" s="46" t="str">
        <f t="shared" si="163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64"/>
        <v>0</v>
      </c>
      <c r="W793" s="46" t="str">
        <f t="shared" si="165"/>
        <v>-</v>
      </c>
      <c r="X793" s="58">
        <f t="shared" si="166"/>
        <v>0</v>
      </c>
      <c r="Y793" s="46" t="str">
        <f t="shared" si="167"/>
        <v>Yes</v>
      </c>
      <c r="Z793" s="46" t="str">
        <f t="shared" si="168"/>
        <v>Very high</v>
      </c>
    </row>
    <row r="794" spans="1:26" x14ac:dyDescent="0.25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56"/>
        <v>928</v>
      </c>
      <c r="L794" s="46">
        <f t="shared" si="157"/>
        <v>992</v>
      </c>
      <c r="M794" s="46">
        <v>77</v>
      </c>
      <c r="N794" s="46">
        <f t="shared" si="158"/>
        <v>1069</v>
      </c>
      <c r="O794" s="46">
        <f t="shared" si="159"/>
        <v>141</v>
      </c>
      <c r="P794" s="46" t="s">
        <v>30</v>
      </c>
      <c r="Q794" s="58">
        <f t="shared" si="160"/>
        <v>0.3</v>
      </c>
      <c r="R794" s="46">
        <f t="shared" si="161"/>
        <v>320.7</v>
      </c>
      <c r="S794" s="58" t="str">
        <f t="shared" si="162"/>
        <v>No Discount</v>
      </c>
      <c r="T794" s="46" t="str">
        <f t="shared" si="163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64"/>
        <v>0.3</v>
      </c>
      <c r="W794" s="46">
        <f t="shared" si="165"/>
        <v>320.7</v>
      </c>
      <c r="X794" s="58">
        <f t="shared" si="166"/>
        <v>0</v>
      </c>
      <c r="Y794" s="46" t="str">
        <f t="shared" si="167"/>
        <v>No</v>
      </c>
      <c r="Z794" s="46" t="str">
        <f t="shared" si="168"/>
        <v>Very high</v>
      </c>
    </row>
    <row r="795" spans="1:26" x14ac:dyDescent="0.25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56"/>
        <v>6545</v>
      </c>
      <c r="L795" s="46">
        <f t="shared" si="157"/>
        <v>7065</v>
      </c>
      <c r="M795" s="46">
        <v>63</v>
      </c>
      <c r="N795" s="46">
        <f t="shared" si="158"/>
        <v>7128</v>
      </c>
      <c r="O795" s="46">
        <f t="shared" si="159"/>
        <v>583</v>
      </c>
      <c r="P795" s="46" t="s">
        <v>152</v>
      </c>
      <c r="Q795" s="58">
        <f t="shared" si="160"/>
        <v>0</v>
      </c>
      <c r="R795" s="46">
        <f t="shared" si="161"/>
        <v>1995.8400000000001</v>
      </c>
      <c r="S795" s="58" t="str">
        <f t="shared" si="162"/>
        <v>No Discount</v>
      </c>
      <c r="T795" s="46" t="str">
        <f t="shared" si="163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64"/>
        <v>0</v>
      </c>
      <c r="W795" s="46">
        <f t="shared" si="165"/>
        <v>1995.8400000000001</v>
      </c>
      <c r="X795" s="58">
        <f t="shared" si="166"/>
        <v>0</v>
      </c>
      <c r="Y795" s="46" t="str">
        <f t="shared" si="167"/>
        <v>Yes</v>
      </c>
      <c r="Z795" s="46" t="str">
        <f t="shared" si="168"/>
        <v>Very high</v>
      </c>
    </row>
    <row r="796" spans="1:26" x14ac:dyDescent="0.25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56"/>
        <v>6042</v>
      </c>
      <c r="L796" s="46">
        <f t="shared" si="157"/>
        <v>6465</v>
      </c>
      <c r="M796" s="46">
        <v>62</v>
      </c>
      <c r="N796" s="46">
        <f t="shared" si="158"/>
        <v>6527</v>
      </c>
      <c r="O796" s="46">
        <f t="shared" si="159"/>
        <v>485</v>
      </c>
      <c r="P796" s="46" t="s">
        <v>30</v>
      </c>
      <c r="Q796" s="58">
        <f t="shared" si="160"/>
        <v>0</v>
      </c>
      <c r="R796" s="46" t="str">
        <f t="shared" si="161"/>
        <v>-</v>
      </c>
      <c r="S796" s="58" t="str">
        <f t="shared" si="162"/>
        <v>No Discount</v>
      </c>
      <c r="T796" s="46" t="str">
        <f t="shared" si="163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64"/>
        <v>0</v>
      </c>
      <c r="W796" s="46" t="str">
        <f t="shared" si="165"/>
        <v>-</v>
      </c>
      <c r="X796" s="58">
        <f t="shared" si="166"/>
        <v>0</v>
      </c>
      <c r="Y796" s="46" t="str">
        <f t="shared" si="167"/>
        <v>Yes</v>
      </c>
      <c r="Z796" s="46" t="str">
        <f t="shared" si="168"/>
        <v>Very high</v>
      </c>
    </row>
    <row r="797" spans="1:26" x14ac:dyDescent="0.25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56"/>
        <v>366</v>
      </c>
      <c r="L797" s="46">
        <f t="shared" si="157"/>
        <v>390</v>
      </c>
      <c r="M797" s="46">
        <v>30</v>
      </c>
      <c r="N797" s="46">
        <f t="shared" si="158"/>
        <v>420</v>
      </c>
      <c r="O797" s="46">
        <f t="shared" si="159"/>
        <v>54</v>
      </c>
      <c r="P797" s="46" t="s">
        <v>30</v>
      </c>
      <c r="Q797" s="58">
        <f t="shared" si="160"/>
        <v>0</v>
      </c>
      <c r="R797" s="46">
        <f t="shared" si="161"/>
        <v>117.60000000000001</v>
      </c>
      <c r="S797" s="58" t="str">
        <f t="shared" si="162"/>
        <v>No Discount</v>
      </c>
      <c r="T797" s="46" t="str">
        <f t="shared" si="163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64"/>
        <v>0</v>
      </c>
      <c r="W797" s="46">
        <f t="shared" si="165"/>
        <v>117.60000000000001</v>
      </c>
      <c r="X797" s="58">
        <f t="shared" si="166"/>
        <v>0</v>
      </c>
      <c r="Y797" s="46" t="str">
        <f t="shared" si="167"/>
        <v>No</v>
      </c>
      <c r="Z797" s="46" t="str">
        <f t="shared" si="168"/>
        <v>MID</v>
      </c>
    </row>
    <row r="798" spans="1:26" x14ac:dyDescent="0.25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56"/>
        <v>413</v>
      </c>
      <c r="L798" s="46">
        <f t="shared" si="157"/>
        <v>441</v>
      </c>
      <c r="M798" s="46">
        <v>10</v>
      </c>
      <c r="N798" s="46">
        <f t="shared" si="158"/>
        <v>451</v>
      </c>
      <c r="O798" s="46">
        <f t="shared" si="159"/>
        <v>38</v>
      </c>
      <c r="P798" s="46" t="s">
        <v>30</v>
      </c>
      <c r="Q798" s="58">
        <f t="shared" si="160"/>
        <v>0</v>
      </c>
      <c r="R798" s="46" t="str">
        <f t="shared" si="161"/>
        <v>-</v>
      </c>
      <c r="S798" s="58" t="str">
        <f t="shared" si="162"/>
        <v>No Discount</v>
      </c>
      <c r="T798" s="46" t="str">
        <f t="shared" si="163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64"/>
        <v>0</v>
      </c>
      <c r="W798" s="46" t="str">
        <f t="shared" si="165"/>
        <v>-</v>
      </c>
      <c r="X798" s="58">
        <f t="shared" si="166"/>
        <v>0</v>
      </c>
      <c r="Y798" s="46" t="str">
        <f t="shared" si="167"/>
        <v>No</v>
      </c>
      <c r="Z798" s="46" t="str">
        <f t="shared" si="168"/>
        <v>LOW</v>
      </c>
    </row>
    <row r="799" spans="1:26" x14ac:dyDescent="0.25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56"/>
        <v>654</v>
      </c>
      <c r="L799" s="46">
        <f t="shared" si="157"/>
        <v>679</v>
      </c>
      <c r="M799" s="46">
        <v>85</v>
      </c>
      <c r="N799" s="46">
        <f t="shared" si="158"/>
        <v>764</v>
      </c>
      <c r="O799" s="46">
        <f t="shared" si="159"/>
        <v>110</v>
      </c>
      <c r="P799" s="46" t="s">
        <v>152</v>
      </c>
      <c r="Q799" s="58">
        <f t="shared" si="160"/>
        <v>0</v>
      </c>
      <c r="R799" s="46" t="str">
        <f t="shared" si="161"/>
        <v>-</v>
      </c>
      <c r="S799" s="58" t="str">
        <f t="shared" si="162"/>
        <v>No Discount</v>
      </c>
      <c r="T799" s="46" t="str">
        <f t="shared" si="163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64"/>
        <v>0</v>
      </c>
      <c r="W799" s="46" t="str">
        <f t="shared" si="165"/>
        <v>-</v>
      </c>
      <c r="X799" s="58">
        <f t="shared" si="166"/>
        <v>0</v>
      </c>
      <c r="Y799" s="46" t="str">
        <f t="shared" si="167"/>
        <v>No</v>
      </c>
      <c r="Z799" s="46" t="str">
        <f t="shared" si="168"/>
        <v>Very high</v>
      </c>
    </row>
    <row r="800" spans="1:26" x14ac:dyDescent="0.25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56"/>
        <v>3256</v>
      </c>
      <c r="L800" s="46">
        <f t="shared" si="157"/>
        <v>3548</v>
      </c>
      <c r="M800" s="46">
        <v>91</v>
      </c>
      <c r="N800" s="46">
        <f t="shared" si="158"/>
        <v>3639</v>
      </c>
      <c r="O800" s="46">
        <f t="shared" si="159"/>
        <v>383</v>
      </c>
      <c r="P800" s="46" t="s">
        <v>64</v>
      </c>
      <c r="Q800" s="58">
        <f t="shared" si="160"/>
        <v>0.3</v>
      </c>
      <c r="R800" s="46">
        <f t="shared" si="161"/>
        <v>1091.7</v>
      </c>
      <c r="S800" s="58" t="str">
        <f t="shared" si="162"/>
        <v>No Discount</v>
      </c>
      <c r="T800" s="46" t="str">
        <f t="shared" si="163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64"/>
        <v>0.3</v>
      </c>
      <c r="W800" s="46">
        <f t="shared" si="165"/>
        <v>1091.7</v>
      </c>
      <c r="X800" s="58">
        <f t="shared" si="166"/>
        <v>0</v>
      </c>
      <c r="Y800" s="46" t="str">
        <f t="shared" si="167"/>
        <v>No</v>
      </c>
      <c r="Z800" s="46" t="str">
        <f t="shared" si="168"/>
        <v>Very high</v>
      </c>
    </row>
    <row r="801" spans="1:26" x14ac:dyDescent="0.25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56"/>
        <v>9720</v>
      </c>
      <c r="L801" s="46">
        <f t="shared" si="157"/>
        <v>10200</v>
      </c>
      <c r="M801" s="46">
        <v>22</v>
      </c>
      <c r="N801" s="46">
        <f t="shared" si="158"/>
        <v>10222</v>
      </c>
      <c r="O801" s="46">
        <f t="shared" si="159"/>
        <v>502</v>
      </c>
      <c r="P801" s="46" t="s">
        <v>28</v>
      </c>
      <c r="Q801" s="58">
        <f t="shared" si="160"/>
        <v>0</v>
      </c>
      <c r="R801" s="46" t="str">
        <f t="shared" si="161"/>
        <v>-</v>
      </c>
      <c r="S801" s="58" t="str">
        <f t="shared" si="162"/>
        <v>No Discount</v>
      </c>
      <c r="T801" s="46" t="str">
        <f t="shared" si="163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64"/>
        <v>0</v>
      </c>
      <c r="W801" s="46" t="str">
        <f t="shared" si="165"/>
        <v>-</v>
      </c>
      <c r="X801" s="58">
        <f t="shared" si="166"/>
        <v>0</v>
      </c>
      <c r="Y801" s="46" t="str">
        <f t="shared" si="167"/>
        <v>Yes</v>
      </c>
      <c r="Z801" s="46" t="str">
        <f t="shared" si="168"/>
        <v>MID</v>
      </c>
    </row>
    <row r="802" spans="1:26" x14ac:dyDescent="0.25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56"/>
        <v>17120</v>
      </c>
      <c r="L802" s="46">
        <f t="shared" si="157"/>
        <v>18308</v>
      </c>
      <c r="M802" s="46">
        <v>42</v>
      </c>
      <c r="N802" s="46">
        <f t="shared" si="158"/>
        <v>18350</v>
      </c>
      <c r="O802" s="46">
        <f t="shared" si="159"/>
        <v>1230</v>
      </c>
      <c r="P802" s="46" t="s">
        <v>28</v>
      </c>
      <c r="Q802" s="58">
        <f t="shared" si="160"/>
        <v>0</v>
      </c>
      <c r="R802" s="46" t="str">
        <f t="shared" si="161"/>
        <v>-</v>
      </c>
      <c r="S802" s="58" t="str">
        <f t="shared" si="162"/>
        <v>No Discount</v>
      </c>
      <c r="T802" s="46" t="str">
        <f t="shared" si="163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64"/>
        <v>0</v>
      </c>
      <c r="W802" s="46" t="str">
        <f t="shared" si="165"/>
        <v>-</v>
      </c>
      <c r="X802" s="58">
        <f t="shared" si="166"/>
        <v>0</v>
      </c>
      <c r="Y802" s="46" t="str">
        <f t="shared" si="167"/>
        <v>Yes</v>
      </c>
      <c r="Z802" s="46" t="str">
        <f t="shared" si="168"/>
        <v>HIGH</v>
      </c>
    </row>
    <row r="803" spans="1:26" x14ac:dyDescent="0.25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56"/>
        <v>2990</v>
      </c>
      <c r="L803" s="46">
        <f t="shared" si="157"/>
        <v>3136</v>
      </c>
      <c r="M803" s="46">
        <v>75</v>
      </c>
      <c r="N803" s="46">
        <f t="shared" si="158"/>
        <v>3211</v>
      </c>
      <c r="O803" s="46">
        <f t="shared" si="159"/>
        <v>221</v>
      </c>
      <c r="P803" s="46" t="s">
        <v>30</v>
      </c>
      <c r="Q803" s="58">
        <f t="shared" si="160"/>
        <v>0.3</v>
      </c>
      <c r="R803" s="46">
        <f t="shared" si="161"/>
        <v>963.3</v>
      </c>
      <c r="S803" s="58" t="str">
        <f t="shared" si="162"/>
        <v>No Discount</v>
      </c>
      <c r="T803" s="46" t="str">
        <f t="shared" si="163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64"/>
        <v>0.3</v>
      </c>
      <c r="W803" s="46">
        <f t="shared" si="165"/>
        <v>963.3</v>
      </c>
      <c r="X803" s="58">
        <f t="shared" si="166"/>
        <v>0</v>
      </c>
      <c r="Y803" s="46" t="str">
        <f t="shared" si="167"/>
        <v>Yes</v>
      </c>
      <c r="Z803" s="46" t="str">
        <f t="shared" si="168"/>
        <v>Very high</v>
      </c>
    </row>
    <row r="804" spans="1:26" x14ac:dyDescent="0.25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56"/>
        <v>536</v>
      </c>
      <c r="L804" s="46">
        <f t="shared" si="157"/>
        <v>568</v>
      </c>
      <c r="M804" s="46">
        <v>30</v>
      </c>
      <c r="N804" s="46">
        <f t="shared" si="158"/>
        <v>598</v>
      </c>
      <c r="O804" s="46">
        <f t="shared" si="159"/>
        <v>62</v>
      </c>
      <c r="P804" s="46" t="s">
        <v>28</v>
      </c>
      <c r="Q804" s="58">
        <f t="shared" si="160"/>
        <v>0</v>
      </c>
      <c r="R804" s="46" t="str">
        <f t="shared" si="161"/>
        <v>-</v>
      </c>
      <c r="S804" s="58" t="str">
        <f t="shared" si="162"/>
        <v>No Discount</v>
      </c>
      <c r="T804" s="46" t="str">
        <f t="shared" si="163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64"/>
        <v>0</v>
      </c>
      <c r="W804" s="46" t="str">
        <f t="shared" si="165"/>
        <v>-</v>
      </c>
      <c r="X804" s="58">
        <f t="shared" si="166"/>
        <v>0</v>
      </c>
      <c r="Y804" s="46" t="str">
        <f t="shared" si="167"/>
        <v>No</v>
      </c>
      <c r="Z804" s="46" t="str">
        <f t="shared" si="168"/>
        <v>MID</v>
      </c>
    </row>
    <row r="805" spans="1:26" x14ac:dyDescent="0.25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56"/>
        <v>1072</v>
      </c>
      <c r="L805" s="46">
        <f t="shared" si="157"/>
        <v>1169</v>
      </c>
      <c r="M805" s="46">
        <v>50</v>
      </c>
      <c r="N805" s="46">
        <f t="shared" si="158"/>
        <v>1219</v>
      </c>
      <c r="O805" s="46">
        <f t="shared" si="159"/>
        <v>147</v>
      </c>
      <c r="P805" s="46" t="s">
        <v>30</v>
      </c>
      <c r="Q805" s="58">
        <f t="shared" si="160"/>
        <v>0</v>
      </c>
      <c r="R805" s="46" t="str">
        <f t="shared" si="161"/>
        <v>-</v>
      </c>
      <c r="S805" s="58" t="str">
        <f t="shared" si="162"/>
        <v>No Discount</v>
      </c>
      <c r="T805" s="46" t="str">
        <f t="shared" si="163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64"/>
        <v>0</v>
      </c>
      <c r="W805" s="46" t="str">
        <f t="shared" si="165"/>
        <v>-</v>
      </c>
      <c r="X805" s="58">
        <f t="shared" si="166"/>
        <v>0</v>
      </c>
      <c r="Y805" s="46" t="str">
        <f t="shared" si="167"/>
        <v>No</v>
      </c>
      <c r="Z805" s="46" t="str">
        <f t="shared" si="168"/>
        <v>HIGH</v>
      </c>
    </row>
    <row r="806" spans="1:26" x14ac:dyDescent="0.25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56"/>
        <v>5430</v>
      </c>
      <c r="L806" s="46">
        <f t="shared" si="157"/>
        <v>5703</v>
      </c>
      <c r="M806" s="46">
        <v>60</v>
      </c>
      <c r="N806" s="46">
        <f t="shared" si="158"/>
        <v>5763</v>
      </c>
      <c r="O806" s="46">
        <f t="shared" si="159"/>
        <v>333</v>
      </c>
      <c r="P806" s="46" t="s">
        <v>28</v>
      </c>
      <c r="Q806" s="58">
        <f t="shared" si="160"/>
        <v>0.3</v>
      </c>
      <c r="R806" s="46">
        <f t="shared" si="161"/>
        <v>1728.8999999999999</v>
      </c>
      <c r="S806" s="58" t="str">
        <f t="shared" si="162"/>
        <v>No Discount</v>
      </c>
      <c r="T806" s="46" t="str">
        <f t="shared" si="163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64"/>
        <v>0.3</v>
      </c>
      <c r="W806" s="46">
        <f t="shared" si="165"/>
        <v>1728.8999999999999</v>
      </c>
      <c r="X806" s="58">
        <f t="shared" si="166"/>
        <v>0</v>
      </c>
      <c r="Y806" s="46" t="str">
        <f t="shared" si="167"/>
        <v>No</v>
      </c>
      <c r="Z806" s="46" t="str">
        <f t="shared" si="168"/>
        <v>HIGH</v>
      </c>
    </row>
    <row r="807" spans="1:26" x14ac:dyDescent="0.25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56"/>
        <v>19984</v>
      </c>
      <c r="L807" s="46">
        <f t="shared" si="157"/>
        <v>21576</v>
      </c>
      <c r="M807" s="46">
        <v>24</v>
      </c>
      <c r="N807" s="46">
        <f t="shared" si="158"/>
        <v>21600</v>
      </c>
      <c r="O807" s="46">
        <f t="shared" si="159"/>
        <v>1616</v>
      </c>
      <c r="P807" s="46" t="s">
        <v>28</v>
      </c>
      <c r="Q807" s="58">
        <f t="shared" si="160"/>
        <v>0</v>
      </c>
      <c r="R807" s="46" t="str">
        <f t="shared" si="161"/>
        <v>-</v>
      </c>
      <c r="S807" s="58" t="str">
        <f t="shared" si="162"/>
        <v>No Discount</v>
      </c>
      <c r="T807" s="46" t="str">
        <f t="shared" si="163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64"/>
        <v>0</v>
      </c>
      <c r="W807" s="46" t="str">
        <f t="shared" si="165"/>
        <v>-</v>
      </c>
      <c r="X807" s="58">
        <f t="shared" si="166"/>
        <v>0</v>
      </c>
      <c r="Y807" s="46" t="str">
        <f t="shared" si="167"/>
        <v>Yes</v>
      </c>
      <c r="Z807" s="46" t="str">
        <f t="shared" si="168"/>
        <v>MID</v>
      </c>
    </row>
    <row r="808" spans="1:26" x14ac:dyDescent="0.25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56"/>
        <v>10740</v>
      </c>
      <c r="L808" s="46">
        <f t="shared" si="157"/>
        <v>11268</v>
      </c>
      <c r="M808" s="46">
        <v>67</v>
      </c>
      <c r="N808" s="46">
        <f t="shared" si="158"/>
        <v>11335</v>
      </c>
      <c r="O808" s="46">
        <f t="shared" si="159"/>
        <v>595</v>
      </c>
      <c r="P808" s="46" t="s">
        <v>30</v>
      </c>
      <c r="Q808" s="58">
        <f t="shared" si="160"/>
        <v>0</v>
      </c>
      <c r="R808" s="46">
        <f t="shared" si="161"/>
        <v>1700.25</v>
      </c>
      <c r="S808" s="58" t="str">
        <f t="shared" si="162"/>
        <v>No Discount</v>
      </c>
      <c r="T808" s="46" t="str">
        <f t="shared" si="163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64"/>
        <v>0</v>
      </c>
      <c r="W808" s="46" t="str">
        <f t="shared" si="165"/>
        <v>-</v>
      </c>
      <c r="X808" s="58">
        <f t="shared" si="166"/>
        <v>0</v>
      </c>
      <c r="Y808" s="46" t="str">
        <f t="shared" si="167"/>
        <v>Yes</v>
      </c>
      <c r="Z808" s="46" t="str">
        <f t="shared" si="168"/>
        <v>Very high</v>
      </c>
    </row>
    <row r="809" spans="1:26" x14ac:dyDescent="0.25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56"/>
        <v>522</v>
      </c>
      <c r="L809" s="46">
        <f t="shared" si="157"/>
        <v>540</v>
      </c>
      <c r="M809" s="46">
        <v>10</v>
      </c>
      <c r="N809" s="46">
        <f t="shared" si="158"/>
        <v>550</v>
      </c>
      <c r="O809" s="46">
        <f t="shared" si="159"/>
        <v>28</v>
      </c>
      <c r="P809" s="46" t="s">
        <v>30</v>
      </c>
      <c r="Q809" s="58">
        <f t="shared" si="160"/>
        <v>0</v>
      </c>
      <c r="R809" s="46">
        <f t="shared" si="161"/>
        <v>154.00000000000003</v>
      </c>
      <c r="S809" s="58" t="str">
        <f t="shared" si="162"/>
        <v>No Discount</v>
      </c>
      <c r="T809" s="46" t="str">
        <f t="shared" si="163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64"/>
        <v>0</v>
      </c>
      <c r="W809" s="46">
        <f t="shared" si="165"/>
        <v>154.00000000000003</v>
      </c>
      <c r="X809" s="58">
        <f t="shared" si="166"/>
        <v>0</v>
      </c>
      <c r="Y809" s="46" t="str">
        <f t="shared" si="167"/>
        <v>No</v>
      </c>
      <c r="Z809" s="46" t="str">
        <f t="shared" si="168"/>
        <v>LOW</v>
      </c>
    </row>
    <row r="810" spans="1:26" x14ac:dyDescent="0.25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56"/>
        <v>2232</v>
      </c>
      <c r="L810" s="46">
        <f t="shared" si="157"/>
        <v>2365</v>
      </c>
      <c r="M810" s="46">
        <v>91</v>
      </c>
      <c r="N810" s="46">
        <f t="shared" si="158"/>
        <v>2456</v>
      </c>
      <c r="O810" s="46">
        <f t="shared" si="159"/>
        <v>224</v>
      </c>
      <c r="P810" s="46" t="s">
        <v>30</v>
      </c>
      <c r="Q810" s="58">
        <f t="shared" si="160"/>
        <v>0.3</v>
      </c>
      <c r="R810" s="46">
        <f t="shared" si="161"/>
        <v>736.8</v>
      </c>
      <c r="S810" s="58" t="str">
        <f t="shared" si="162"/>
        <v>No Discount</v>
      </c>
      <c r="T810" s="46" t="str">
        <f t="shared" si="163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64"/>
        <v>0.3</v>
      </c>
      <c r="W810" s="46">
        <f t="shared" si="165"/>
        <v>736.8</v>
      </c>
      <c r="X810" s="58">
        <f t="shared" si="166"/>
        <v>0</v>
      </c>
      <c r="Y810" s="46" t="str">
        <f t="shared" si="167"/>
        <v>Yes</v>
      </c>
      <c r="Z810" s="46" t="str">
        <f t="shared" si="168"/>
        <v>Very high</v>
      </c>
    </row>
    <row r="811" spans="1:26" x14ac:dyDescent="0.25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56"/>
        <v>8379</v>
      </c>
      <c r="L811" s="46">
        <f t="shared" si="157"/>
        <v>9142</v>
      </c>
      <c r="M811" s="46">
        <v>81</v>
      </c>
      <c r="N811" s="46">
        <f t="shared" si="158"/>
        <v>9223</v>
      </c>
      <c r="O811" s="46">
        <f t="shared" si="159"/>
        <v>844</v>
      </c>
      <c r="P811" s="46" t="s">
        <v>152</v>
      </c>
      <c r="Q811" s="58">
        <f t="shared" si="160"/>
        <v>0</v>
      </c>
      <c r="R811" s="46" t="str">
        <f t="shared" si="161"/>
        <v>-</v>
      </c>
      <c r="S811" s="58" t="str">
        <f t="shared" si="162"/>
        <v>No Discount</v>
      </c>
      <c r="T811" s="46" t="str">
        <f t="shared" si="163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64"/>
        <v>0</v>
      </c>
      <c r="W811" s="46" t="str">
        <f t="shared" si="165"/>
        <v>-</v>
      </c>
      <c r="X811" s="58">
        <f t="shared" si="166"/>
        <v>0</v>
      </c>
      <c r="Y811" s="46" t="str">
        <f t="shared" si="167"/>
        <v>Yes</v>
      </c>
      <c r="Z811" s="46" t="str">
        <f t="shared" si="168"/>
        <v>Very high</v>
      </c>
    </row>
    <row r="812" spans="1:26" x14ac:dyDescent="0.25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56"/>
        <v>2265</v>
      </c>
      <c r="L812" s="46">
        <f t="shared" si="157"/>
        <v>2379</v>
      </c>
      <c r="M812" s="46">
        <v>64</v>
      </c>
      <c r="N812" s="46">
        <f t="shared" si="158"/>
        <v>2443</v>
      </c>
      <c r="O812" s="46">
        <f t="shared" si="159"/>
        <v>178</v>
      </c>
      <c r="P812" s="46" t="s">
        <v>28</v>
      </c>
      <c r="Q812" s="58">
        <f t="shared" si="160"/>
        <v>0</v>
      </c>
      <c r="R812" s="46" t="str">
        <f t="shared" si="161"/>
        <v>-</v>
      </c>
      <c r="S812" s="58" t="str">
        <f t="shared" si="162"/>
        <v>No Discount</v>
      </c>
      <c r="T812" s="46" t="str">
        <f t="shared" si="163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64"/>
        <v>0</v>
      </c>
      <c r="W812" s="46" t="str">
        <f t="shared" si="165"/>
        <v>-</v>
      </c>
      <c r="X812" s="58">
        <f t="shared" si="166"/>
        <v>0</v>
      </c>
      <c r="Y812" s="46" t="str">
        <f t="shared" si="167"/>
        <v>No</v>
      </c>
      <c r="Z812" s="46" t="str">
        <f t="shared" si="168"/>
        <v>Very high</v>
      </c>
    </row>
    <row r="813" spans="1:26" x14ac:dyDescent="0.25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56"/>
        <v>522</v>
      </c>
      <c r="L813" s="46">
        <f t="shared" si="157"/>
        <v>555</v>
      </c>
      <c r="M813" s="46">
        <v>30</v>
      </c>
      <c r="N813" s="46">
        <f t="shared" si="158"/>
        <v>585</v>
      </c>
      <c r="O813" s="46">
        <f t="shared" si="159"/>
        <v>63</v>
      </c>
      <c r="P813" s="46" t="s">
        <v>152</v>
      </c>
      <c r="Q813" s="58">
        <f t="shared" si="160"/>
        <v>0</v>
      </c>
      <c r="R813" s="46" t="str">
        <f t="shared" si="161"/>
        <v>-</v>
      </c>
      <c r="S813" s="58" t="str">
        <f t="shared" si="162"/>
        <v>No Discount</v>
      </c>
      <c r="T813" s="46" t="str">
        <f t="shared" si="163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64"/>
        <v>0</v>
      </c>
      <c r="W813" s="46" t="str">
        <f t="shared" si="165"/>
        <v>-</v>
      </c>
      <c r="X813" s="58">
        <f t="shared" si="166"/>
        <v>0</v>
      </c>
      <c r="Y813" s="46" t="str">
        <f t="shared" si="167"/>
        <v>No</v>
      </c>
      <c r="Z813" s="46" t="str">
        <f t="shared" si="168"/>
        <v>MID</v>
      </c>
    </row>
    <row r="814" spans="1:26" x14ac:dyDescent="0.25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56"/>
        <v>19145</v>
      </c>
      <c r="L814" s="46">
        <f t="shared" si="157"/>
        <v>19901</v>
      </c>
      <c r="M814" s="46">
        <v>80</v>
      </c>
      <c r="N814" s="46">
        <f t="shared" si="158"/>
        <v>19981</v>
      </c>
      <c r="O814" s="46">
        <f t="shared" si="159"/>
        <v>836</v>
      </c>
      <c r="P814" s="46" t="s">
        <v>28</v>
      </c>
      <c r="Q814" s="58">
        <f t="shared" si="160"/>
        <v>0</v>
      </c>
      <c r="R814" s="46" t="str">
        <f t="shared" si="161"/>
        <v>-</v>
      </c>
      <c r="S814" s="58" t="str">
        <f t="shared" si="162"/>
        <v>No Discount</v>
      </c>
      <c r="T814" s="46" t="str">
        <f t="shared" si="163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64"/>
        <v>0</v>
      </c>
      <c r="W814" s="46" t="str">
        <f t="shared" si="165"/>
        <v>-</v>
      </c>
      <c r="X814" s="58">
        <f t="shared" si="166"/>
        <v>0</v>
      </c>
      <c r="Y814" s="46" t="str">
        <f t="shared" si="167"/>
        <v>Yes</v>
      </c>
      <c r="Z814" s="46" t="str">
        <f t="shared" si="168"/>
        <v>Very high</v>
      </c>
    </row>
    <row r="815" spans="1:26" x14ac:dyDescent="0.25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56"/>
        <v>344</v>
      </c>
      <c r="L815" s="46">
        <f t="shared" si="157"/>
        <v>366</v>
      </c>
      <c r="M815" s="46">
        <v>30</v>
      </c>
      <c r="N815" s="46">
        <f t="shared" si="158"/>
        <v>396</v>
      </c>
      <c r="O815" s="46">
        <f t="shared" si="159"/>
        <v>52</v>
      </c>
      <c r="P815" s="46" t="s">
        <v>28</v>
      </c>
      <c r="Q815" s="58">
        <f t="shared" si="160"/>
        <v>0</v>
      </c>
      <c r="R815" s="46" t="str">
        <f t="shared" si="161"/>
        <v>-</v>
      </c>
      <c r="S815" s="58" t="str">
        <f t="shared" si="162"/>
        <v>No Discount</v>
      </c>
      <c r="T815" s="46" t="str">
        <f t="shared" si="163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64"/>
        <v>0</v>
      </c>
      <c r="W815" s="46" t="str">
        <f t="shared" si="165"/>
        <v>-</v>
      </c>
      <c r="X815" s="58">
        <f t="shared" si="166"/>
        <v>0</v>
      </c>
      <c r="Y815" s="46" t="str">
        <f t="shared" si="167"/>
        <v>No</v>
      </c>
      <c r="Z815" s="46" t="str">
        <f t="shared" si="168"/>
        <v>MID</v>
      </c>
    </row>
    <row r="816" spans="1:26" x14ac:dyDescent="0.25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56"/>
        <v>2080</v>
      </c>
      <c r="L816" s="46">
        <f t="shared" si="157"/>
        <v>2250</v>
      </c>
      <c r="M816" s="46">
        <v>29</v>
      </c>
      <c r="N816" s="46">
        <f t="shared" si="158"/>
        <v>2279</v>
      </c>
      <c r="O816" s="46">
        <f t="shared" si="159"/>
        <v>199</v>
      </c>
      <c r="P816" s="46" t="s">
        <v>30</v>
      </c>
      <c r="Q816" s="58">
        <f t="shared" si="160"/>
        <v>0</v>
      </c>
      <c r="R816" s="46">
        <f t="shared" si="161"/>
        <v>341.84999999999997</v>
      </c>
      <c r="S816" s="58" t="str">
        <f t="shared" si="162"/>
        <v>No Discount</v>
      </c>
      <c r="T816" s="46" t="str">
        <f t="shared" si="163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64"/>
        <v>0</v>
      </c>
      <c r="W816" s="46" t="str">
        <f t="shared" si="165"/>
        <v>-</v>
      </c>
      <c r="X816" s="58">
        <f t="shared" si="166"/>
        <v>0</v>
      </c>
      <c r="Y816" s="46" t="str">
        <f t="shared" si="167"/>
        <v>No</v>
      </c>
      <c r="Z816" s="46" t="str">
        <f t="shared" si="168"/>
        <v>MID</v>
      </c>
    </row>
    <row r="817" spans="1:26" x14ac:dyDescent="0.25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56"/>
        <v>4120</v>
      </c>
      <c r="L817" s="46">
        <f t="shared" si="157"/>
        <v>4412</v>
      </c>
      <c r="M817" s="46">
        <v>92</v>
      </c>
      <c r="N817" s="46">
        <f t="shared" si="158"/>
        <v>4504</v>
      </c>
      <c r="O817" s="46">
        <f t="shared" si="159"/>
        <v>384</v>
      </c>
      <c r="P817" s="46" t="s">
        <v>30</v>
      </c>
      <c r="Q817" s="58">
        <f t="shared" si="160"/>
        <v>0</v>
      </c>
      <c r="R817" s="46" t="str">
        <f t="shared" si="161"/>
        <v>-</v>
      </c>
      <c r="S817" s="58" t="str">
        <f t="shared" si="162"/>
        <v>No Discount</v>
      </c>
      <c r="T817" s="46" t="str">
        <f t="shared" si="163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64"/>
        <v>0</v>
      </c>
      <c r="W817" s="46" t="str">
        <f t="shared" si="165"/>
        <v>-</v>
      </c>
      <c r="X817" s="58">
        <f t="shared" si="166"/>
        <v>0</v>
      </c>
      <c r="Y817" s="46" t="str">
        <f t="shared" si="167"/>
        <v>No</v>
      </c>
      <c r="Z817" s="46" t="str">
        <f t="shared" si="168"/>
        <v>Very high</v>
      </c>
    </row>
    <row r="818" spans="1:26" x14ac:dyDescent="0.25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56"/>
        <v>8000</v>
      </c>
      <c r="L818" s="46">
        <f t="shared" si="157"/>
        <v>8972</v>
      </c>
      <c r="M818" s="46">
        <v>20</v>
      </c>
      <c r="N818" s="46">
        <f t="shared" si="158"/>
        <v>8992</v>
      </c>
      <c r="O818" s="46">
        <f t="shared" si="159"/>
        <v>992</v>
      </c>
      <c r="P818" s="46" t="s">
        <v>152</v>
      </c>
      <c r="Q818" s="58">
        <f t="shared" si="160"/>
        <v>0</v>
      </c>
      <c r="R818" s="46">
        <f t="shared" si="161"/>
        <v>1348.8</v>
      </c>
      <c r="S818" s="58" t="str">
        <f t="shared" si="162"/>
        <v>No Discount</v>
      </c>
      <c r="T818" s="46" t="str">
        <f t="shared" si="163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64"/>
        <v>0</v>
      </c>
      <c r="W818" s="46" t="str">
        <f t="shared" si="165"/>
        <v>-</v>
      </c>
      <c r="X818" s="58">
        <f t="shared" si="166"/>
        <v>0</v>
      </c>
      <c r="Y818" s="46" t="str">
        <f t="shared" si="167"/>
        <v>No</v>
      </c>
      <c r="Z818" s="46" t="str">
        <f t="shared" si="168"/>
        <v>LOW</v>
      </c>
    </row>
    <row r="819" spans="1:26" x14ac:dyDescent="0.25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56"/>
        <v>513</v>
      </c>
      <c r="L819" s="46">
        <f t="shared" si="157"/>
        <v>555</v>
      </c>
      <c r="M819" s="46">
        <v>30</v>
      </c>
      <c r="N819" s="46">
        <f t="shared" si="158"/>
        <v>585</v>
      </c>
      <c r="O819" s="46">
        <f t="shared" si="159"/>
        <v>72</v>
      </c>
      <c r="P819" s="46" t="s">
        <v>30</v>
      </c>
      <c r="Q819" s="58">
        <f t="shared" si="160"/>
        <v>0</v>
      </c>
      <c r="R819" s="46">
        <f t="shared" si="161"/>
        <v>87.75</v>
      </c>
      <c r="S819" s="58" t="str">
        <f t="shared" si="162"/>
        <v>No Discount</v>
      </c>
      <c r="T819" s="46" t="str">
        <f t="shared" si="163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64"/>
        <v>0</v>
      </c>
      <c r="W819" s="46" t="str">
        <f t="shared" si="165"/>
        <v>-</v>
      </c>
      <c r="X819" s="58">
        <f t="shared" si="166"/>
        <v>0</v>
      </c>
      <c r="Y819" s="46" t="str">
        <f t="shared" si="167"/>
        <v>No</v>
      </c>
      <c r="Z819" s="46" t="str">
        <f t="shared" si="168"/>
        <v>MID</v>
      </c>
    </row>
    <row r="820" spans="1:26" x14ac:dyDescent="0.25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56"/>
        <v>4518</v>
      </c>
      <c r="L820" s="46">
        <f t="shared" si="157"/>
        <v>4784</v>
      </c>
      <c r="M820" s="46">
        <v>32</v>
      </c>
      <c r="N820" s="46">
        <f t="shared" si="158"/>
        <v>4816</v>
      </c>
      <c r="O820" s="46">
        <f t="shared" si="159"/>
        <v>298</v>
      </c>
      <c r="P820" s="46" t="s">
        <v>28</v>
      </c>
      <c r="Q820" s="58">
        <f t="shared" si="160"/>
        <v>0</v>
      </c>
      <c r="R820" s="46" t="str">
        <f t="shared" si="161"/>
        <v>-</v>
      </c>
      <c r="S820" s="58" t="str">
        <f t="shared" si="162"/>
        <v>No Discount</v>
      </c>
      <c r="T820" s="46" t="str">
        <f t="shared" si="163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64"/>
        <v>0</v>
      </c>
      <c r="W820" s="46" t="str">
        <f t="shared" si="165"/>
        <v>-</v>
      </c>
      <c r="X820" s="58">
        <f t="shared" si="166"/>
        <v>0</v>
      </c>
      <c r="Y820" s="46" t="str">
        <f t="shared" si="167"/>
        <v>Yes</v>
      </c>
      <c r="Z820" s="46" t="str">
        <f t="shared" si="168"/>
        <v>MID</v>
      </c>
    </row>
    <row r="821" spans="1:26" x14ac:dyDescent="0.25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56"/>
        <v>5988</v>
      </c>
      <c r="L821" s="46">
        <f t="shared" si="157"/>
        <v>6048</v>
      </c>
      <c r="M821" s="46">
        <v>93</v>
      </c>
      <c r="N821" s="46">
        <f t="shared" si="158"/>
        <v>6141</v>
      </c>
      <c r="O821" s="46">
        <f t="shared" si="159"/>
        <v>153</v>
      </c>
      <c r="P821" s="46" t="s">
        <v>152</v>
      </c>
      <c r="Q821" s="58">
        <f t="shared" si="160"/>
        <v>0</v>
      </c>
      <c r="R821" s="46">
        <f t="shared" si="161"/>
        <v>921.15</v>
      </c>
      <c r="S821" s="58" t="str">
        <f t="shared" si="162"/>
        <v>No Discount</v>
      </c>
      <c r="T821" s="46" t="str">
        <f t="shared" si="163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64"/>
        <v>0</v>
      </c>
      <c r="W821" s="46" t="str">
        <f t="shared" si="165"/>
        <v>-</v>
      </c>
      <c r="X821" s="58">
        <f t="shared" si="166"/>
        <v>0</v>
      </c>
      <c r="Y821" s="46" t="str">
        <f t="shared" si="167"/>
        <v>No</v>
      </c>
      <c r="Z821" s="46" t="str">
        <f t="shared" si="168"/>
        <v>Very high</v>
      </c>
    </row>
    <row r="822" spans="1:26" x14ac:dyDescent="0.25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56"/>
        <v>4518</v>
      </c>
      <c r="L822" s="46">
        <f t="shared" si="157"/>
        <v>4784</v>
      </c>
      <c r="M822" s="46">
        <v>26</v>
      </c>
      <c r="N822" s="46">
        <f t="shared" si="158"/>
        <v>4810</v>
      </c>
      <c r="O822" s="46">
        <f t="shared" si="159"/>
        <v>292</v>
      </c>
      <c r="P822" s="46" t="s">
        <v>152</v>
      </c>
      <c r="Q822" s="58">
        <f t="shared" si="160"/>
        <v>0</v>
      </c>
      <c r="R822" s="46" t="str">
        <f t="shared" si="161"/>
        <v>-</v>
      </c>
      <c r="S822" s="58" t="str">
        <f t="shared" si="162"/>
        <v>No Discount</v>
      </c>
      <c r="T822" s="46" t="str">
        <f t="shared" si="163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64"/>
        <v>0</v>
      </c>
      <c r="W822" s="46" t="str">
        <f t="shared" si="165"/>
        <v>-</v>
      </c>
      <c r="X822" s="58">
        <f t="shared" si="166"/>
        <v>0</v>
      </c>
      <c r="Y822" s="46" t="str">
        <f t="shared" si="167"/>
        <v>Yes</v>
      </c>
      <c r="Z822" s="46" t="str">
        <f t="shared" si="168"/>
        <v>MID</v>
      </c>
    </row>
    <row r="823" spans="1:26" x14ac:dyDescent="0.25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56"/>
        <v>232</v>
      </c>
      <c r="L823" s="46">
        <f t="shared" si="157"/>
        <v>254</v>
      </c>
      <c r="M823" s="46">
        <v>30</v>
      </c>
      <c r="N823" s="46">
        <f t="shared" si="158"/>
        <v>284</v>
      </c>
      <c r="O823" s="46">
        <f t="shared" si="159"/>
        <v>52</v>
      </c>
      <c r="P823" s="46" t="s">
        <v>64</v>
      </c>
      <c r="Q823" s="58">
        <f t="shared" si="160"/>
        <v>0</v>
      </c>
      <c r="R823" s="46" t="str">
        <f t="shared" si="161"/>
        <v>-</v>
      </c>
      <c r="S823" s="58" t="str">
        <f t="shared" si="162"/>
        <v>No Discount</v>
      </c>
      <c r="T823" s="46" t="str">
        <f t="shared" si="163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64"/>
        <v>0</v>
      </c>
      <c r="W823" s="46" t="str">
        <f t="shared" si="165"/>
        <v>-</v>
      </c>
      <c r="X823" s="58">
        <f t="shared" si="166"/>
        <v>0</v>
      </c>
      <c r="Y823" s="46" t="str">
        <f t="shared" si="167"/>
        <v>No</v>
      </c>
      <c r="Z823" s="46" t="str">
        <f t="shared" si="168"/>
        <v>MID</v>
      </c>
    </row>
    <row r="824" spans="1:26" x14ac:dyDescent="0.25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56"/>
        <v>17031</v>
      </c>
      <c r="L824" s="46">
        <f t="shared" si="157"/>
        <v>18036</v>
      </c>
      <c r="M824" s="46">
        <v>82</v>
      </c>
      <c r="N824" s="46">
        <f t="shared" si="158"/>
        <v>18118</v>
      </c>
      <c r="O824" s="46">
        <f t="shared" si="159"/>
        <v>1087</v>
      </c>
      <c r="P824" s="46" t="s">
        <v>30</v>
      </c>
      <c r="Q824" s="58">
        <f t="shared" si="160"/>
        <v>0</v>
      </c>
      <c r="R824" s="46">
        <f t="shared" si="161"/>
        <v>2717.7</v>
      </c>
      <c r="S824" s="58" t="str">
        <f t="shared" si="162"/>
        <v>No Discount</v>
      </c>
      <c r="T824" s="46" t="str">
        <f t="shared" si="163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64"/>
        <v>0</v>
      </c>
      <c r="W824" s="46" t="str">
        <f t="shared" si="165"/>
        <v>-</v>
      </c>
      <c r="X824" s="58">
        <f t="shared" si="166"/>
        <v>0</v>
      </c>
      <c r="Y824" s="46" t="str">
        <f t="shared" si="167"/>
        <v>Yes</v>
      </c>
      <c r="Z824" s="46" t="str">
        <f t="shared" si="168"/>
        <v>Very high</v>
      </c>
    </row>
    <row r="825" spans="1:26" x14ac:dyDescent="0.25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56"/>
        <v>38795</v>
      </c>
      <c r="L825" s="46">
        <f t="shared" si="157"/>
        <v>43095</v>
      </c>
      <c r="M825" s="46">
        <v>58</v>
      </c>
      <c r="N825" s="46">
        <f t="shared" si="158"/>
        <v>43153</v>
      </c>
      <c r="O825" s="46">
        <f t="shared" si="159"/>
        <v>4358</v>
      </c>
      <c r="P825" s="46" t="s">
        <v>64</v>
      </c>
      <c r="Q825" s="58">
        <f t="shared" si="160"/>
        <v>0</v>
      </c>
      <c r="R825" s="46" t="str">
        <f t="shared" si="161"/>
        <v>-</v>
      </c>
      <c r="S825" s="58">
        <f t="shared" si="162"/>
        <v>0.02</v>
      </c>
      <c r="T825" s="46" t="str">
        <f t="shared" si="163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64"/>
        <v>0</v>
      </c>
      <c r="W825" s="46" t="str">
        <f t="shared" si="165"/>
        <v>-</v>
      </c>
      <c r="X825" s="58">
        <f t="shared" si="166"/>
        <v>0.02</v>
      </c>
      <c r="Y825" s="46" t="str">
        <f t="shared" si="167"/>
        <v>Yes</v>
      </c>
      <c r="Z825" s="46" t="str">
        <f t="shared" si="168"/>
        <v>HIGH</v>
      </c>
    </row>
    <row r="826" spans="1:26" x14ac:dyDescent="0.25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56"/>
        <v>11604</v>
      </c>
      <c r="L826" s="46">
        <f t="shared" si="157"/>
        <v>12896</v>
      </c>
      <c r="M826" s="46">
        <v>48</v>
      </c>
      <c r="N826" s="46">
        <f t="shared" si="158"/>
        <v>12944</v>
      </c>
      <c r="O826" s="46">
        <f t="shared" si="159"/>
        <v>1340</v>
      </c>
      <c r="P826" s="46" t="s">
        <v>30</v>
      </c>
      <c r="Q826" s="58">
        <f t="shared" si="160"/>
        <v>0</v>
      </c>
      <c r="R826" s="46" t="str">
        <f t="shared" si="161"/>
        <v>-</v>
      </c>
      <c r="S826" s="58" t="str">
        <f t="shared" si="162"/>
        <v>No Discount</v>
      </c>
      <c r="T826" s="46" t="str">
        <f t="shared" si="163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64"/>
        <v>0</v>
      </c>
      <c r="W826" s="46" t="str">
        <f t="shared" si="165"/>
        <v>-</v>
      </c>
      <c r="X826" s="58">
        <f t="shared" si="166"/>
        <v>0</v>
      </c>
      <c r="Y826" s="46" t="str">
        <f t="shared" si="167"/>
        <v>Yes</v>
      </c>
      <c r="Z826" s="46" t="str">
        <f t="shared" si="168"/>
        <v>HIGH</v>
      </c>
    </row>
    <row r="827" spans="1:26" x14ac:dyDescent="0.25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56"/>
        <v>1510</v>
      </c>
      <c r="L827" s="46">
        <f t="shared" si="157"/>
        <v>1601</v>
      </c>
      <c r="M827" s="46">
        <v>95</v>
      </c>
      <c r="N827" s="46">
        <f t="shared" si="158"/>
        <v>1696</v>
      </c>
      <c r="O827" s="46">
        <f t="shared" si="159"/>
        <v>186</v>
      </c>
      <c r="P827" s="46" t="s">
        <v>28</v>
      </c>
      <c r="Q827" s="58">
        <f t="shared" si="160"/>
        <v>0</v>
      </c>
      <c r="R827" s="46" t="str">
        <f t="shared" si="161"/>
        <v>-</v>
      </c>
      <c r="S827" s="58" t="str">
        <f t="shared" si="162"/>
        <v>No Discount</v>
      </c>
      <c r="T827" s="46" t="str">
        <f t="shared" si="163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64"/>
        <v>0</v>
      </c>
      <c r="W827" s="46" t="str">
        <f t="shared" si="165"/>
        <v>-</v>
      </c>
      <c r="X827" s="58">
        <f t="shared" si="166"/>
        <v>0</v>
      </c>
      <c r="Y827" s="46" t="str">
        <f t="shared" si="167"/>
        <v>Yes</v>
      </c>
      <c r="Z827" s="46" t="str">
        <f t="shared" si="168"/>
        <v>Very high</v>
      </c>
    </row>
    <row r="828" spans="1:26" x14ac:dyDescent="0.25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56"/>
        <v>260</v>
      </c>
      <c r="L828" s="46">
        <f t="shared" si="157"/>
        <v>290</v>
      </c>
      <c r="M828" s="46">
        <v>30</v>
      </c>
      <c r="N828" s="46">
        <f t="shared" si="158"/>
        <v>320</v>
      </c>
      <c r="O828" s="46">
        <f t="shared" si="159"/>
        <v>60</v>
      </c>
      <c r="P828" s="46" t="s">
        <v>30</v>
      </c>
      <c r="Q828" s="58">
        <f t="shared" si="160"/>
        <v>0.3</v>
      </c>
      <c r="R828" s="46">
        <f t="shared" si="161"/>
        <v>96</v>
      </c>
      <c r="S828" s="58" t="str">
        <f t="shared" si="162"/>
        <v>No Discount</v>
      </c>
      <c r="T828" s="46" t="str">
        <f t="shared" si="163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64"/>
        <v>0.3</v>
      </c>
      <c r="W828" s="46">
        <f t="shared" si="165"/>
        <v>96</v>
      </c>
      <c r="X828" s="58">
        <f t="shared" si="166"/>
        <v>0</v>
      </c>
      <c r="Y828" s="46" t="str">
        <f t="shared" si="167"/>
        <v>No</v>
      </c>
      <c r="Z828" s="46" t="str">
        <f t="shared" si="168"/>
        <v>MID</v>
      </c>
    </row>
    <row r="829" spans="1:26" x14ac:dyDescent="0.25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56"/>
        <v>12024</v>
      </c>
      <c r="L829" s="46">
        <f t="shared" si="157"/>
        <v>12498</v>
      </c>
      <c r="M829" s="46">
        <v>33</v>
      </c>
      <c r="N829" s="46">
        <f t="shared" si="158"/>
        <v>12531</v>
      </c>
      <c r="O829" s="46">
        <f t="shared" si="159"/>
        <v>507</v>
      </c>
      <c r="P829" s="46" t="s">
        <v>30</v>
      </c>
      <c r="Q829" s="58">
        <f t="shared" si="160"/>
        <v>0</v>
      </c>
      <c r="R829" s="46">
        <f t="shared" si="161"/>
        <v>3508.6800000000003</v>
      </c>
      <c r="S829" s="58" t="str">
        <f t="shared" si="162"/>
        <v>No Discount</v>
      </c>
      <c r="T829" s="46" t="str">
        <f t="shared" si="163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64"/>
        <v>0</v>
      </c>
      <c r="W829" s="46">
        <f t="shared" si="165"/>
        <v>3508.6800000000003</v>
      </c>
      <c r="X829" s="58">
        <f t="shared" si="166"/>
        <v>0</v>
      </c>
      <c r="Y829" s="46" t="str">
        <f t="shared" si="167"/>
        <v>Yes</v>
      </c>
      <c r="Z829" s="46" t="str">
        <f t="shared" si="168"/>
        <v>MID</v>
      </c>
    </row>
    <row r="830" spans="1:26" x14ac:dyDescent="0.25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56"/>
        <v>9058</v>
      </c>
      <c r="L830" s="46">
        <f t="shared" si="157"/>
        <v>9506</v>
      </c>
      <c r="M830" s="46">
        <v>70</v>
      </c>
      <c r="N830" s="46">
        <f t="shared" si="158"/>
        <v>9576</v>
      </c>
      <c r="O830" s="46">
        <f t="shared" si="159"/>
        <v>518</v>
      </c>
      <c r="P830" s="46" t="s">
        <v>30</v>
      </c>
      <c r="Q830" s="58">
        <f t="shared" si="160"/>
        <v>0</v>
      </c>
      <c r="R830" s="46" t="str">
        <f t="shared" si="161"/>
        <v>-</v>
      </c>
      <c r="S830" s="58" t="str">
        <f t="shared" si="162"/>
        <v>No Discount</v>
      </c>
      <c r="T830" s="46" t="str">
        <f t="shared" si="163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64"/>
        <v>0</v>
      </c>
      <c r="W830" s="46" t="str">
        <f t="shared" si="165"/>
        <v>-</v>
      </c>
      <c r="X830" s="58">
        <f t="shared" si="166"/>
        <v>0</v>
      </c>
      <c r="Y830" s="46" t="str">
        <f t="shared" si="167"/>
        <v>No</v>
      </c>
      <c r="Z830" s="46" t="str">
        <f t="shared" si="168"/>
        <v>Very high</v>
      </c>
    </row>
    <row r="831" spans="1:26" x14ac:dyDescent="0.25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56"/>
        <v>8305</v>
      </c>
      <c r="L831" s="46">
        <f t="shared" si="157"/>
        <v>8723</v>
      </c>
      <c r="M831" s="46">
        <v>85</v>
      </c>
      <c r="N831" s="46">
        <f t="shared" si="158"/>
        <v>8808</v>
      </c>
      <c r="O831" s="46">
        <f t="shared" si="159"/>
        <v>503</v>
      </c>
      <c r="P831" s="46" t="s">
        <v>30</v>
      </c>
      <c r="Q831" s="58">
        <f t="shared" si="160"/>
        <v>0</v>
      </c>
      <c r="R831" s="46">
        <f t="shared" si="161"/>
        <v>1321.2</v>
      </c>
      <c r="S831" s="58" t="str">
        <f t="shared" si="162"/>
        <v>No Discount</v>
      </c>
      <c r="T831" s="46" t="str">
        <f t="shared" si="163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64"/>
        <v>0</v>
      </c>
      <c r="W831" s="46" t="str">
        <f t="shared" si="165"/>
        <v>-</v>
      </c>
      <c r="X831" s="58">
        <f t="shared" si="166"/>
        <v>0</v>
      </c>
      <c r="Y831" s="46" t="str">
        <f t="shared" si="167"/>
        <v>No</v>
      </c>
      <c r="Z831" s="46" t="str">
        <f t="shared" si="168"/>
        <v>Very high</v>
      </c>
    </row>
    <row r="832" spans="1:26" x14ac:dyDescent="0.25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56"/>
        <v>4566</v>
      </c>
      <c r="L832" s="46">
        <f t="shared" si="157"/>
        <v>4974</v>
      </c>
      <c r="M832" s="46">
        <v>87</v>
      </c>
      <c r="N832" s="46">
        <f t="shared" si="158"/>
        <v>5061</v>
      </c>
      <c r="O832" s="46">
        <f t="shared" si="159"/>
        <v>495</v>
      </c>
      <c r="P832" s="46" t="s">
        <v>30</v>
      </c>
      <c r="Q832" s="58">
        <f t="shared" si="160"/>
        <v>0.3</v>
      </c>
      <c r="R832" s="46">
        <f t="shared" si="161"/>
        <v>1518.3</v>
      </c>
      <c r="S832" s="58" t="str">
        <f t="shared" si="162"/>
        <v>No Discount</v>
      </c>
      <c r="T832" s="46" t="str">
        <f t="shared" si="163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64"/>
        <v>0.3</v>
      </c>
      <c r="W832" s="46">
        <f t="shared" si="165"/>
        <v>1518.3</v>
      </c>
      <c r="X832" s="58">
        <f t="shared" si="166"/>
        <v>0</v>
      </c>
      <c r="Y832" s="46" t="str">
        <f t="shared" si="167"/>
        <v>No</v>
      </c>
      <c r="Z832" s="46" t="str">
        <f t="shared" si="168"/>
        <v>Very high</v>
      </c>
    </row>
    <row r="833" spans="1:26" x14ac:dyDescent="0.25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56"/>
        <v>24352</v>
      </c>
      <c r="L833" s="46">
        <f t="shared" si="157"/>
        <v>26048</v>
      </c>
      <c r="M833" s="46">
        <v>96</v>
      </c>
      <c r="N833" s="46">
        <f t="shared" si="158"/>
        <v>26144</v>
      </c>
      <c r="O833" s="46">
        <f t="shared" si="159"/>
        <v>1792</v>
      </c>
      <c r="P833" s="46" t="s">
        <v>64</v>
      </c>
      <c r="Q833" s="58">
        <f t="shared" si="160"/>
        <v>0</v>
      </c>
      <c r="R833" s="46">
        <f t="shared" si="161"/>
        <v>3921.6</v>
      </c>
      <c r="S833" s="58" t="str">
        <f t="shared" si="162"/>
        <v>No Discount</v>
      </c>
      <c r="T833" s="46" t="str">
        <f t="shared" si="163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64"/>
        <v>0</v>
      </c>
      <c r="W833" s="46" t="str">
        <f t="shared" si="165"/>
        <v>-</v>
      </c>
      <c r="X833" s="58">
        <f t="shared" si="166"/>
        <v>0</v>
      </c>
      <c r="Y833" s="46" t="str">
        <f t="shared" si="167"/>
        <v>No</v>
      </c>
      <c r="Z833" s="46" t="str">
        <f t="shared" si="168"/>
        <v>Very high</v>
      </c>
    </row>
    <row r="834" spans="1:26" x14ac:dyDescent="0.25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56"/>
        <v>2596</v>
      </c>
      <c r="L834" s="46">
        <f t="shared" si="157"/>
        <v>2829</v>
      </c>
      <c r="M834" s="46">
        <v>20</v>
      </c>
      <c r="N834" s="46">
        <f t="shared" si="158"/>
        <v>2849</v>
      </c>
      <c r="O834" s="46">
        <f t="shared" si="159"/>
        <v>253</v>
      </c>
      <c r="P834" s="46" t="s">
        <v>28</v>
      </c>
      <c r="Q834" s="58">
        <f t="shared" si="160"/>
        <v>0.3</v>
      </c>
      <c r="R834" s="46">
        <f t="shared" si="161"/>
        <v>854.69999999999993</v>
      </c>
      <c r="S834" s="58" t="str">
        <f t="shared" si="162"/>
        <v>No Discount</v>
      </c>
      <c r="T834" s="46" t="str">
        <f t="shared" si="163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64"/>
        <v>0.3</v>
      </c>
      <c r="W834" s="46">
        <f t="shared" si="165"/>
        <v>854.69999999999993</v>
      </c>
      <c r="X834" s="58">
        <f t="shared" si="166"/>
        <v>0</v>
      </c>
      <c r="Y834" s="46" t="str">
        <f t="shared" si="167"/>
        <v>Yes</v>
      </c>
      <c r="Z834" s="46" t="str">
        <f t="shared" si="168"/>
        <v>LOW</v>
      </c>
    </row>
    <row r="835" spans="1:26" x14ac:dyDescent="0.25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69">I835*J835</f>
        <v>792</v>
      </c>
      <c r="L835" s="46">
        <f t="shared" ref="L835:L898" si="170">H835*J835</f>
        <v>864</v>
      </c>
      <c r="M835" s="46">
        <v>65</v>
      </c>
      <c r="N835" s="46">
        <f t="shared" ref="N835:N898" si="171">L835+M835</f>
        <v>929</v>
      </c>
      <c r="O835" s="46">
        <f t="shared" ref="O835:O898" si="172">N835-K835</f>
        <v>137</v>
      </c>
      <c r="P835" s="46" t="s">
        <v>30</v>
      </c>
      <c r="Q835" s="58">
        <f t="shared" ref="Q835:Q898" si="173">IF(E835="Amazon",30%,0)</f>
        <v>0</v>
      </c>
      <c r="R835" s="46" t="str">
        <f t="shared" ref="R835:R898" si="174">IF(E835="Amazon",30%*N835,IF(E835="Flipkart",28%*N835,IF(E835="India Mart",15%*N835,"-")))</f>
        <v>-</v>
      </c>
      <c r="S835" s="58" t="str">
        <f t="shared" ref="S835:S898" si="175">IF(AND(E835="Website",N835&gt;25000),2%,"No Discount")</f>
        <v>No Discount</v>
      </c>
      <c r="T835" s="46" t="str">
        <f t="shared" ref="T835:T898" si="176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77">IF(E835="Amazon",30%,0%)</f>
        <v>0</v>
      </c>
      <c r="W835" s="46" t="str">
        <f t="shared" ref="W835:W898" si="178">IF(E835="Amazon",N835*30%,IF(E835="flipkart",N835*28%,IF(E835="indiamart",N835*15%,"-")))</f>
        <v>-</v>
      </c>
      <c r="X835" s="58">
        <f t="shared" ref="X835:X898" si="179">IF(AND(E835="website",N835&gt;25000),2%,0%)</f>
        <v>0</v>
      </c>
      <c r="Y835" s="46" t="str">
        <f t="shared" ref="Y835:Y898" si="180">IF(OR(D835="Furniture",D835="Technology"),"Yes","No")</f>
        <v>No</v>
      </c>
      <c r="Z835" s="46" t="str">
        <f t="shared" ref="Z835:Z898" si="181">_xlfn.IFS(M835&lt;=20,"LOW",M835&lt;=40,"MID",M835&lt;=60,"HIGH",M835&gt;60,"Very high")</f>
        <v>Very high</v>
      </c>
    </row>
    <row r="836" spans="1:26" x14ac:dyDescent="0.25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69"/>
        <v>10899</v>
      </c>
      <c r="L836" s="46">
        <f t="shared" si="170"/>
        <v>11889</v>
      </c>
      <c r="M836" s="46">
        <v>28</v>
      </c>
      <c r="N836" s="46">
        <f t="shared" si="171"/>
        <v>11917</v>
      </c>
      <c r="O836" s="46">
        <f t="shared" si="172"/>
        <v>1018</v>
      </c>
      <c r="P836" s="46" t="s">
        <v>30</v>
      </c>
      <c r="Q836" s="58">
        <f t="shared" si="173"/>
        <v>0</v>
      </c>
      <c r="R836" s="46" t="str">
        <f t="shared" si="174"/>
        <v>-</v>
      </c>
      <c r="S836" s="58" t="str">
        <f t="shared" si="175"/>
        <v>No Discount</v>
      </c>
      <c r="T836" s="46" t="str">
        <f t="shared" si="176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77"/>
        <v>0</v>
      </c>
      <c r="W836" s="46" t="str">
        <f t="shared" si="178"/>
        <v>-</v>
      </c>
      <c r="X836" s="58">
        <f t="shared" si="179"/>
        <v>0</v>
      </c>
      <c r="Y836" s="46" t="str">
        <f t="shared" si="180"/>
        <v>No</v>
      </c>
      <c r="Z836" s="46" t="str">
        <f t="shared" si="181"/>
        <v>MID</v>
      </c>
    </row>
    <row r="837" spans="1:26" x14ac:dyDescent="0.25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69"/>
        <v>4672</v>
      </c>
      <c r="L837" s="46">
        <f t="shared" si="170"/>
        <v>4906</v>
      </c>
      <c r="M837" s="46">
        <v>45</v>
      </c>
      <c r="N837" s="46">
        <f t="shared" si="171"/>
        <v>4951</v>
      </c>
      <c r="O837" s="46">
        <f t="shared" si="172"/>
        <v>279</v>
      </c>
      <c r="P837" s="46" t="s">
        <v>30</v>
      </c>
      <c r="Q837" s="58">
        <f t="shared" si="173"/>
        <v>0</v>
      </c>
      <c r="R837" s="46">
        <f t="shared" si="174"/>
        <v>1386.2800000000002</v>
      </c>
      <c r="S837" s="58" t="str">
        <f t="shared" si="175"/>
        <v>No Discount</v>
      </c>
      <c r="T837" s="46" t="str">
        <f t="shared" si="176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77"/>
        <v>0</v>
      </c>
      <c r="W837" s="46">
        <f t="shared" si="178"/>
        <v>1386.2800000000002</v>
      </c>
      <c r="X837" s="58">
        <f t="shared" si="179"/>
        <v>0</v>
      </c>
      <c r="Y837" s="46" t="str">
        <f t="shared" si="180"/>
        <v>No</v>
      </c>
      <c r="Z837" s="46" t="str">
        <f t="shared" si="181"/>
        <v>HIGH</v>
      </c>
    </row>
    <row r="838" spans="1:26" x14ac:dyDescent="0.25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69"/>
        <v>9216</v>
      </c>
      <c r="L838" s="46">
        <f t="shared" si="170"/>
        <v>9768</v>
      </c>
      <c r="M838" s="46">
        <v>21</v>
      </c>
      <c r="N838" s="46">
        <f t="shared" si="171"/>
        <v>9789</v>
      </c>
      <c r="O838" s="46">
        <f t="shared" si="172"/>
        <v>573</v>
      </c>
      <c r="P838" s="46" t="s">
        <v>28</v>
      </c>
      <c r="Q838" s="58">
        <f t="shared" si="173"/>
        <v>0</v>
      </c>
      <c r="R838" s="46" t="str">
        <f t="shared" si="174"/>
        <v>-</v>
      </c>
      <c r="S838" s="58" t="str">
        <f t="shared" si="175"/>
        <v>No Discount</v>
      </c>
      <c r="T838" s="46" t="str">
        <f t="shared" si="176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77"/>
        <v>0</v>
      </c>
      <c r="W838" s="46" t="str">
        <f t="shared" si="178"/>
        <v>-</v>
      </c>
      <c r="X838" s="58">
        <f t="shared" si="179"/>
        <v>0</v>
      </c>
      <c r="Y838" s="46" t="str">
        <f t="shared" si="180"/>
        <v>Yes</v>
      </c>
      <c r="Z838" s="46" t="str">
        <f t="shared" si="181"/>
        <v>MID</v>
      </c>
    </row>
    <row r="839" spans="1:26" x14ac:dyDescent="0.25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69"/>
        <v>54018</v>
      </c>
      <c r="L839" s="46">
        <f t="shared" si="170"/>
        <v>54540</v>
      </c>
      <c r="M839" s="46">
        <v>100</v>
      </c>
      <c r="N839" s="46">
        <f t="shared" si="171"/>
        <v>54640</v>
      </c>
      <c r="O839" s="46">
        <f t="shared" si="172"/>
        <v>622</v>
      </c>
      <c r="P839" s="46" t="s">
        <v>30</v>
      </c>
      <c r="Q839" s="58">
        <f t="shared" si="173"/>
        <v>0</v>
      </c>
      <c r="R839" s="46" t="str">
        <f t="shared" si="174"/>
        <v>-</v>
      </c>
      <c r="S839" s="58" t="str">
        <f t="shared" si="175"/>
        <v>No Discount</v>
      </c>
      <c r="T839" s="46" t="str">
        <f t="shared" si="176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77"/>
        <v>0</v>
      </c>
      <c r="W839" s="46" t="str">
        <f t="shared" si="178"/>
        <v>-</v>
      </c>
      <c r="X839" s="58">
        <f t="shared" si="179"/>
        <v>0</v>
      </c>
      <c r="Y839" s="46" t="str">
        <f t="shared" si="180"/>
        <v>Yes</v>
      </c>
      <c r="Z839" s="46" t="str">
        <f t="shared" si="181"/>
        <v>Very high</v>
      </c>
    </row>
    <row r="840" spans="1:26" x14ac:dyDescent="0.25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69"/>
        <v>1495</v>
      </c>
      <c r="L840" s="46">
        <f t="shared" si="170"/>
        <v>1568</v>
      </c>
      <c r="M840" s="46">
        <v>86</v>
      </c>
      <c r="N840" s="46">
        <f t="shared" si="171"/>
        <v>1654</v>
      </c>
      <c r="O840" s="46">
        <f t="shared" si="172"/>
        <v>159</v>
      </c>
      <c r="P840" s="46" t="s">
        <v>30</v>
      </c>
      <c r="Q840" s="58">
        <f t="shared" si="173"/>
        <v>0</v>
      </c>
      <c r="R840" s="46" t="str">
        <f t="shared" si="174"/>
        <v>-</v>
      </c>
      <c r="S840" s="58" t="str">
        <f t="shared" si="175"/>
        <v>No Discount</v>
      </c>
      <c r="T840" s="46" t="str">
        <f t="shared" si="176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77"/>
        <v>0</v>
      </c>
      <c r="W840" s="46" t="str">
        <f t="shared" si="178"/>
        <v>-</v>
      </c>
      <c r="X840" s="58">
        <f t="shared" si="179"/>
        <v>0</v>
      </c>
      <c r="Y840" s="46" t="str">
        <f t="shared" si="180"/>
        <v>Yes</v>
      </c>
      <c r="Z840" s="46" t="str">
        <f t="shared" si="181"/>
        <v>Very high</v>
      </c>
    </row>
    <row r="841" spans="1:26" x14ac:dyDescent="0.25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69"/>
        <v>11886</v>
      </c>
      <c r="L841" s="46">
        <f t="shared" si="170"/>
        <v>13222</v>
      </c>
      <c r="M841" s="46">
        <v>99</v>
      </c>
      <c r="N841" s="46">
        <f t="shared" si="171"/>
        <v>13321</v>
      </c>
      <c r="O841" s="46">
        <f t="shared" si="172"/>
        <v>1435</v>
      </c>
      <c r="P841" s="46" t="s">
        <v>28</v>
      </c>
      <c r="Q841" s="58">
        <f t="shared" si="173"/>
        <v>0.3</v>
      </c>
      <c r="R841" s="46">
        <f t="shared" si="174"/>
        <v>3996.2999999999997</v>
      </c>
      <c r="S841" s="58" t="str">
        <f t="shared" si="175"/>
        <v>No Discount</v>
      </c>
      <c r="T841" s="46" t="str">
        <f t="shared" si="176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77"/>
        <v>0.3</v>
      </c>
      <c r="W841" s="46">
        <f t="shared" si="178"/>
        <v>3996.2999999999997</v>
      </c>
      <c r="X841" s="58">
        <f t="shared" si="179"/>
        <v>0</v>
      </c>
      <c r="Y841" s="46" t="str">
        <f t="shared" si="180"/>
        <v>Yes</v>
      </c>
      <c r="Z841" s="46" t="str">
        <f t="shared" si="181"/>
        <v>Very high</v>
      </c>
    </row>
    <row r="842" spans="1:26" x14ac:dyDescent="0.25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69"/>
        <v>4000</v>
      </c>
      <c r="L842" s="46">
        <f t="shared" si="170"/>
        <v>4486</v>
      </c>
      <c r="M842" s="46">
        <v>46</v>
      </c>
      <c r="N842" s="46">
        <f t="shared" si="171"/>
        <v>4532</v>
      </c>
      <c r="O842" s="46">
        <f t="shared" si="172"/>
        <v>532</v>
      </c>
      <c r="P842" s="46" t="s">
        <v>30</v>
      </c>
      <c r="Q842" s="58">
        <f t="shared" si="173"/>
        <v>0</v>
      </c>
      <c r="R842" s="46" t="str">
        <f t="shared" si="174"/>
        <v>-</v>
      </c>
      <c r="S842" s="58" t="str">
        <f t="shared" si="175"/>
        <v>No Discount</v>
      </c>
      <c r="T842" s="46" t="str">
        <f t="shared" si="176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77"/>
        <v>0</v>
      </c>
      <c r="W842" s="46" t="str">
        <f t="shared" si="178"/>
        <v>-</v>
      </c>
      <c r="X842" s="58">
        <f t="shared" si="179"/>
        <v>0</v>
      </c>
      <c r="Y842" s="46" t="str">
        <f t="shared" si="180"/>
        <v>No</v>
      </c>
      <c r="Z842" s="46" t="str">
        <f t="shared" si="181"/>
        <v>HIGH</v>
      </c>
    </row>
    <row r="843" spans="1:26" x14ac:dyDescent="0.25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69"/>
        <v>2670</v>
      </c>
      <c r="L843" s="46">
        <f t="shared" si="170"/>
        <v>2996</v>
      </c>
      <c r="M843" s="46">
        <v>54</v>
      </c>
      <c r="N843" s="46">
        <f t="shared" si="171"/>
        <v>3050</v>
      </c>
      <c r="O843" s="46">
        <f t="shared" si="172"/>
        <v>380</v>
      </c>
      <c r="P843" s="46" t="s">
        <v>30</v>
      </c>
      <c r="Q843" s="58">
        <f t="shared" si="173"/>
        <v>0.3</v>
      </c>
      <c r="R843" s="46">
        <f t="shared" si="174"/>
        <v>915</v>
      </c>
      <c r="S843" s="58" t="str">
        <f t="shared" si="175"/>
        <v>No Discount</v>
      </c>
      <c r="T843" s="46" t="str">
        <f t="shared" si="176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77"/>
        <v>0.3</v>
      </c>
      <c r="W843" s="46">
        <f t="shared" si="178"/>
        <v>915</v>
      </c>
      <c r="X843" s="58">
        <f t="shared" si="179"/>
        <v>0</v>
      </c>
      <c r="Y843" s="46" t="str">
        <f t="shared" si="180"/>
        <v>Yes</v>
      </c>
      <c r="Z843" s="46" t="str">
        <f t="shared" si="181"/>
        <v>HIGH</v>
      </c>
    </row>
    <row r="844" spans="1:26" x14ac:dyDescent="0.25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69"/>
        <v>276</v>
      </c>
      <c r="L844" s="46">
        <f t="shared" si="170"/>
        <v>294</v>
      </c>
      <c r="M844" s="46">
        <v>30</v>
      </c>
      <c r="N844" s="46">
        <f t="shared" si="171"/>
        <v>324</v>
      </c>
      <c r="O844" s="46">
        <f t="shared" si="172"/>
        <v>48</v>
      </c>
      <c r="P844" s="46" t="s">
        <v>30</v>
      </c>
      <c r="Q844" s="58">
        <f t="shared" si="173"/>
        <v>0</v>
      </c>
      <c r="R844" s="46" t="str">
        <f t="shared" si="174"/>
        <v>-</v>
      </c>
      <c r="S844" s="58" t="str">
        <f t="shared" si="175"/>
        <v>No Discount</v>
      </c>
      <c r="T844" s="46" t="str">
        <f t="shared" si="176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77"/>
        <v>0</v>
      </c>
      <c r="W844" s="46" t="str">
        <f t="shared" si="178"/>
        <v>-</v>
      </c>
      <c r="X844" s="58">
        <f t="shared" si="179"/>
        <v>0</v>
      </c>
      <c r="Y844" s="46" t="str">
        <f t="shared" si="180"/>
        <v>No</v>
      </c>
      <c r="Z844" s="46" t="str">
        <f t="shared" si="181"/>
        <v>MID</v>
      </c>
    </row>
    <row r="845" spans="1:26" x14ac:dyDescent="0.25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69"/>
        <v>447</v>
      </c>
      <c r="L845" s="46">
        <f t="shared" si="170"/>
        <v>498</v>
      </c>
      <c r="M845" s="46">
        <v>30</v>
      </c>
      <c r="N845" s="46">
        <f t="shared" si="171"/>
        <v>528</v>
      </c>
      <c r="O845" s="46">
        <f t="shared" si="172"/>
        <v>81</v>
      </c>
      <c r="P845" s="46" t="s">
        <v>30</v>
      </c>
      <c r="Q845" s="58">
        <f t="shared" si="173"/>
        <v>0</v>
      </c>
      <c r="R845" s="46" t="str">
        <f t="shared" si="174"/>
        <v>-</v>
      </c>
      <c r="S845" s="58" t="str">
        <f t="shared" si="175"/>
        <v>No Discount</v>
      </c>
      <c r="T845" s="46" t="str">
        <f t="shared" si="176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77"/>
        <v>0</v>
      </c>
      <c r="W845" s="46" t="str">
        <f t="shared" si="178"/>
        <v>-</v>
      </c>
      <c r="X845" s="58">
        <f t="shared" si="179"/>
        <v>0</v>
      </c>
      <c r="Y845" s="46" t="str">
        <f t="shared" si="180"/>
        <v>No</v>
      </c>
      <c r="Z845" s="46" t="str">
        <f t="shared" si="181"/>
        <v>MID</v>
      </c>
    </row>
    <row r="846" spans="1:26" x14ac:dyDescent="0.25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69"/>
        <v>3168</v>
      </c>
      <c r="L846" s="46">
        <f t="shared" si="170"/>
        <v>3456</v>
      </c>
      <c r="M846" s="46">
        <v>87</v>
      </c>
      <c r="N846" s="46">
        <f t="shared" si="171"/>
        <v>3543</v>
      </c>
      <c r="O846" s="46">
        <f t="shared" si="172"/>
        <v>375</v>
      </c>
      <c r="P846" s="46" t="s">
        <v>30</v>
      </c>
      <c r="Q846" s="58">
        <f t="shared" si="173"/>
        <v>0</v>
      </c>
      <c r="R846" s="46">
        <f t="shared" si="174"/>
        <v>992.04000000000008</v>
      </c>
      <c r="S846" s="58" t="str">
        <f t="shared" si="175"/>
        <v>No Discount</v>
      </c>
      <c r="T846" s="46" t="str">
        <f t="shared" si="176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77"/>
        <v>0</v>
      </c>
      <c r="W846" s="46">
        <f t="shared" si="178"/>
        <v>992.04000000000008</v>
      </c>
      <c r="X846" s="58">
        <f t="shared" si="179"/>
        <v>0</v>
      </c>
      <c r="Y846" s="46" t="str">
        <f t="shared" si="180"/>
        <v>No</v>
      </c>
      <c r="Z846" s="46" t="str">
        <f t="shared" si="181"/>
        <v>Very high</v>
      </c>
    </row>
    <row r="847" spans="1:26" x14ac:dyDescent="0.25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69"/>
        <v>19152</v>
      </c>
      <c r="L847" s="46">
        <f t="shared" si="170"/>
        <v>20103</v>
      </c>
      <c r="M847" s="46">
        <v>72</v>
      </c>
      <c r="N847" s="46">
        <f t="shared" si="171"/>
        <v>20175</v>
      </c>
      <c r="O847" s="46">
        <f t="shared" si="172"/>
        <v>1023</v>
      </c>
      <c r="P847" s="46" t="s">
        <v>28</v>
      </c>
      <c r="Q847" s="58">
        <f t="shared" si="173"/>
        <v>0</v>
      </c>
      <c r="R847" s="46" t="str">
        <f t="shared" si="174"/>
        <v>-</v>
      </c>
      <c r="S847" s="58" t="str">
        <f t="shared" si="175"/>
        <v>No Discount</v>
      </c>
      <c r="T847" s="46" t="str">
        <f t="shared" si="176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77"/>
        <v>0</v>
      </c>
      <c r="W847" s="46" t="str">
        <f t="shared" si="178"/>
        <v>-</v>
      </c>
      <c r="X847" s="58">
        <f t="shared" si="179"/>
        <v>0</v>
      </c>
      <c r="Y847" s="46" t="str">
        <f t="shared" si="180"/>
        <v>Yes</v>
      </c>
      <c r="Z847" s="46" t="str">
        <f t="shared" si="181"/>
        <v>Very high</v>
      </c>
    </row>
    <row r="848" spans="1:26" x14ac:dyDescent="0.25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69"/>
        <v>374</v>
      </c>
      <c r="L848" s="46">
        <f t="shared" si="170"/>
        <v>393</v>
      </c>
      <c r="M848" s="46">
        <v>21</v>
      </c>
      <c r="N848" s="46">
        <f t="shared" si="171"/>
        <v>414</v>
      </c>
      <c r="O848" s="46">
        <f t="shared" si="172"/>
        <v>40</v>
      </c>
      <c r="P848" s="46" t="s">
        <v>30</v>
      </c>
      <c r="Q848" s="58">
        <f t="shared" si="173"/>
        <v>0</v>
      </c>
      <c r="R848" s="46" t="str">
        <f t="shared" si="174"/>
        <v>-</v>
      </c>
      <c r="S848" s="58" t="str">
        <f t="shared" si="175"/>
        <v>No Discount</v>
      </c>
      <c r="T848" s="46" t="str">
        <f t="shared" si="176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77"/>
        <v>0</v>
      </c>
      <c r="W848" s="46" t="str">
        <f t="shared" si="178"/>
        <v>-</v>
      </c>
      <c r="X848" s="58">
        <f t="shared" si="179"/>
        <v>0</v>
      </c>
      <c r="Y848" s="46" t="str">
        <f t="shared" si="180"/>
        <v>No</v>
      </c>
      <c r="Z848" s="46" t="str">
        <f t="shared" si="181"/>
        <v>MID</v>
      </c>
    </row>
    <row r="849" spans="1:26" x14ac:dyDescent="0.25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69"/>
        <v>13497</v>
      </c>
      <c r="L849" s="46">
        <f t="shared" si="170"/>
        <v>14712</v>
      </c>
      <c r="M849" s="46">
        <v>82</v>
      </c>
      <c r="N849" s="46">
        <f t="shared" si="171"/>
        <v>14794</v>
      </c>
      <c r="O849" s="46">
        <f t="shared" si="172"/>
        <v>1297</v>
      </c>
      <c r="P849" s="46" t="s">
        <v>30</v>
      </c>
      <c r="Q849" s="58">
        <f t="shared" si="173"/>
        <v>0</v>
      </c>
      <c r="R849" s="46">
        <f t="shared" si="174"/>
        <v>4142.3200000000006</v>
      </c>
      <c r="S849" s="58" t="str">
        <f t="shared" si="175"/>
        <v>No Discount</v>
      </c>
      <c r="T849" s="46" t="str">
        <f t="shared" si="176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77"/>
        <v>0</v>
      </c>
      <c r="W849" s="46">
        <f t="shared" si="178"/>
        <v>4142.3200000000006</v>
      </c>
      <c r="X849" s="58">
        <f t="shared" si="179"/>
        <v>0</v>
      </c>
      <c r="Y849" s="46" t="str">
        <f t="shared" si="180"/>
        <v>Yes</v>
      </c>
      <c r="Z849" s="46" t="str">
        <f t="shared" si="181"/>
        <v>Very high</v>
      </c>
    </row>
    <row r="850" spans="1:26" x14ac:dyDescent="0.25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69"/>
        <v>518</v>
      </c>
      <c r="L850" s="46">
        <f t="shared" si="170"/>
        <v>546</v>
      </c>
      <c r="M850" s="46">
        <v>10</v>
      </c>
      <c r="N850" s="46">
        <f t="shared" si="171"/>
        <v>556</v>
      </c>
      <c r="O850" s="46">
        <f t="shared" si="172"/>
        <v>38</v>
      </c>
      <c r="P850" s="46" t="s">
        <v>30</v>
      </c>
      <c r="Q850" s="58">
        <f t="shared" si="173"/>
        <v>0</v>
      </c>
      <c r="R850" s="46" t="str">
        <f t="shared" si="174"/>
        <v>-</v>
      </c>
      <c r="S850" s="58" t="str">
        <f t="shared" si="175"/>
        <v>No Discount</v>
      </c>
      <c r="T850" s="46" t="str">
        <f t="shared" si="176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77"/>
        <v>0</v>
      </c>
      <c r="W850" s="46" t="str">
        <f t="shared" si="178"/>
        <v>-</v>
      </c>
      <c r="X850" s="58">
        <f t="shared" si="179"/>
        <v>0</v>
      </c>
      <c r="Y850" s="46" t="str">
        <f t="shared" si="180"/>
        <v>No</v>
      </c>
      <c r="Z850" s="46" t="str">
        <f t="shared" si="181"/>
        <v>LOW</v>
      </c>
    </row>
    <row r="851" spans="1:26" x14ac:dyDescent="0.25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69"/>
        <v>177</v>
      </c>
      <c r="L851" s="46">
        <f t="shared" si="170"/>
        <v>189</v>
      </c>
      <c r="M851" s="46">
        <v>10</v>
      </c>
      <c r="N851" s="46">
        <f t="shared" si="171"/>
        <v>199</v>
      </c>
      <c r="O851" s="46">
        <f t="shared" si="172"/>
        <v>22</v>
      </c>
      <c r="P851" s="46" t="s">
        <v>30</v>
      </c>
      <c r="Q851" s="58">
        <f t="shared" si="173"/>
        <v>0</v>
      </c>
      <c r="R851" s="46">
        <f t="shared" si="174"/>
        <v>55.720000000000006</v>
      </c>
      <c r="S851" s="58" t="str">
        <f t="shared" si="175"/>
        <v>No Discount</v>
      </c>
      <c r="T851" s="46" t="str">
        <f t="shared" si="176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77"/>
        <v>0</v>
      </c>
      <c r="W851" s="46">
        <f t="shared" si="178"/>
        <v>55.720000000000006</v>
      </c>
      <c r="X851" s="58">
        <f t="shared" si="179"/>
        <v>0</v>
      </c>
      <c r="Y851" s="46" t="str">
        <f t="shared" si="180"/>
        <v>No</v>
      </c>
      <c r="Z851" s="46" t="str">
        <f t="shared" si="181"/>
        <v>LOW</v>
      </c>
    </row>
    <row r="852" spans="1:26" x14ac:dyDescent="0.25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69"/>
        <v>6824</v>
      </c>
      <c r="L852" s="46">
        <f t="shared" si="170"/>
        <v>7160</v>
      </c>
      <c r="M852" s="46">
        <v>57</v>
      </c>
      <c r="N852" s="46">
        <f t="shared" si="171"/>
        <v>7217</v>
      </c>
      <c r="O852" s="46">
        <f t="shared" si="172"/>
        <v>393</v>
      </c>
      <c r="P852" s="46" t="s">
        <v>30</v>
      </c>
      <c r="Q852" s="58">
        <f t="shared" si="173"/>
        <v>0</v>
      </c>
      <c r="R852" s="46">
        <f t="shared" si="174"/>
        <v>2020.7600000000002</v>
      </c>
      <c r="S852" s="58" t="str">
        <f t="shared" si="175"/>
        <v>No Discount</v>
      </c>
      <c r="T852" s="46" t="str">
        <f t="shared" si="176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77"/>
        <v>0</v>
      </c>
      <c r="W852" s="46">
        <f t="shared" si="178"/>
        <v>2020.7600000000002</v>
      </c>
      <c r="X852" s="58">
        <f t="shared" si="179"/>
        <v>0</v>
      </c>
      <c r="Y852" s="46" t="str">
        <f t="shared" si="180"/>
        <v>Yes</v>
      </c>
      <c r="Z852" s="46" t="str">
        <f t="shared" si="181"/>
        <v>HIGH</v>
      </c>
    </row>
    <row r="853" spans="1:26" x14ac:dyDescent="0.25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69"/>
        <v>646</v>
      </c>
      <c r="L853" s="46">
        <f t="shared" si="170"/>
        <v>726</v>
      </c>
      <c r="M853" s="46">
        <v>55</v>
      </c>
      <c r="N853" s="46">
        <f t="shared" si="171"/>
        <v>781</v>
      </c>
      <c r="O853" s="46">
        <f t="shared" si="172"/>
        <v>135</v>
      </c>
      <c r="P853" s="46" t="s">
        <v>28</v>
      </c>
      <c r="Q853" s="58">
        <f t="shared" si="173"/>
        <v>0</v>
      </c>
      <c r="R853" s="46" t="str">
        <f t="shared" si="174"/>
        <v>-</v>
      </c>
      <c r="S853" s="58" t="str">
        <f t="shared" si="175"/>
        <v>No Discount</v>
      </c>
      <c r="T853" s="46" t="str">
        <f t="shared" si="176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77"/>
        <v>0</v>
      </c>
      <c r="W853" s="46" t="str">
        <f t="shared" si="178"/>
        <v>-</v>
      </c>
      <c r="X853" s="58">
        <f t="shared" si="179"/>
        <v>0</v>
      </c>
      <c r="Y853" s="46" t="str">
        <f t="shared" si="180"/>
        <v>No</v>
      </c>
      <c r="Z853" s="46" t="str">
        <f t="shared" si="181"/>
        <v>HIGH</v>
      </c>
    </row>
    <row r="854" spans="1:26" x14ac:dyDescent="0.25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69"/>
        <v>5532</v>
      </c>
      <c r="L854" s="46">
        <f t="shared" si="170"/>
        <v>5748</v>
      </c>
      <c r="M854" s="46">
        <v>97</v>
      </c>
      <c r="N854" s="46">
        <f t="shared" si="171"/>
        <v>5845</v>
      </c>
      <c r="O854" s="46">
        <f t="shared" si="172"/>
        <v>313</v>
      </c>
      <c r="P854" s="46" t="s">
        <v>30</v>
      </c>
      <c r="Q854" s="58">
        <f t="shared" si="173"/>
        <v>0.3</v>
      </c>
      <c r="R854" s="46">
        <f t="shared" si="174"/>
        <v>1753.5</v>
      </c>
      <c r="S854" s="58" t="str">
        <f t="shared" si="175"/>
        <v>No Discount</v>
      </c>
      <c r="T854" s="46" t="str">
        <f t="shared" si="176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77"/>
        <v>0.3</v>
      </c>
      <c r="W854" s="46">
        <f t="shared" si="178"/>
        <v>1753.5</v>
      </c>
      <c r="X854" s="58">
        <f t="shared" si="179"/>
        <v>0</v>
      </c>
      <c r="Y854" s="46" t="str">
        <f t="shared" si="180"/>
        <v>Yes</v>
      </c>
      <c r="Z854" s="46" t="str">
        <f t="shared" si="181"/>
        <v>Very high</v>
      </c>
    </row>
    <row r="855" spans="1:26" x14ac:dyDescent="0.25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69"/>
        <v>65</v>
      </c>
      <c r="L855" s="46">
        <f t="shared" si="170"/>
        <v>73</v>
      </c>
      <c r="M855" s="46">
        <v>10</v>
      </c>
      <c r="N855" s="46">
        <f t="shared" si="171"/>
        <v>83</v>
      </c>
      <c r="O855" s="46">
        <f t="shared" si="172"/>
        <v>18</v>
      </c>
      <c r="P855" s="46" t="s">
        <v>152</v>
      </c>
      <c r="Q855" s="58">
        <f t="shared" si="173"/>
        <v>0</v>
      </c>
      <c r="R855" s="46">
        <f t="shared" si="174"/>
        <v>12.45</v>
      </c>
      <c r="S855" s="58" t="str">
        <f t="shared" si="175"/>
        <v>No Discount</v>
      </c>
      <c r="T855" s="46" t="str">
        <f t="shared" si="176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77"/>
        <v>0</v>
      </c>
      <c r="W855" s="46" t="str">
        <f t="shared" si="178"/>
        <v>-</v>
      </c>
      <c r="X855" s="58">
        <f t="shared" si="179"/>
        <v>0</v>
      </c>
      <c r="Y855" s="46" t="str">
        <f t="shared" si="180"/>
        <v>No</v>
      </c>
      <c r="Z855" s="46" t="str">
        <f t="shared" si="181"/>
        <v>LOW</v>
      </c>
    </row>
    <row r="856" spans="1:26" x14ac:dyDescent="0.25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69"/>
        <v>7714</v>
      </c>
      <c r="L856" s="46">
        <f t="shared" si="170"/>
        <v>8492</v>
      </c>
      <c r="M856" s="46">
        <v>93</v>
      </c>
      <c r="N856" s="46">
        <f t="shared" si="171"/>
        <v>8585</v>
      </c>
      <c r="O856" s="46">
        <f t="shared" si="172"/>
        <v>871</v>
      </c>
      <c r="P856" s="46" t="s">
        <v>28</v>
      </c>
      <c r="Q856" s="58">
        <f t="shared" si="173"/>
        <v>0.3</v>
      </c>
      <c r="R856" s="46">
        <f t="shared" si="174"/>
        <v>2575.5</v>
      </c>
      <c r="S856" s="58" t="str">
        <f t="shared" si="175"/>
        <v>No Discount</v>
      </c>
      <c r="T856" s="46" t="str">
        <f t="shared" si="176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77"/>
        <v>0.3</v>
      </c>
      <c r="W856" s="46">
        <f t="shared" si="178"/>
        <v>2575.5</v>
      </c>
      <c r="X856" s="58">
        <f t="shared" si="179"/>
        <v>0</v>
      </c>
      <c r="Y856" s="46" t="str">
        <f t="shared" si="180"/>
        <v>Yes</v>
      </c>
      <c r="Z856" s="46" t="str">
        <f t="shared" si="181"/>
        <v>Very high</v>
      </c>
    </row>
    <row r="857" spans="1:26" x14ac:dyDescent="0.25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69"/>
        <v>602</v>
      </c>
      <c r="L857" s="46">
        <f t="shared" si="170"/>
        <v>651</v>
      </c>
      <c r="M857" s="46">
        <v>10</v>
      </c>
      <c r="N857" s="46">
        <f t="shared" si="171"/>
        <v>661</v>
      </c>
      <c r="O857" s="46">
        <f t="shared" si="172"/>
        <v>59</v>
      </c>
      <c r="P857" s="46" t="s">
        <v>30</v>
      </c>
      <c r="Q857" s="58">
        <f t="shared" si="173"/>
        <v>0</v>
      </c>
      <c r="R857" s="46" t="str">
        <f t="shared" si="174"/>
        <v>-</v>
      </c>
      <c r="S857" s="58" t="str">
        <f t="shared" si="175"/>
        <v>No Discount</v>
      </c>
      <c r="T857" s="46" t="str">
        <f t="shared" si="176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77"/>
        <v>0</v>
      </c>
      <c r="W857" s="46" t="str">
        <f t="shared" si="178"/>
        <v>-</v>
      </c>
      <c r="X857" s="58">
        <f t="shared" si="179"/>
        <v>0</v>
      </c>
      <c r="Y857" s="46" t="str">
        <f t="shared" si="180"/>
        <v>No</v>
      </c>
      <c r="Z857" s="46" t="str">
        <f t="shared" si="181"/>
        <v>LOW</v>
      </c>
    </row>
    <row r="858" spans="1:26" x14ac:dyDescent="0.25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69"/>
        <v>3742</v>
      </c>
      <c r="L858" s="46">
        <f t="shared" si="170"/>
        <v>4156</v>
      </c>
      <c r="M858" s="46">
        <v>45</v>
      </c>
      <c r="N858" s="46">
        <f t="shared" si="171"/>
        <v>4201</v>
      </c>
      <c r="O858" s="46">
        <f t="shared" si="172"/>
        <v>459</v>
      </c>
      <c r="P858" s="46" t="s">
        <v>28</v>
      </c>
      <c r="Q858" s="58">
        <f t="shared" si="173"/>
        <v>0.3</v>
      </c>
      <c r="R858" s="46">
        <f t="shared" si="174"/>
        <v>1260.3</v>
      </c>
      <c r="S858" s="58" t="str">
        <f t="shared" si="175"/>
        <v>No Discount</v>
      </c>
      <c r="T858" s="46" t="str">
        <f t="shared" si="176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77"/>
        <v>0.3</v>
      </c>
      <c r="W858" s="46">
        <f t="shared" si="178"/>
        <v>1260.3</v>
      </c>
      <c r="X858" s="58">
        <f t="shared" si="179"/>
        <v>0</v>
      </c>
      <c r="Y858" s="46" t="str">
        <f t="shared" si="180"/>
        <v>No</v>
      </c>
      <c r="Z858" s="46" t="str">
        <f t="shared" si="181"/>
        <v>HIGH</v>
      </c>
    </row>
    <row r="859" spans="1:26" x14ac:dyDescent="0.25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69"/>
        <v>2668</v>
      </c>
      <c r="L859" s="46">
        <f t="shared" si="170"/>
        <v>2826</v>
      </c>
      <c r="M859" s="46">
        <v>93</v>
      </c>
      <c r="N859" s="46">
        <f t="shared" si="171"/>
        <v>2919</v>
      </c>
      <c r="O859" s="46">
        <f t="shared" si="172"/>
        <v>251</v>
      </c>
      <c r="P859" s="46" t="s">
        <v>30</v>
      </c>
      <c r="Q859" s="58">
        <f t="shared" si="173"/>
        <v>0.3</v>
      </c>
      <c r="R859" s="46">
        <f t="shared" si="174"/>
        <v>875.69999999999993</v>
      </c>
      <c r="S859" s="58" t="str">
        <f t="shared" si="175"/>
        <v>No Discount</v>
      </c>
      <c r="T859" s="46" t="str">
        <f t="shared" si="176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77"/>
        <v>0.3</v>
      </c>
      <c r="W859" s="46">
        <f t="shared" si="178"/>
        <v>875.69999999999993</v>
      </c>
      <c r="X859" s="58">
        <f t="shared" si="179"/>
        <v>0</v>
      </c>
      <c r="Y859" s="46" t="str">
        <f t="shared" si="180"/>
        <v>No</v>
      </c>
      <c r="Z859" s="46" t="str">
        <f t="shared" si="181"/>
        <v>Very high</v>
      </c>
    </row>
    <row r="860" spans="1:26" x14ac:dyDescent="0.25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69"/>
        <v>6620</v>
      </c>
      <c r="L860" s="46">
        <f t="shared" si="170"/>
        <v>6951</v>
      </c>
      <c r="M860" s="46">
        <v>97</v>
      </c>
      <c r="N860" s="46">
        <f t="shared" si="171"/>
        <v>7048</v>
      </c>
      <c r="O860" s="46">
        <f t="shared" si="172"/>
        <v>428</v>
      </c>
      <c r="P860" s="46" t="s">
        <v>30</v>
      </c>
      <c r="Q860" s="58">
        <f t="shared" si="173"/>
        <v>0.3</v>
      </c>
      <c r="R860" s="46">
        <f t="shared" si="174"/>
        <v>2114.4</v>
      </c>
      <c r="S860" s="58" t="str">
        <f t="shared" si="175"/>
        <v>No Discount</v>
      </c>
      <c r="T860" s="46" t="str">
        <f t="shared" si="176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77"/>
        <v>0.3</v>
      </c>
      <c r="W860" s="46">
        <f t="shared" si="178"/>
        <v>2114.4</v>
      </c>
      <c r="X860" s="58">
        <f t="shared" si="179"/>
        <v>0</v>
      </c>
      <c r="Y860" s="46" t="str">
        <f t="shared" si="180"/>
        <v>Yes</v>
      </c>
      <c r="Z860" s="46" t="str">
        <f t="shared" si="181"/>
        <v>Very high</v>
      </c>
    </row>
    <row r="861" spans="1:26" x14ac:dyDescent="0.25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69"/>
        <v>1495</v>
      </c>
      <c r="L861" s="46">
        <f t="shared" si="170"/>
        <v>1585</v>
      </c>
      <c r="M861" s="46">
        <v>77</v>
      </c>
      <c r="N861" s="46">
        <f t="shared" si="171"/>
        <v>1662</v>
      </c>
      <c r="O861" s="46">
        <f t="shared" si="172"/>
        <v>167</v>
      </c>
      <c r="P861" s="46" t="s">
        <v>28</v>
      </c>
      <c r="Q861" s="58">
        <f t="shared" si="173"/>
        <v>0.3</v>
      </c>
      <c r="R861" s="46">
        <f t="shared" si="174"/>
        <v>498.59999999999997</v>
      </c>
      <c r="S861" s="58" t="str">
        <f t="shared" si="175"/>
        <v>No Discount</v>
      </c>
      <c r="T861" s="46" t="str">
        <f t="shared" si="176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77"/>
        <v>0.3</v>
      </c>
      <c r="W861" s="46">
        <f t="shared" si="178"/>
        <v>498.59999999999997</v>
      </c>
      <c r="X861" s="58">
        <f t="shared" si="179"/>
        <v>0</v>
      </c>
      <c r="Y861" s="46" t="str">
        <f t="shared" si="180"/>
        <v>Yes</v>
      </c>
      <c r="Z861" s="46" t="str">
        <f t="shared" si="181"/>
        <v>Very high</v>
      </c>
    </row>
    <row r="862" spans="1:26" x14ac:dyDescent="0.25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69"/>
        <v>413</v>
      </c>
      <c r="L862" s="46">
        <f t="shared" si="170"/>
        <v>441</v>
      </c>
      <c r="M862" s="46">
        <v>10</v>
      </c>
      <c r="N862" s="46">
        <f t="shared" si="171"/>
        <v>451</v>
      </c>
      <c r="O862" s="46">
        <f t="shared" si="172"/>
        <v>38</v>
      </c>
      <c r="P862" s="46" t="s">
        <v>28</v>
      </c>
      <c r="Q862" s="58">
        <f t="shared" si="173"/>
        <v>0</v>
      </c>
      <c r="R862" s="46" t="str">
        <f t="shared" si="174"/>
        <v>-</v>
      </c>
      <c r="S862" s="58" t="str">
        <f t="shared" si="175"/>
        <v>No Discount</v>
      </c>
      <c r="T862" s="46" t="str">
        <f t="shared" si="176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77"/>
        <v>0</v>
      </c>
      <c r="W862" s="46" t="str">
        <f t="shared" si="178"/>
        <v>-</v>
      </c>
      <c r="X862" s="58">
        <f t="shared" si="179"/>
        <v>0</v>
      </c>
      <c r="Y862" s="46" t="str">
        <f t="shared" si="180"/>
        <v>No</v>
      </c>
      <c r="Z862" s="46" t="str">
        <f t="shared" si="181"/>
        <v>LOW</v>
      </c>
    </row>
    <row r="863" spans="1:26" x14ac:dyDescent="0.25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69"/>
        <v>122330</v>
      </c>
      <c r="L863" s="46">
        <f t="shared" si="170"/>
        <v>128290</v>
      </c>
      <c r="M863" s="46">
        <v>66</v>
      </c>
      <c r="N863" s="46">
        <f t="shared" si="171"/>
        <v>128356</v>
      </c>
      <c r="O863" s="46">
        <f t="shared" si="172"/>
        <v>6026</v>
      </c>
      <c r="P863" s="46" t="s">
        <v>30</v>
      </c>
      <c r="Q863" s="58">
        <f t="shared" si="173"/>
        <v>0.3</v>
      </c>
      <c r="R863" s="46">
        <f t="shared" si="174"/>
        <v>38506.799999999996</v>
      </c>
      <c r="S863" s="58" t="str">
        <f t="shared" si="175"/>
        <v>No Discount</v>
      </c>
      <c r="T863" s="46" t="str">
        <f t="shared" si="176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77"/>
        <v>0.3</v>
      </c>
      <c r="W863" s="46">
        <f t="shared" si="178"/>
        <v>38506.799999999996</v>
      </c>
      <c r="X863" s="58">
        <f t="shared" si="179"/>
        <v>0</v>
      </c>
      <c r="Y863" s="46" t="str">
        <f t="shared" si="180"/>
        <v>Yes</v>
      </c>
      <c r="Z863" s="46" t="str">
        <f t="shared" si="181"/>
        <v>Very high</v>
      </c>
    </row>
    <row r="864" spans="1:26" x14ac:dyDescent="0.25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69"/>
        <v>2667</v>
      </c>
      <c r="L864" s="46">
        <f t="shared" si="170"/>
        <v>2907</v>
      </c>
      <c r="M864" s="46">
        <v>80</v>
      </c>
      <c r="N864" s="46">
        <f t="shared" si="171"/>
        <v>2987</v>
      </c>
      <c r="O864" s="46">
        <f t="shared" si="172"/>
        <v>320</v>
      </c>
      <c r="P864" s="46" t="s">
        <v>152</v>
      </c>
      <c r="Q864" s="58">
        <f t="shared" si="173"/>
        <v>0</v>
      </c>
      <c r="R864" s="46" t="str">
        <f t="shared" si="174"/>
        <v>-</v>
      </c>
      <c r="S864" s="58" t="str">
        <f t="shared" si="175"/>
        <v>No Discount</v>
      </c>
      <c r="T864" s="46" t="str">
        <f t="shared" si="176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77"/>
        <v>0</v>
      </c>
      <c r="W864" s="46" t="str">
        <f t="shared" si="178"/>
        <v>-</v>
      </c>
      <c r="X864" s="58">
        <f t="shared" si="179"/>
        <v>0</v>
      </c>
      <c r="Y864" s="46" t="str">
        <f t="shared" si="180"/>
        <v>No</v>
      </c>
      <c r="Z864" s="46" t="str">
        <f t="shared" si="181"/>
        <v>Very high</v>
      </c>
    </row>
    <row r="865" spans="1:26" x14ac:dyDescent="0.25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69"/>
        <v>17562</v>
      </c>
      <c r="L865" s="46">
        <f t="shared" si="170"/>
        <v>18246</v>
      </c>
      <c r="M865" s="46">
        <v>94</v>
      </c>
      <c r="N865" s="46">
        <f t="shared" si="171"/>
        <v>18340</v>
      </c>
      <c r="O865" s="46">
        <f t="shared" si="172"/>
        <v>778</v>
      </c>
      <c r="P865" s="46" t="s">
        <v>152</v>
      </c>
      <c r="Q865" s="58">
        <f t="shared" si="173"/>
        <v>0.3</v>
      </c>
      <c r="R865" s="46">
        <f t="shared" si="174"/>
        <v>5502</v>
      </c>
      <c r="S865" s="58" t="str">
        <f t="shared" si="175"/>
        <v>No Discount</v>
      </c>
      <c r="T865" s="46" t="str">
        <f t="shared" si="176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77"/>
        <v>0.3</v>
      </c>
      <c r="W865" s="46">
        <f t="shared" si="178"/>
        <v>5502</v>
      </c>
      <c r="X865" s="58">
        <f t="shared" si="179"/>
        <v>0</v>
      </c>
      <c r="Y865" s="46" t="str">
        <f t="shared" si="180"/>
        <v>Yes</v>
      </c>
      <c r="Z865" s="46" t="str">
        <f t="shared" si="181"/>
        <v>Very high</v>
      </c>
    </row>
    <row r="866" spans="1:26" x14ac:dyDescent="0.25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69"/>
        <v>3690</v>
      </c>
      <c r="L866" s="46">
        <f t="shared" si="170"/>
        <v>3948</v>
      </c>
      <c r="M866" s="46">
        <v>92</v>
      </c>
      <c r="N866" s="46">
        <f t="shared" si="171"/>
        <v>4040</v>
      </c>
      <c r="O866" s="46">
        <f t="shared" si="172"/>
        <v>350</v>
      </c>
      <c r="P866" s="46" t="s">
        <v>30</v>
      </c>
      <c r="Q866" s="58">
        <f t="shared" si="173"/>
        <v>0</v>
      </c>
      <c r="R866" s="46">
        <f t="shared" si="174"/>
        <v>1131.2</v>
      </c>
      <c r="S866" s="58" t="str">
        <f t="shared" si="175"/>
        <v>No Discount</v>
      </c>
      <c r="T866" s="46" t="str">
        <f t="shared" si="176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77"/>
        <v>0</v>
      </c>
      <c r="W866" s="46">
        <f t="shared" si="178"/>
        <v>1131.2</v>
      </c>
      <c r="X866" s="58">
        <f t="shared" si="179"/>
        <v>0</v>
      </c>
      <c r="Y866" s="46" t="str">
        <f t="shared" si="180"/>
        <v>No</v>
      </c>
      <c r="Z866" s="46" t="str">
        <f t="shared" si="181"/>
        <v>Very high</v>
      </c>
    </row>
    <row r="867" spans="1:26" x14ac:dyDescent="0.25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69"/>
        <v>232</v>
      </c>
      <c r="L867" s="46">
        <f t="shared" si="170"/>
        <v>254</v>
      </c>
      <c r="M867" s="46">
        <v>30</v>
      </c>
      <c r="N867" s="46">
        <f t="shared" si="171"/>
        <v>284</v>
      </c>
      <c r="O867" s="46">
        <f t="shared" si="172"/>
        <v>52</v>
      </c>
      <c r="P867" s="46" t="s">
        <v>30</v>
      </c>
      <c r="Q867" s="58">
        <f t="shared" si="173"/>
        <v>0</v>
      </c>
      <c r="R867" s="46">
        <f t="shared" si="174"/>
        <v>79.52000000000001</v>
      </c>
      <c r="S867" s="58" t="str">
        <f t="shared" si="175"/>
        <v>No Discount</v>
      </c>
      <c r="T867" s="46" t="str">
        <f t="shared" si="176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77"/>
        <v>0</v>
      </c>
      <c r="W867" s="46">
        <f t="shared" si="178"/>
        <v>79.52000000000001</v>
      </c>
      <c r="X867" s="58">
        <f t="shared" si="179"/>
        <v>0</v>
      </c>
      <c r="Y867" s="46" t="str">
        <f t="shared" si="180"/>
        <v>No</v>
      </c>
      <c r="Z867" s="46" t="str">
        <f t="shared" si="181"/>
        <v>MID</v>
      </c>
    </row>
    <row r="868" spans="1:26" x14ac:dyDescent="0.25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69"/>
        <v>70328</v>
      </c>
      <c r="L868" s="46">
        <f t="shared" si="170"/>
        <v>76656</v>
      </c>
      <c r="M868" s="46">
        <v>72</v>
      </c>
      <c r="N868" s="46">
        <f t="shared" si="171"/>
        <v>76728</v>
      </c>
      <c r="O868" s="46">
        <f t="shared" si="172"/>
        <v>6400</v>
      </c>
      <c r="P868" s="46" t="s">
        <v>30</v>
      </c>
      <c r="Q868" s="58">
        <f t="shared" si="173"/>
        <v>0</v>
      </c>
      <c r="R868" s="46">
        <f t="shared" si="174"/>
        <v>21483.840000000004</v>
      </c>
      <c r="S868" s="58" t="str">
        <f t="shared" si="175"/>
        <v>No Discount</v>
      </c>
      <c r="T868" s="46" t="str">
        <f t="shared" si="176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77"/>
        <v>0</v>
      </c>
      <c r="W868" s="46">
        <f t="shared" si="178"/>
        <v>21483.840000000004</v>
      </c>
      <c r="X868" s="58">
        <f t="shared" si="179"/>
        <v>0</v>
      </c>
      <c r="Y868" s="46" t="str">
        <f t="shared" si="180"/>
        <v>Yes</v>
      </c>
      <c r="Z868" s="46" t="str">
        <f t="shared" si="181"/>
        <v>Very high</v>
      </c>
    </row>
    <row r="869" spans="1:26" x14ac:dyDescent="0.25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69"/>
        <v>384</v>
      </c>
      <c r="L869" s="46">
        <f t="shared" si="170"/>
        <v>414</v>
      </c>
      <c r="M869" s="46">
        <v>30</v>
      </c>
      <c r="N869" s="46">
        <f t="shared" si="171"/>
        <v>444</v>
      </c>
      <c r="O869" s="46">
        <f t="shared" si="172"/>
        <v>60</v>
      </c>
      <c r="P869" s="46" t="s">
        <v>28</v>
      </c>
      <c r="Q869" s="58">
        <f t="shared" si="173"/>
        <v>0</v>
      </c>
      <c r="R869" s="46">
        <f t="shared" si="174"/>
        <v>124.32000000000001</v>
      </c>
      <c r="S869" s="58" t="str">
        <f t="shared" si="175"/>
        <v>No Discount</v>
      </c>
      <c r="T869" s="46" t="str">
        <f t="shared" si="176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77"/>
        <v>0</v>
      </c>
      <c r="W869" s="46">
        <f t="shared" si="178"/>
        <v>124.32000000000001</v>
      </c>
      <c r="X869" s="58">
        <f t="shared" si="179"/>
        <v>0</v>
      </c>
      <c r="Y869" s="46" t="str">
        <f t="shared" si="180"/>
        <v>No</v>
      </c>
      <c r="Z869" s="46" t="str">
        <f t="shared" si="181"/>
        <v>MID</v>
      </c>
    </row>
    <row r="870" spans="1:26" x14ac:dyDescent="0.25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69"/>
        <v>2282</v>
      </c>
      <c r="L870" s="46">
        <f t="shared" si="170"/>
        <v>2372</v>
      </c>
      <c r="M870" s="46">
        <v>39</v>
      </c>
      <c r="N870" s="46">
        <f t="shared" si="171"/>
        <v>2411</v>
      </c>
      <c r="O870" s="46">
        <f t="shared" si="172"/>
        <v>129</v>
      </c>
      <c r="P870" s="46" t="s">
        <v>28</v>
      </c>
      <c r="Q870" s="58">
        <f t="shared" si="173"/>
        <v>0</v>
      </c>
      <c r="R870" s="46" t="str">
        <f t="shared" si="174"/>
        <v>-</v>
      </c>
      <c r="S870" s="58" t="str">
        <f t="shared" si="175"/>
        <v>No Discount</v>
      </c>
      <c r="T870" s="46" t="str">
        <f t="shared" si="176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77"/>
        <v>0</v>
      </c>
      <c r="W870" s="46" t="str">
        <f t="shared" si="178"/>
        <v>-</v>
      </c>
      <c r="X870" s="58">
        <f t="shared" si="179"/>
        <v>0</v>
      </c>
      <c r="Y870" s="46" t="str">
        <f t="shared" si="180"/>
        <v>Yes</v>
      </c>
      <c r="Z870" s="46" t="str">
        <f t="shared" si="181"/>
        <v>MID</v>
      </c>
    </row>
    <row r="871" spans="1:26" x14ac:dyDescent="0.25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69"/>
        <v>3930</v>
      </c>
      <c r="L871" s="46">
        <f t="shared" si="170"/>
        <v>4084</v>
      </c>
      <c r="M871" s="46">
        <v>72</v>
      </c>
      <c r="N871" s="46">
        <f t="shared" si="171"/>
        <v>4156</v>
      </c>
      <c r="O871" s="46">
        <f t="shared" si="172"/>
        <v>226</v>
      </c>
      <c r="P871" s="46" t="s">
        <v>152</v>
      </c>
      <c r="Q871" s="58">
        <f t="shared" si="173"/>
        <v>0</v>
      </c>
      <c r="R871" s="46" t="str">
        <f t="shared" si="174"/>
        <v>-</v>
      </c>
      <c r="S871" s="58" t="str">
        <f t="shared" si="175"/>
        <v>No Discount</v>
      </c>
      <c r="T871" s="46" t="str">
        <f t="shared" si="176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77"/>
        <v>0</v>
      </c>
      <c r="W871" s="46" t="str">
        <f t="shared" si="178"/>
        <v>-</v>
      </c>
      <c r="X871" s="58">
        <f t="shared" si="179"/>
        <v>0</v>
      </c>
      <c r="Y871" s="46" t="str">
        <f t="shared" si="180"/>
        <v>Yes</v>
      </c>
      <c r="Z871" s="46" t="str">
        <f t="shared" si="181"/>
        <v>Very high</v>
      </c>
    </row>
    <row r="872" spans="1:26" x14ac:dyDescent="0.25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69"/>
        <v>220</v>
      </c>
      <c r="L872" s="46">
        <f t="shared" si="170"/>
        <v>240</v>
      </c>
      <c r="M872" s="46">
        <v>10</v>
      </c>
      <c r="N872" s="46">
        <f t="shared" si="171"/>
        <v>250</v>
      </c>
      <c r="O872" s="46">
        <f t="shared" si="172"/>
        <v>30</v>
      </c>
      <c r="P872" s="46" t="s">
        <v>30</v>
      </c>
      <c r="Q872" s="58">
        <f t="shared" si="173"/>
        <v>0</v>
      </c>
      <c r="R872" s="46">
        <f t="shared" si="174"/>
        <v>70</v>
      </c>
      <c r="S872" s="58" t="str">
        <f t="shared" si="175"/>
        <v>No Discount</v>
      </c>
      <c r="T872" s="46" t="str">
        <f t="shared" si="176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77"/>
        <v>0</v>
      </c>
      <c r="W872" s="46">
        <f t="shared" si="178"/>
        <v>70</v>
      </c>
      <c r="X872" s="58">
        <f t="shared" si="179"/>
        <v>0</v>
      </c>
      <c r="Y872" s="46" t="str">
        <f t="shared" si="180"/>
        <v>No</v>
      </c>
      <c r="Z872" s="46" t="str">
        <f t="shared" si="181"/>
        <v>LOW</v>
      </c>
    </row>
    <row r="873" spans="1:26" x14ac:dyDescent="0.25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69"/>
        <v>15732</v>
      </c>
      <c r="L873" s="46">
        <f t="shared" si="170"/>
        <v>17142</v>
      </c>
      <c r="M873" s="46">
        <v>45</v>
      </c>
      <c r="N873" s="46">
        <f t="shared" si="171"/>
        <v>17187</v>
      </c>
      <c r="O873" s="46">
        <f t="shared" si="172"/>
        <v>1455</v>
      </c>
      <c r="P873" s="46" t="s">
        <v>30</v>
      </c>
      <c r="Q873" s="58">
        <f t="shared" si="173"/>
        <v>0</v>
      </c>
      <c r="R873" s="46" t="str">
        <f t="shared" si="174"/>
        <v>-</v>
      </c>
      <c r="S873" s="58" t="str">
        <f t="shared" si="175"/>
        <v>No Discount</v>
      </c>
      <c r="T873" s="46" t="str">
        <f t="shared" si="176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77"/>
        <v>0</v>
      </c>
      <c r="W873" s="46" t="str">
        <f t="shared" si="178"/>
        <v>-</v>
      </c>
      <c r="X873" s="58">
        <f t="shared" si="179"/>
        <v>0</v>
      </c>
      <c r="Y873" s="46" t="str">
        <f t="shared" si="180"/>
        <v>Yes</v>
      </c>
      <c r="Z873" s="46" t="str">
        <f t="shared" si="181"/>
        <v>HIGH</v>
      </c>
    </row>
    <row r="874" spans="1:26" x14ac:dyDescent="0.25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69"/>
        <v>116</v>
      </c>
      <c r="L874" s="46">
        <f t="shared" si="170"/>
        <v>127</v>
      </c>
      <c r="M874" s="46">
        <v>30</v>
      </c>
      <c r="N874" s="46">
        <f t="shared" si="171"/>
        <v>157</v>
      </c>
      <c r="O874" s="46">
        <f t="shared" si="172"/>
        <v>41</v>
      </c>
      <c r="P874" s="46" t="s">
        <v>28</v>
      </c>
      <c r="Q874" s="58">
        <f t="shared" si="173"/>
        <v>0</v>
      </c>
      <c r="R874" s="46" t="str">
        <f t="shared" si="174"/>
        <v>-</v>
      </c>
      <c r="S874" s="58" t="str">
        <f t="shared" si="175"/>
        <v>No Discount</v>
      </c>
      <c r="T874" s="46" t="str">
        <f t="shared" si="176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77"/>
        <v>0</v>
      </c>
      <c r="W874" s="46" t="str">
        <f t="shared" si="178"/>
        <v>-</v>
      </c>
      <c r="X874" s="58">
        <f t="shared" si="179"/>
        <v>0</v>
      </c>
      <c r="Y874" s="46" t="str">
        <f t="shared" si="180"/>
        <v>No</v>
      </c>
      <c r="Z874" s="46" t="str">
        <f t="shared" si="181"/>
        <v>MID</v>
      </c>
    </row>
    <row r="875" spans="1:26" x14ac:dyDescent="0.25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69"/>
        <v>1908</v>
      </c>
      <c r="L875" s="46">
        <f t="shared" si="170"/>
        <v>1983</v>
      </c>
      <c r="M875" s="46">
        <v>57</v>
      </c>
      <c r="N875" s="46">
        <f t="shared" si="171"/>
        <v>2040</v>
      </c>
      <c r="O875" s="46">
        <f t="shared" si="172"/>
        <v>132</v>
      </c>
      <c r="P875" s="46" t="s">
        <v>152</v>
      </c>
      <c r="Q875" s="58">
        <f t="shared" si="173"/>
        <v>0</v>
      </c>
      <c r="R875" s="46">
        <f t="shared" si="174"/>
        <v>571.20000000000005</v>
      </c>
      <c r="S875" s="58" t="str">
        <f t="shared" si="175"/>
        <v>No Discount</v>
      </c>
      <c r="T875" s="46" t="str">
        <f t="shared" si="176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77"/>
        <v>0</v>
      </c>
      <c r="W875" s="46">
        <f t="shared" si="178"/>
        <v>571.20000000000005</v>
      </c>
      <c r="X875" s="58">
        <f t="shared" si="179"/>
        <v>0</v>
      </c>
      <c r="Y875" s="46" t="str">
        <f t="shared" si="180"/>
        <v>Yes</v>
      </c>
      <c r="Z875" s="46" t="str">
        <f t="shared" si="181"/>
        <v>HIGH</v>
      </c>
    </row>
    <row r="876" spans="1:26" x14ac:dyDescent="0.25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69"/>
        <v>184</v>
      </c>
      <c r="L876" s="46">
        <f t="shared" si="170"/>
        <v>194</v>
      </c>
      <c r="M876" s="46">
        <v>10</v>
      </c>
      <c r="N876" s="46">
        <f t="shared" si="171"/>
        <v>204</v>
      </c>
      <c r="O876" s="46">
        <f t="shared" si="172"/>
        <v>20</v>
      </c>
      <c r="P876" s="46" t="s">
        <v>30</v>
      </c>
      <c r="Q876" s="58">
        <f t="shared" si="173"/>
        <v>0.3</v>
      </c>
      <c r="R876" s="46">
        <f t="shared" si="174"/>
        <v>61.199999999999996</v>
      </c>
      <c r="S876" s="58" t="str">
        <f t="shared" si="175"/>
        <v>No Discount</v>
      </c>
      <c r="T876" s="46" t="str">
        <f t="shared" si="176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77"/>
        <v>0.3</v>
      </c>
      <c r="W876" s="46">
        <f t="shared" si="178"/>
        <v>61.199999999999996</v>
      </c>
      <c r="X876" s="58">
        <f t="shared" si="179"/>
        <v>0</v>
      </c>
      <c r="Y876" s="46" t="str">
        <f t="shared" si="180"/>
        <v>No</v>
      </c>
      <c r="Z876" s="46" t="str">
        <f t="shared" si="181"/>
        <v>LOW</v>
      </c>
    </row>
    <row r="877" spans="1:26" x14ac:dyDescent="0.25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69"/>
        <v>4070</v>
      </c>
      <c r="L877" s="46">
        <f t="shared" si="170"/>
        <v>4435</v>
      </c>
      <c r="M877" s="46">
        <v>24</v>
      </c>
      <c r="N877" s="46">
        <f t="shared" si="171"/>
        <v>4459</v>
      </c>
      <c r="O877" s="46">
        <f t="shared" si="172"/>
        <v>389</v>
      </c>
      <c r="P877" s="46" t="s">
        <v>30</v>
      </c>
      <c r="Q877" s="58">
        <f t="shared" si="173"/>
        <v>0.3</v>
      </c>
      <c r="R877" s="46">
        <f t="shared" si="174"/>
        <v>1337.7</v>
      </c>
      <c r="S877" s="58" t="str">
        <f t="shared" si="175"/>
        <v>No Discount</v>
      </c>
      <c r="T877" s="46" t="str">
        <f t="shared" si="176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77"/>
        <v>0.3</v>
      </c>
      <c r="W877" s="46">
        <f t="shared" si="178"/>
        <v>1337.7</v>
      </c>
      <c r="X877" s="58">
        <f t="shared" si="179"/>
        <v>0</v>
      </c>
      <c r="Y877" s="46" t="str">
        <f t="shared" si="180"/>
        <v>No</v>
      </c>
      <c r="Z877" s="46" t="str">
        <f t="shared" si="181"/>
        <v>MID</v>
      </c>
    </row>
    <row r="878" spans="1:26" x14ac:dyDescent="0.25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69"/>
        <v>11426</v>
      </c>
      <c r="L878" s="46">
        <f t="shared" si="170"/>
        <v>11764</v>
      </c>
      <c r="M878" s="46">
        <v>95</v>
      </c>
      <c r="N878" s="46">
        <f t="shared" si="171"/>
        <v>11859</v>
      </c>
      <c r="O878" s="46">
        <f t="shared" si="172"/>
        <v>433</v>
      </c>
      <c r="P878" s="46" t="s">
        <v>30</v>
      </c>
      <c r="Q878" s="58">
        <f t="shared" si="173"/>
        <v>0</v>
      </c>
      <c r="R878" s="46" t="str">
        <f t="shared" si="174"/>
        <v>-</v>
      </c>
      <c r="S878" s="58" t="str">
        <f t="shared" si="175"/>
        <v>No Discount</v>
      </c>
      <c r="T878" s="46" t="str">
        <f t="shared" si="176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77"/>
        <v>0</v>
      </c>
      <c r="W878" s="46" t="str">
        <f t="shared" si="178"/>
        <v>-</v>
      </c>
      <c r="X878" s="58">
        <f t="shared" si="179"/>
        <v>0</v>
      </c>
      <c r="Y878" s="46" t="str">
        <f t="shared" si="180"/>
        <v>Yes</v>
      </c>
      <c r="Z878" s="46" t="str">
        <f t="shared" si="181"/>
        <v>Very high</v>
      </c>
    </row>
    <row r="879" spans="1:26" x14ac:dyDescent="0.25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69"/>
        <v>1871</v>
      </c>
      <c r="L879" s="46">
        <f t="shared" si="170"/>
        <v>2078</v>
      </c>
      <c r="M879" s="46">
        <v>55</v>
      </c>
      <c r="N879" s="46">
        <f t="shared" si="171"/>
        <v>2133</v>
      </c>
      <c r="O879" s="46">
        <f t="shared" si="172"/>
        <v>262</v>
      </c>
      <c r="P879" s="46" t="s">
        <v>30</v>
      </c>
      <c r="Q879" s="58">
        <f t="shared" si="173"/>
        <v>0</v>
      </c>
      <c r="R879" s="46" t="str">
        <f t="shared" si="174"/>
        <v>-</v>
      </c>
      <c r="S879" s="58" t="str">
        <f t="shared" si="175"/>
        <v>No Discount</v>
      </c>
      <c r="T879" s="46" t="str">
        <f t="shared" si="176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77"/>
        <v>0</v>
      </c>
      <c r="W879" s="46" t="str">
        <f t="shared" si="178"/>
        <v>-</v>
      </c>
      <c r="X879" s="58">
        <f t="shared" si="179"/>
        <v>0</v>
      </c>
      <c r="Y879" s="46" t="str">
        <f t="shared" si="180"/>
        <v>No</v>
      </c>
      <c r="Z879" s="46" t="str">
        <f t="shared" si="181"/>
        <v>HIGH</v>
      </c>
    </row>
    <row r="880" spans="1:26" x14ac:dyDescent="0.25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69"/>
        <v>6120</v>
      </c>
      <c r="L880" s="46">
        <f t="shared" si="170"/>
        <v>6930</v>
      </c>
      <c r="M880" s="46">
        <v>74</v>
      </c>
      <c r="N880" s="46">
        <f t="shared" si="171"/>
        <v>7004</v>
      </c>
      <c r="O880" s="46">
        <f t="shared" si="172"/>
        <v>884</v>
      </c>
      <c r="P880" s="46" t="s">
        <v>30</v>
      </c>
      <c r="Q880" s="58">
        <f t="shared" si="173"/>
        <v>0</v>
      </c>
      <c r="R880" s="46">
        <f t="shared" si="174"/>
        <v>1050.5999999999999</v>
      </c>
      <c r="S880" s="58" t="str">
        <f t="shared" si="175"/>
        <v>No Discount</v>
      </c>
      <c r="T880" s="46" t="str">
        <f t="shared" si="176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77"/>
        <v>0</v>
      </c>
      <c r="W880" s="46" t="str">
        <f t="shared" si="178"/>
        <v>-</v>
      </c>
      <c r="X880" s="58">
        <f t="shared" si="179"/>
        <v>0</v>
      </c>
      <c r="Y880" s="46" t="str">
        <f t="shared" si="180"/>
        <v>No</v>
      </c>
      <c r="Z880" s="46" t="str">
        <f t="shared" si="181"/>
        <v>Very high</v>
      </c>
    </row>
    <row r="881" spans="1:26" x14ac:dyDescent="0.25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69"/>
        <v>16584</v>
      </c>
      <c r="L881" s="46">
        <f t="shared" si="170"/>
        <v>17727</v>
      </c>
      <c r="M881" s="46">
        <v>87</v>
      </c>
      <c r="N881" s="46">
        <f t="shared" si="171"/>
        <v>17814</v>
      </c>
      <c r="O881" s="46">
        <f t="shared" si="172"/>
        <v>1230</v>
      </c>
      <c r="P881" s="46" t="s">
        <v>30</v>
      </c>
      <c r="Q881" s="58">
        <f t="shared" si="173"/>
        <v>0</v>
      </c>
      <c r="R881" s="46" t="str">
        <f t="shared" si="174"/>
        <v>-</v>
      </c>
      <c r="S881" s="58" t="str">
        <f t="shared" si="175"/>
        <v>No Discount</v>
      </c>
      <c r="T881" s="46" t="str">
        <f t="shared" si="176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77"/>
        <v>0</v>
      </c>
      <c r="W881" s="46" t="str">
        <f t="shared" si="178"/>
        <v>-</v>
      </c>
      <c r="X881" s="58">
        <f t="shared" si="179"/>
        <v>0</v>
      </c>
      <c r="Y881" s="46" t="str">
        <f t="shared" si="180"/>
        <v>Yes</v>
      </c>
      <c r="Z881" s="46" t="str">
        <f t="shared" si="181"/>
        <v>Very high</v>
      </c>
    </row>
    <row r="882" spans="1:26" x14ac:dyDescent="0.25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69"/>
        <v>1296</v>
      </c>
      <c r="L882" s="46">
        <f t="shared" si="170"/>
        <v>1416</v>
      </c>
      <c r="M882" s="46">
        <v>55</v>
      </c>
      <c r="N882" s="46">
        <f t="shared" si="171"/>
        <v>1471</v>
      </c>
      <c r="O882" s="46">
        <f t="shared" si="172"/>
        <v>175</v>
      </c>
      <c r="P882" s="46" t="s">
        <v>28</v>
      </c>
      <c r="Q882" s="58">
        <f t="shared" si="173"/>
        <v>0</v>
      </c>
      <c r="R882" s="46" t="str">
        <f t="shared" si="174"/>
        <v>-</v>
      </c>
      <c r="S882" s="58" t="str">
        <f t="shared" si="175"/>
        <v>No Discount</v>
      </c>
      <c r="T882" s="46" t="str">
        <f t="shared" si="176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77"/>
        <v>0</v>
      </c>
      <c r="W882" s="46" t="str">
        <f t="shared" si="178"/>
        <v>-</v>
      </c>
      <c r="X882" s="58">
        <f t="shared" si="179"/>
        <v>0</v>
      </c>
      <c r="Y882" s="46" t="str">
        <f t="shared" si="180"/>
        <v>No</v>
      </c>
      <c r="Z882" s="46" t="str">
        <f t="shared" si="181"/>
        <v>HIGH</v>
      </c>
    </row>
    <row r="883" spans="1:26" x14ac:dyDescent="0.25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69"/>
        <v>748</v>
      </c>
      <c r="L883" s="46">
        <f t="shared" si="170"/>
        <v>786</v>
      </c>
      <c r="M883" s="46">
        <v>27</v>
      </c>
      <c r="N883" s="46">
        <f t="shared" si="171"/>
        <v>813</v>
      </c>
      <c r="O883" s="46">
        <f t="shared" si="172"/>
        <v>65</v>
      </c>
      <c r="P883" s="46" t="s">
        <v>28</v>
      </c>
      <c r="Q883" s="58">
        <f t="shared" si="173"/>
        <v>0</v>
      </c>
      <c r="R883" s="46">
        <f t="shared" si="174"/>
        <v>227.64000000000001</v>
      </c>
      <c r="S883" s="58" t="str">
        <f t="shared" si="175"/>
        <v>No Discount</v>
      </c>
      <c r="T883" s="46" t="str">
        <f t="shared" si="176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77"/>
        <v>0</v>
      </c>
      <c r="W883" s="46">
        <f t="shared" si="178"/>
        <v>227.64000000000001</v>
      </c>
      <c r="X883" s="58">
        <f t="shared" si="179"/>
        <v>0</v>
      </c>
      <c r="Y883" s="46" t="str">
        <f t="shared" si="180"/>
        <v>No</v>
      </c>
      <c r="Z883" s="46" t="str">
        <f t="shared" si="181"/>
        <v>MID</v>
      </c>
    </row>
    <row r="884" spans="1:26" x14ac:dyDescent="0.25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69"/>
        <v>16590</v>
      </c>
      <c r="L884" s="46">
        <f t="shared" si="170"/>
        <v>18428</v>
      </c>
      <c r="M884" s="46">
        <v>38</v>
      </c>
      <c r="N884" s="46">
        <f t="shared" si="171"/>
        <v>18466</v>
      </c>
      <c r="O884" s="46">
        <f t="shared" si="172"/>
        <v>1876</v>
      </c>
      <c r="P884" s="46" t="s">
        <v>30</v>
      </c>
      <c r="Q884" s="58">
        <f t="shared" si="173"/>
        <v>0.3</v>
      </c>
      <c r="R884" s="46">
        <f t="shared" si="174"/>
        <v>5539.8</v>
      </c>
      <c r="S884" s="58" t="str">
        <f t="shared" si="175"/>
        <v>No Discount</v>
      </c>
      <c r="T884" s="46" t="str">
        <f t="shared" si="176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77"/>
        <v>0.3</v>
      </c>
      <c r="W884" s="46">
        <f t="shared" si="178"/>
        <v>5539.8</v>
      </c>
      <c r="X884" s="58">
        <f t="shared" si="179"/>
        <v>0</v>
      </c>
      <c r="Y884" s="46" t="str">
        <f t="shared" si="180"/>
        <v>Yes</v>
      </c>
      <c r="Z884" s="46" t="str">
        <f t="shared" si="181"/>
        <v>MID</v>
      </c>
    </row>
    <row r="885" spans="1:26" x14ac:dyDescent="0.25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69"/>
        <v>610</v>
      </c>
      <c r="L885" s="46">
        <f t="shared" si="170"/>
        <v>650</v>
      </c>
      <c r="M885" s="46">
        <v>30</v>
      </c>
      <c r="N885" s="46">
        <f t="shared" si="171"/>
        <v>680</v>
      </c>
      <c r="O885" s="46">
        <f t="shared" si="172"/>
        <v>70</v>
      </c>
      <c r="P885" s="46" t="s">
        <v>28</v>
      </c>
      <c r="Q885" s="58">
        <f t="shared" si="173"/>
        <v>0</v>
      </c>
      <c r="R885" s="46">
        <f t="shared" si="174"/>
        <v>190.4</v>
      </c>
      <c r="S885" s="58" t="str">
        <f t="shared" si="175"/>
        <v>No Discount</v>
      </c>
      <c r="T885" s="46" t="str">
        <f t="shared" si="176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77"/>
        <v>0</v>
      </c>
      <c r="W885" s="46">
        <f t="shared" si="178"/>
        <v>190.4</v>
      </c>
      <c r="X885" s="58">
        <f t="shared" si="179"/>
        <v>0</v>
      </c>
      <c r="Y885" s="46" t="str">
        <f t="shared" si="180"/>
        <v>No</v>
      </c>
      <c r="Z885" s="46" t="str">
        <f t="shared" si="181"/>
        <v>MID</v>
      </c>
    </row>
    <row r="886" spans="1:26" x14ac:dyDescent="0.25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69"/>
        <v>8244</v>
      </c>
      <c r="L886" s="46">
        <f t="shared" si="170"/>
        <v>8820</v>
      </c>
      <c r="M886" s="46">
        <v>62</v>
      </c>
      <c r="N886" s="46">
        <f t="shared" si="171"/>
        <v>8882</v>
      </c>
      <c r="O886" s="46">
        <f t="shared" si="172"/>
        <v>638</v>
      </c>
      <c r="P886" s="46" t="s">
        <v>30</v>
      </c>
      <c r="Q886" s="58">
        <f t="shared" si="173"/>
        <v>0</v>
      </c>
      <c r="R886" s="46">
        <f t="shared" si="174"/>
        <v>1332.3</v>
      </c>
      <c r="S886" s="58" t="str">
        <f t="shared" si="175"/>
        <v>No Discount</v>
      </c>
      <c r="T886" s="46" t="str">
        <f t="shared" si="176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77"/>
        <v>0</v>
      </c>
      <c r="W886" s="46" t="str">
        <f t="shared" si="178"/>
        <v>-</v>
      </c>
      <c r="X886" s="58">
        <f t="shared" si="179"/>
        <v>0</v>
      </c>
      <c r="Y886" s="46" t="str">
        <f t="shared" si="180"/>
        <v>Yes</v>
      </c>
      <c r="Z886" s="46" t="str">
        <f t="shared" si="181"/>
        <v>Very high</v>
      </c>
    </row>
    <row r="887" spans="1:26" x14ac:dyDescent="0.25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69"/>
        <v>3248</v>
      </c>
      <c r="L887" s="46">
        <f t="shared" si="170"/>
        <v>3408</v>
      </c>
      <c r="M887" s="46">
        <v>85</v>
      </c>
      <c r="N887" s="46">
        <f t="shared" si="171"/>
        <v>3493</v>
      </c>
      <c r="O887" s="46">
        <f t="shared" si="172"/>
        <v>245</v>
      </c>
      <c r="P887" s="46" t="s">
        <v>28</v>
      </c>
      <c r="Q887" s="58">
        <f t="shared" si="173"/>
        <v>0</v>
      </c>
      <c r="R887" s="46" t="str">
        <f t="shared" si="174"/>
        <v>-</v>
      </c>
      <c r="S887" s="58" t="str">
        <f t="shared" si="175"/>
        <v>No Discount</v>
      </c>
      <c r="T887" s="46" t="str">
        <f t="shared" si="176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77"/>
        <v>0</v>
      </c>
      <c r="W887" s="46" t="str">
        <f t="shared" si="178"/>
        <v>-</v>
      </c>
      <c r="X887" s="58">
        <f t="shared" si="179"/>
        <v>0</v>
      </c>
      <c r="Y887" s="46" t="str">
        <f t="shared" si="180"/>
        <v>No</v>
      </c>
      <c r="Z887" s="46" t="str">
        <f t="shared" si="181"/>
        <v>Very high</v>
      </c>
    </row>
    <row r="888" spans="1:26" x14ac:dyDescent="0.25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69"/>
        <v>114</v>
      </c>
      <c r="L888" s="46">
        <f t="shared" si="170"/>
        <v>120</v>
      </c>
      <c r="M888" s="46">
        <v>10</v>
      </c>
      <c r="N888" s="46">
        <f t="shared" si="171"/>
        <v>130</v>
      </c>
      <c r="O888" s="46">
        <f t="shared" si="172"/>
        <v>16</v>
      </c>
      <c r="P888" s="46" t="s">
        <v>30</v>
      </c>
      <c r="Q888" s="58">
        <f t="shared" si="173"/>
        <v>0</v>
      </c>
      <c r="R888" s="46" t="str">
        <f t="shared" si="174"/>
        <v>-</v>
      </c>
      <c r="S888" s="58" t="str">
        <f t="shared" si="175"/>
        <v>No Discount</v>
      </c>
      <c r="T888" s="46" t="str">
        <f t="shared" si="176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77"/>
        <v>0</v>
      </c>
      <c r="W888" s="46" t="str">
        <f t="shared" si="178"/>
        <v>-</v>
      </c>
      <c r="X888" s="58">
        <f t="shared" si="179"/>
        <v>0</v>
      </c>
      <c r="Y888" s="46" t="str">
        <f t="shared" si="180"/>
        <v>No</v>
      </c>
      <c r="Z888" s="46" t="str">
        <f t="shared" si="181"/>
        <v>LOW</v>
      </c>
    </row>
    <row r="889" spans="1:26" x14ac:dyDescent="0.25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69"/>
        <v>655</v>
      </c>
      <c r="L889" s="46">
        <f t="shared" si="170"/>
        <v>705</v>
      </c>
      <c r="M889" s="46">
        <v>30</v>
      </c>
      <c r="N889" s="46">
        <f t="shared" si="171"/>
        <v>735</v>
      </c>
      <c r="O889" s="46">
        <f t="shared" si="172"/>
        <v>80</v>
      </c>
      <c r="P889" s="46" t="s">
        <v>30</v>
      </c>
      <c r="Q889" s="58">
        <f t="shared" si="173"/>
        <v>0</v>
      </c>
      <c r="R889" s="46" t="str">
        <f t="shared" si="174"/>
        <v>-</v>
      </c>
      <c r="S889" s="58" t="str">
        <f t="shared" si="175"/>
        <v>No Discount</v>
      </c>
      <c r="T889" s="46" t="str">
        <f t="shared" si="176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77"/>
        <v>0</v>
      </c>
      <c r="W889" s="46" t="str">
        <f t="shared" si="178"/>
        <v>-</v>
      </c>
      <c r="X889" s="58">
        <f t="shared" si="179"/>
        <v>0</v>
      </c>
      <c r="Y889" s="46" t="str">
        <f t="shared" si="180"/>
        <v>No</v>
      </c>
      <c r="Z889" s="46" t="str">
        <f t="shared" si="181"/>
        <v>MID</v>
      </c>
    </row>
    <row r="890" spans="1:26" x14ac:dyDescent="0.25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69"/>
        <v>4895</v>
      </c>
      <c r="L890" s="46">
        <f t="shared" si="170"/>
        <v>5240</v>
      </c>
      <c r="M890" s="46">
        <v>22</v>
      </c>
      <c r="N890" s="46">
        <f t="shared" si="171"/>
        <v>5262</v>
      </c>
      <c r="O890" s="46">
        <f t="shared" si="172"/>
        <v>367</v>
      </c>
      <c r="P890" s="46" t="s">
        <v>30</v>
      </c>
      <c r="Q890" s="58">
        <f t="shared" si="173"/>
        <v>0</v>
      </c>
      <c r="R890" s="46" t="str">
        <f t="shared" si="174"/>
        <v>-</v>
      </c>
      <c r="S890" s="58" t="str">
        <f t="shared" si="175"/>
        <v>No Discount</v>
      </c>
      <c r="T890" s="46" t="str">
        <f t="shared" si="176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77"/>
        <v>0</v>
      </c>
      <c r="W890" s="46" t="str">
        <f t="shared" si="178"/>
        <v>-</v>
      </c>
      <c r="X890" s="58">
        <f t="shared" si="179"/>
        <v>0</v>
      </c>
      <c r="Y890" s="46" t="str">
        <f t="shared" si="180"/>
        <v>No</v>
      </c>
      <c r="Z890" s="46" t="str">
        <f t="shared" si="181"/>
        <v>MID</v>
      </c>
    </row>
    <row r="891" spans="1:26" x14ac:dyDescent="0.25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69"/>
        <v>27824</v>
      </c>
      <c r="L891" s="46">
        <f t="shared" si="170"/>
        <v>30032</v>
      </c>
      <c r="M891" s="46">
        <v>94</v>
      </c>
      <c r="N891" s="46">
        <f t="shared" si="171"/>
        <v>30126</v>
      </c>
      <c r="O891" s="46">
        <f t="shared" si="172"/>
        <v>2302</v>
      </c>
      <c r="P891" s="46" t="s">
        <v>30</v>
      </c>
      <c r="Q891" s="58">
        <f t="shared" si="173"/>
        <v>0</v>
      </c>
      <c r="R891" s="46" t="str">
        <f t="shared" si="174"/>
        <v>-</v>
      </c>
      <c r="S891" s="58" t="str">
        <f t="shared" si="175"/>
        <v>No Discount</v>
      </c>
      <c r="T891" s="46" t="str">
        <f t="shared" si="176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77"/>
        <v>0</v>
      </c>
      <c r="W891" s="46" t="str">
        <f t="shared" si="178"/>
        <v>-</v>
      </c>
      <c r="X891" s="58">
        <f t="shared" si="179"/>
        <v>0</v>
      </c>
      <c r="Y891" s="46" t="str">
        <f t="shared" si="180"/>
        <v>Yes</v>
      </c>
      <c r="Z891" s="46" t="str">
        <f t="shared" si="181"/>
        <v>Very high</v>
      </c>
    </row>
    <row r="892" spans="1:26" x14ac:dyDescent="0.25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69"/>
        <v>6714</v>
      </c>
      <c r="L892" s="46">
        <f t="shared" si="170"/>
        <v>7245</v>
      </c>
      <c r="M892" s="46">
        <v>82</v>
      </c>
      <c r="N892" s="46">
        <f t="shared" si="171"/>
        <v>7327</v>
      </c>
      <c r="O892" s="46">
        <f t="shared" si="172"/>
        <v>613</v>
      </c>
      <c r="P892" s="46" t="s">
        <v>30</v>
      </c>
      <c r="Q892" s="58">
        <f t="shared" si="173"/>
        <v>0</v>
      </c>
      <c r="R892" s="46" t="str">
        <f t="shared" si="174"/>
        <v>-</v>
      </c>
      <c r="S892" s="58" t="str">
        <f t="shared" si="175"/>
        <v>No Discount</v>
      </c>
      <c r="T892" s="46" t="str">
        <f t="shared" si="176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77"/>
        <v>0</v>
      </c>
      <c r="W892" s="46" t="str">
        <f t="shared" si="178"/>
        <v>-</v>
      </c>
      <c r="X892" s="58">
        <f t="shared" si="179"/>
        <v>0</v>
      </c>
      <c r="Y892" s="46" t="str">
        <f t="shared" si="180"/>
        <v>No</v>
      </c>
      <c r="Z892" s="46" t="str">
        <f t="shared" si="181"/>
        <v>Very high</v>
      </c>
    </row>
    <row r="893" spans="1:26" x14ac:dyDescent="0.25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69"/>
        <v>195</v>
      </c>
      <c r="L893" s="46">
        <f t="shared" si="170"/>
        <v>219</v>
      </c>
      <c r="M893" s="46">
        <v>10</v>
      </c>
      <c r="N893" s="46">
        <f t="shared" si="171"/>
        <v>229</v>
      </c>
      <c r="O893" s="46">
        <f t="shared" si="172"/>
        <v>34</v>
      </c>
      <c r="P893" s="46" t="s">
        <v>28</v>
      </c>
      <c r="Q893" s="58">
        <f t="shared" si="173"/>
        <v>0</v>
      </c>
      <c r="R893" s="46" t="str">
        <f t="shared" si="174"/>
        <v>-</v>
      </c>
      <c r="S893" s="58" t="str">
        <f t="shared" si="175"/>
        <v>No Discount</v>
      </c>
      <c r="T893" s="46" t="str">
        <f t="shared" si="176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77"/>
        <v>0</v>
      </c>
      <c r="W893" s="46" t="str">
        <f t="shared" si="178"/>
        <v>-</v>
      </c>
      <c r="X893" s="58">
        <f t="shared" si="179"/>
        <v>0</v>
      </c>
      <c r="Y893" s="46" t="str">
        <f t="shared" si="180"/>
        <v>No</v>
      </c>
      <c r="Z893" s="46" t="str">
        <f t="shared" si="181"/>
        <v>LOW</v>
      </c>
    </row>
    <row r="894" spans="1:26" x14ac:dyDescent="0.25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69"/>
        <v>8402</v>
      </c>
      <c r="L894" s="46">
        <f t="shared" si="170"/>
        <v>8974</v>
      </c>
      <c r="M894" s="46">
        <v>36</v>
      </c>
      <c r="N894" s="46">
        <f t="shared" si="171"/>
        <v>9010</v>
      </c>
      <c r="O894" s="46">
        <f t="shared" si="172"/>
        <v>608</v>
      </c>
      <c r="P894" s="46" t="s">
        <v>30</v>
      </c>
      <c r="Q894" s="58">
        <f t="shared" si="173"/>
        <v>0</v>
      </c>
      <c r="R894" s="46" t="str">
        <f t="shared" si="174"/>
        <v>-</v>
      </c>
      <c r="S894" s="58" t="str">
        <f t="shared" si="175"/>
        <v>No Discount</v>
      </c>
      <c r="T894" s="46" t="str">
        <f t="shared" si="176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77"/>
        <v>0</v>
      </c>
      <c r="W894" s="46" t="str">
        <f t="shared" si="178"/>
        <v>-</v>
      </c>
      <c r="X894" s="58">
        <f t="shared" si="179"/>
        <v>0</v>
      </c>
      <c r="Y894" s="46" t="str">
        <f t="shared" si="180"/>
        <v>Yes</v>
      </c>
      <c r="Z894" s="46" t="str">
        <f t="shared" si="181"/>
        <v>MID</v>
      </c>
    </row>
    <row r="895" spans="1:26" x14ac:dyDescent="0.25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69"/>
        <v>828</v>
      </c>
      <c r="L895" s="46">
        <f t="shared" si="170"/>
        <v>882</v>
      </c>
      <c r="M895" s="46">
        <v>30</v>
      </c>
      <c r="N895" s="46">
        <f t="shared" si="171"/>
        <v>912</v>
      </c>
      <c r="O895" s="46">
        <f t="shared" si="172"/>
        <v>84</v>
      </c>
      <c r="P895" s="46" t="s">
        <v>30</v>
      </c>
      <c r="Q895" s="58">
        <f t="shared" si="173"/>
        <v>0</v>
      </c>
      <c r="R895" s="46">
        <f t="shared" si="174"/>
        <v>136.79999999999998</v>
      </c>
      <c r="S895" s="58" t="str">
        <f t="shared" si="175"/>
        <v>No Discount</v>
      </c>
      <c r="T895" s="46" t="str">
        <f t="shared" si="176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77"/>
        <v>0</v>
      </c>
      <c r="W895" s="46" t="str">
        <f t="shared" si="178"/>
        <v>-</v>
      </c>
      <c r="X895" s="58">
        <f t="shared" si="179"/>
        <v>0</v>
      </c>
      <c r="Y895" s="46" t="str">
        <f t="shared" si="180"/>
        <v>No</v>
      </c>
      <c r="Z895" s="46" t="str">
        <f t="shared" si="181"/>
        <v>MID</v>
      </c>
    </row>
    <row r="896" spans="1:26" x14ac:dyDescent="0.25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69"/>
        <v>298</v>
      </c>
      <c r="L896" s="46">
        <f t="shared" si="170"/>
        <v>332</v>
      </c>
      <c r="M896" s="46">
        <v>30</v>
      </c>
      <c r="N896" s="46">
        <f t="shared" si="171"/>
        <v>362</v>
      </c>
      <c r="O896" s="46">
        <f t="shared" si="172"/>
        <v>64</v>
      </c>
      <c r="P896" s="46" t="s">
        <v>28</v>
      </c>
      <c r="Q896" s="58">
        <f t="shared" si="173"/>
        <v>0</v>
      </c>
      <c r="R896" s="46" t="str">
        <f t="shared" si="174"/>
        <v>-</v>
      </c>
      <c r="S896" s="58" t="str">
        <f t="shared" si="175"/>
        <v>No Discount</v>
      </c>
      <c r="T896" s="46" t="str">
        <f t="shared" si="176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77"/>
        <v>0</v>
      </c>
      <c r="W896" s="46" t="str">
        <f t="shared" si="178"/>
        <v>-</v>
      </c>
      <c r="X896" s="58">
        <f t="shared" si="179"/>
        <v>0</v>
      </c>
      <c r="Y896" s="46" t="str">
        <f t="shared" si="180"/>
        <v>No</v>
      </c>
      <c r="Z896" s="46" t="str">
        <f t="shared" si="181"/>
        <v>MID</v>
      </c>
    </row>
    <row r="897" spans="1:26" x14ac:dyDescent="0.25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69"/>
        <v>1802</v>
      </c>
      <c r="L897" s="46">
        <f t="shared" si="170"/>
        <v>1908</v>
      </c>
      <c r="M897" s="46">
        <v>86</v>
      </c>
      <c r="N897" s="46">
        <f t="shared" si="171"/>
        <v>1994</v>
      </c>
      <c r="O897" s="46">
        <f t="shared" si="172"/>
        <v>192</v>
      </c>
      <c r="P897" s="46" t="s">
        <v>30</v>
      </c>
      <c r="Q897" s="58">
        <f t="shared" si="173"/>
        <v>0</v>
      </c>
      <c r="R897" s="46">
        <f t="shared" si="174"/>
        <v>299.09999999999997</v>
      </c>
      <c r="S897" s="58" t="str">
        <f t="shared" si="175"/>
        <v>No Discount</v>
      </c>
      <c r="T897" s="46" t="str">
        <f t="shared" si="176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77"/>
        <v>0</v>
      </c>
      <c r="W897" s="46" t="str">
        <f t="shared" si="178"/>
        <v>-</v>
      </c>
      <c r="X897" s="58">
        <f t="shared" si="179"/>
        <v>0</v>
      </c>
      <c r="Y897" s="46" t="str">
        <f t="shared" si="180"/>
        <v>No</v>
      </c>
      <c r="Z897" s="46" t="str">
        <f t="shared" si="181"/>
        <v>Very high</v>
      </c>
    </row>
    <row r="898" spans="1:26" x14ac:dyDescent="0.25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69"/>
        <v>7634</v>
      </c>
      <c r="L898" s="46">
        <f t="shared" si="170"/>
        <v>8173</v>
      </c>
      <c r="M898" s="46">
        <v>43</v>
      </c>
      <c r="N898" s="46">
        <f t="shared" si="171"/>
        <v>8216</v>
      </c>
      <c r="O898" s="46">
        <f t="shared" si="172"/>
        <v>582</v>
      </c>
      <c r="P898" s="46" t="s">
        <v>30</v>
      </c>
      <c r="Q898" s="58">
        <f t="shared" si="173"/>
        <v>0</v>
      </c>
      <c r="R898" s="46">
        <f t="shared" si="174"/>
        <v>2300.48</v>
      </c>
      <c r="S898" s="58" t="str">
        <f t="shared" si="175"/>
        <v>No Discount</v>
      </c>
      <c r="T898" s="46" t="str">
        <f t="shared" si="176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77"/>
        <v>0</v>
      </c>
      <c r="W898" s="46">
        <f t="shared" si="178"/>
        <v>2300.48</v>
      </c>
      <c r="X898" s="58">
        <f t="shared" si="179"/>
        <v>0</v>
      </c>
      <c r="Y898" s="46" t="str">
        <f t="shared" si="180"/>
        <v>No</v>
      </c>
      <c r="Z898" s="46" t="str">
        <f t="shared" si="181"/>
        <v>HIGH</v>
      </c>
    </row>
    <row r="899" spans="1:26" x14ac:dyDescent="0.25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82">I899*J899</f>
        <v>21765</v>
      </c>
      <c r="L899" s="46">
        <f t="shared" ref="L899:L962" si="183">H899*J899</f>
        <v>23073</v>
      </c>
      <c r="M899" s="46">
        <v>84</v>
      </c>
      <c r="N899" s="46">
        <f t="shared" ref="N899:N962" si="184">L899+M899</f>
        <v>23157</v>
      </c>
      <c r="O899" s="46">
        <f t="shared" ref="O899:O962" si="185">N899-K899</f>
        <v>1392</v>
      </c>
      <c r="P899" s="46" t="s">
        <v>64</v>
      </c>
      <c r="Q899" s="58">
        <f t="shared" ref="Q899:Q962" si="186">IF(E899="Amazon",30%,0)</f>
        <v>0</v>
      </c>
      <c r="R899" s="46">
        <f t="shared" ref="R899:R962" si="187">IF(E899="Amazon",30%*N899,IF(E899="Flipkart",28%*N899,IF(E899="India Mart",15%*N899,"-")))</f>
        <v>3473.5499999999997</v>
      </c>
      <c r="S899" s="58" t="str">
        <f t="shared" ref="S899:S962" si="188">IF(AND(E899="Website",N899&gt;25000),2%,"No Discount")</f>
        <v>No Discount</v>
      </c>
      <c r="T899" s="46" t="str">
        <f t="shared" ref="T899:T962" si="189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62" si="190">IF(E899="Amazon",30%,0%)</f>
        <v>0</v>
      </c>
      <c r="W899" s="46" t="str">
        <f t="shared" ref="W899:W962" si="191">IF(E899="Amazon",N899*30%,IF(E899="flipkart",N899*28%,IF(E899="indiamart",N899*15%,"-")))</f>
        <v>-</v>
      </c>
      <c r="X899" s="58">
        <f t="shared" ref="X899:X962" si="192">IF(AND(E899="website",N899&gt;25000),2%,0%)</f>
        <v>0</v>
      </c>
      <c r="Y899" s="46" t="str">
        <f t="shared" ref="Y899:Y962" si="193">IF(OR(D899="Furniture",D899="Technology"),"Yes","No")</f>
        <v>Yes</v>
      </c>
      <c r="Z899" s="46" t="str">
        <f t="shared" ref="Z899:Z962" si="194">_xlfn.IFS(M899&lt;=20,"LOW",M899&lt;=40,"MID",M899&lt;=60,"HIGH",M899&gt;60,"Very high")</f>
        <v>Very high</v>
      </c>
    </row>
    <row r="900" spans="1:26" x14ac:dyDescent="0.25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82"/>
        <v>44016</v>
      </c>
      <c r="L900" s="46">
        <f t="shared" si="183"/>
        <v>47019</v>
      </c>
      <c r="M900" s="46">
        <v>96</v>
      </c>
      <c r="N900" s="46">
        <f t="shared" si="184"/>
        <v>47115</v>
      </c>
      <c r="O900" s="46">
        <f t="shared" si="185"/>
        <v>3099</v>
      </c>
      <c r="P900" s="46" t="s">
        <v>28</v>
      </c>
      <c r="Q900" s="58">
        <f t="shared" si="186"/>
        <v>0</v>
      </c>
      <c r="R900" s="46" t="str">
        <f t="shared" si="187"/>
        <v>-</v>
      </c>
      <c r="S900" s="58" t="str">
        <f t="shared" si="188"/>
        <v>No Discount</v>
      </c>
      <c r="T900" s="46" t="str">
        <f t="shared" si="189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90"/>
        <v>0</v>
      </c>
      <c r="W900" s="46" t="str">
        <f t="shared" si="191"/>
        <v>-</v>
      </c>
      <c r="X900" s="58">
        <f t="shared" si="192"/>
        <v>0</v>
      </c>
      <c r="Y900" s="46" t="str">
        <f t="shared" si="193"/>
        <v>Yes</v>
      </c>
      <c r="Z900" s="46" t="str">
        <f t="shared" si="194"/>
        <v>Very high</v>
      </c>
    </row>
    <row r="901" spans="1:26" x14ac:dyDescent="0.25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82"/>
        <v>694</v>
      </c>
      <c r="L901" s="46">
        <f t="shared" si="183"/>
        <v>743</v>
      </c>
      <c r="M901" s="46">
        <v>98</v>
      </c>
      <c r="N901" s="46">
        <f t="shared" si="184"/>
        <v>841</v>
      </c>
      <c r="O901" s="46">
        <f t="shared" si="185"/>
        <v>147</v>
      </c>
      <c r="P901" s="46" t="s">
        <v>152</v>
      </c>
      <c r="Q901" s="58">
        <f t="shared" si="186"/>
        <v>0</v>
      </c>
      <c r="R901" s="46" t="str">
        <f t="shared" si="187"/>
        <v>-</v>
      </c>
      <c r="S901" s="58" t="str">
        <f t="shared" si="188"/>
        <v>No Discount</v>
      </c>
      <c r="T901" s="46" t="str">
        <f t="shared" si="189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90"/>
        <v>0</v>
      </c>
      <c r="W901" s="46" t="str">
        <f t="shared" si="191"/>
        <v>-</v>
      </c>
      <c r="X901" s="58">
        <f t="shared" si="192"/>
        <v>0</v>
      </c>
      <c r="Y901" s="46" t="str">
        <f t="shared" si="193"/>
        <v>No</v>
      </c>
      <c r="Z901" s="46" t="str">
        <f t="shared" si="194"/>
        <v>Very high</v>
      </c>
    </row>
    <row r="902" spans="1:26" x14ac:dyDescent="0.25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82"/>
        <v>64</v>
      </c>
      <c r="L902" s="46">
        <f t="shared" si="183"/>
        <v>69</v>
      </c>
      <c r="M902" s="46">
        <v>10</v>
      </c>
      <c r="N902" s="46">
        <f t="shared" si="184"/>
        <v>79</v>
      </c>
      <c r="O902" s="46">
        <f t="shared" si="185"/>
        <v>15</v>
      </c>
      <c r="P902" s="46" t="s">
        <v>30</v>
      </c>
      <c r="Q902" s="58">
        <f t="shared" si="186"/>
        <v>0.3</v>
      </c>
      <c r="R902" s="46">
        <f t="shared" si="187"/>
        <v>23.7</v>
      </c>
      <c r="S902" s="58" t="str">
        <f t="shared" si="188"/>
        <v>No Discount</v>
      </c>
      <c r="T902" s="46" t="str">
        <f t="shared" si="189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90"/>
        <v>0.3</v>
      </c>
      <c r="W902" s="46">
        <f t="shared" si="191"/>
        <v>23.7</v>
      </c>
      <c r="X902" s="58">
        <f t="shared" si="192"/>
        <v>0</v>
      </c>
      <c r="Y902" s="46" t="str">
        <f t="shared" si="193"/>
        <v>No</v>
      </c>
      <c r="Z902" s="46" t="str">
        <f t="shared" si="194"/>
        <v>LOW</v>
      </c>
    </row>
    <row r="903" spans="1:26" x14ac:dyDescent="0.25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82"/>
        <v>244</v>
      </c>
      <c r="L903" s="46">
        <f t="shared" si="183"/>
        <v>260</v>
      </c>
      <c r="M903" s="46">
        <v>30</v>
      </c>
      <c r="N903" s="46">
        <f t="shared" si="184"/>
        <v>290</v>
      </c>
      <c r="O903" s="46">
        <f t="shared" si="185"/>
        <v>46</v>
      </c>
      <c r="P903" s="46" t="s">
        <v>28</v>
      </c>
      <c r="Q903" s="58">
        <f t="shared" si="186"/>
        <v>0</v>
      </c>
      <c r="R903" s="46" t="str">
        <f t="shared" si="187"/>
        <v>-</v>
      </c>
      <c r="S903" s="58" t="str">
        <f t="shared" si="188"/>
        <v>No Discount</v>
      </c>
      <c r="T903" s="46" t="str">
        <f t="shared" si="189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90"/>
        <v>0</v>
      </c>
      <c r="W903" s="46" t="str">
        <f t="shared" si="191"/>
        <v>-</v>
      </c>
      <c r="X903" s="58">
        <f t="shared" si="192"/>
        <v>0</v>
      </c>
      <c r="Y903" s="46" t="str">
        <f t="shared" si="193"/>
        <v>No</v>
      </c>
      <c r="Z903" s="46" t="str">
        <f t="shared" si="194"/>
        <v>MID</v>
      </c>
    </row>
    <row r="904" spans="1:26" x14ac:dyDescent="0.25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82"/>
        <v>69632</v>
      </c>
      <c r="L904" s="46">
        <f t="shared" si="183"/>
        <v>75898</v>
      </c>
      <c r="M904" s="46">
        <v>99</v>
      </c>
      <c r="N904" s="46">
        <f t="shared" si="184"/>
        <v>75997</v>
      </c>
      <c r="O904" s="46">
        <f t="shared" si="185"/>
        <v>6365</v>
      </c>
      <c r="P904" s="46" t="s">
        <v>30</v>
      </c>
      <c r="Q904" s="58">
        <f t="shared" si="186"/>
        <v>0</v>
      </c>
      <c r="R904" s="46" t="str">
        <f t="shared" si="187"/>
        <v>-</v>
      </c>
      <c r="S904" s="58" t="str">
        <f t="shared" si="188"/>
        <v>No Discount</v>
      </c>
      <c r="T904" s="46" t="str">
        <f t="shared" si="189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90"/>
        <v>0</v>
      </c>
      <c r="W904" s="46" t="str">
        <f t="shared" si="191"/>
        <v>-</v>
      </c>
      <c r="X904" s="58">
        <f t="shared" si="192"/>
        <v>0</v>
      </c>
      <c r="Y904" s="46" t="str">
        <f t="shared" si="193"/>
        <v>Yes</v>
      </c>
      <c r="Z904" s="46" t="str">
        <f t="shared" si="194"/>
        <v>Very high</v>
      </c>
    </row>
    <row r="905" spans="1:26" x14ac:dyDescent="0.25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82"/>
        <v>133</v>
      </c>
      <c r="L905" s="46">
        <f t="shared" si="183"/>
        <v>139</v>
      </c>
      <c r="M905" s="46">
        <v>30</v>
      </c>
      <c r="N905" s="46">
        <f t="shared" si="184"/>
        <v>169</v>
      </c>
      <c r="O905" s="46">
        <f t="shared" si="185"/>
        <v>36</v>
      </c>
      <c r="P905" s="46" t="s">
        <v>28</v>
      </c>
      <c r="Q905" s="58">
        <f t="shared" si="186"/>
        <v>0</v>
      </c>
      <c r="R905" s="46" t="str">
        <f t="shared" si="187"/>
        <v>-</v>
      </c>
      <c r="S905" s="58" t="str">
        <f t="shared" si="188"/>
        <v>No Discount</v>
      </c>
      <c r="T905" s="46" t="str">
        <f t="shared" si="189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90"/>
        <v>0</v>
      </c>
      <c r="W905" s="46" t="str">
        <f t="shared" si="191"/>
        <v>-</v>
      </c>
      <c r="X905" s="58">
        <f t="shared" si="192"/>
        <v>0</v>
      </c>
      <c r="Y905" s="46" t="str">
        <f t="shared" si="193"/>
        <v>No</v>
      </c>
      <c r="Z905" s="46" t="str">
        <f t="shared" si="194"/>
        <v>MID</v>
      </c>
    </row>
    <row r="906" spans="1:26" x14ac:dyDescent="0.25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82"/>
        <v>243712</v>
      </c>
      <c r="L906" s="46">
        <f t="shared" si="183"/>
        <v>265643</v>
      </c>
      <c r="M906" s="46">
        <v>36</v>
      </c>
      <c r="N906" s="46">
        <f t="shared" si="184"/>
        <v>265679</v>
      </c>
      <c r="O906" s="46">
        <f t="shared" si="185"/>
        <v>21967</v>
      </c>
      <c r="P906" s="46" t="s">
        <v>28</v>
      </c>
      <c r="Q906" s="58">
        <f t="shared" si="186"/>
        <v>0.3</v>
      </c>
      <c r="R906" s="46">
        <f t="shared" si="187"/>
        <v>79703.7</v>
      </c>
      <c r="S906" s="58" t="str">
        <f t="shared" si="188"/>
        <v>No Discount</v>
      </c>
      <c r="T906" s="46" t="str">
        <f t="shared" si="189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90"/>
        <v>0.3</v>
      </c>
      <c r="W906" s="46">
        <f t="shared" si="191"/>
        <v>79703.7</v>
      </c>
      <c r="X906" s="58">
        <f t="shared" si="192"/>
        <v>0</v>
      </c>
      <c r="Y906" s="46" t="str">
        <f t="shared" si="193"/>
        <v>Yes</v>
      </c>
      <c r="Z906" s="46" t="str">
        <f t="shared" si="194"/>
        <v>MID</v>
      </c>
    </row>
    <row r="907" spans="1:26" x14ac:dyDescent="0.25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82"/>
        <v>59</v>
      </c>
      <c r="L907" s="46">
        <f t="shared" si="183"/>
        <v>63</v>
      </c>
      <c r="M907" s="46">
        <v>10</v>
      </c>
      <c r="N907" s="46">
        <f t="shared" si="184"/>
        <v>73</v>
      </c>
      <c r="O907" s="46">
        <f t="shared" si="185"/>
        <v>14</v>
      </c>
      <c r="P907" s="46" t="s">
        <v>64</v>
      </c>
      <c r="Q907" s="58">
        <f t="shared" si="186"/>
        <v>0.3</v>
      </c>
      <c r="R907" s="46">
        <f t="shared" si="187"/>
        <v>21.9</v>
      </c>
      <c r="S907" s="58" t="str">
        <f t="shared" si="188"/>
        <v>No Discount</v>
      </c>
      <c r="T907" s="46" t="str">
        <f t="shared" si="189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90"/>
        <v>0.3</v>
      </c>
      <c r="W907" s="46">
        <f t="shared" si="191"/>
        <v>21.9</v>
      </c>
      <c r="X907" s="58">
        <f t="shared" si="192"/>
        <v>0</v>
      </c>
      <c r="Y907" s="46" t="str">
        <f t="shared" si="193"/>
        <v>No</v>
      </c>
      <c r="Z907" s="46" t="str">
        <f t="shared" si="194"/>
        <v>LOW</v>
      </c>
    </row>
    <row r="908" spans="1:26" x14ac:dyDescent="0.25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82"/>
        <v>4656</v>
      </c>
      <c r="L908" s="46">
        <f t="shared" si="183"/>
        <v>4840</v>
      </c>
      <c r="M908" s="46">
        <v>24</v>
      </c>
      <c r="N908" s="46">
        <f t="shared" si="184"/>
        <v>4864</v>
      </c>
      <c r="O908" s="46">
        <f t="shared" si="185"/>
        <v>208</v>
      </c>
      <c r="P908" s="46" t="s">
        <v>30</v>
      </c>
      <c r="Q908" s="58">
        <f t="shared" si="186"/>
        <v>0</v>
      </c>
      <c r="R908" s="46" t="str">
        <f t="shared" si="187"/>
        <v>-</v>
      </c>
      <c r="S908" s="58" t="str">
        <f t="shared" si="188"/>
        <v>No Discount</v>
      </c>
      <c r="T908" s="46" t="str">
        <f t="shared" si="189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90"/>
        <v>0</v>
      </c>
      <c r="W908" s="46" t="str">
        <f t="shared" si="191"/>
        <v>-</v>
      </c>
      <c r="X908" s="58">
        <f t="shared" si="192"/>
        <v>0</v>
      </c>
      <c r="Y908" s="46" t="str">
        <f t="shared" si="193"/>
        <v>Yes</v>
      </c>
      <c r="Z908" s="46" t="str">
        <f t="shared" si="194"/>
        <v>MID</v>
      </c>
    </row>
    <row r="909" spans="1:26" x14ac:dyDescent="0.25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82"/>
        <v>17955</v>
      </c>
      <c r="L909" s="46">
        <f t="shared" si="183"/>
        <v>19560</v>
      </c>
      <c r="M909" s="46">
        <v>100</v>
      </c>
      <c r="N909" s="46">
        <f t="shared" si="184"/>
        <v>19660</v>
      </c>
      <c r="O909" s="46">
        <f t="shared" si="185"/>
        <v>1705</v>
      </c>
      <c r="P909" s="46" t="s">
        <v>30</v>
      </c>
      <c r="Q909" s="58">
        <f t="shared" si="186"/>
        <v>0</v>
      </c>
      <c r="R909" s="46" t="str">
        <f t="shared" si="187"/>
        <v>-</v>
      </c>
      <c r="S909" s="58" t="str">
        <f t="shared" si="188"/>
        <v>No Discount</v>
      </c>
      <c r="T909" s="46" t="str">
        <f t="shared" si="189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90"/>
        <v>0</v>
      </c>
      <c r="W909" s="46" t="str">
        <f t="shared" si="191"/>
        <v>-</v>
      </c>
      <c r="X909" s="58">
        <f t="shared" si="192"/>
        <v>0</v>
      </c>
      <c r="Y909" s="46" t="str">
        <f t="shared" si="193"/>
        <v>Yes</v>
      </c>
      <c r="Z909" s="46" t="str">
        <f t="shared" si="194"/>
        <v>Very high</v>
      </c>
    </row>
    <row r="910" spans="1:26" x14ac:dyDescent="0.25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82"/>
        <v>7140</v>
      </c>
      <c r="L910" s="46">
        <f t="shared" si="183"/>
        <v>7644</v>
      </c>
      <c r="M910" s="46">
        <v>39</v>
      </c>
      <c r="N910" s="46">
        <f t="shared" si="184"/>
        <v>7683</v>
      </c>
      <c r="O910" s="46">
        <f t="shared" si="185"/>
        <v>543</v>
      </c>
      <c r="P910" s="46" t="s">
        <v>28</v>
      </c>
      <c r="Q910" s="58">
        <f t="shared" si="186"/>
        <v>0</v>
      </c>
      <c r="R910" s="46" t="str">
        <f t="shared" si="187"/>
        <v>-</v>
      </c>
      <c r="S910" s="58" t="str">
        <f t="shared" si="188"/>
        <v>No Discount</v>
      </c>
      <c r="T910" s="46" t="str">
        <f t="shared" si="189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90"/>
        <v>0</v>
      </c>
      <c r="W910" s="46" t="str">
        <f t="shared" si="191"/>
        <v>-</v>
      </c>
      <c r="X910" s="58">
        <f t="shared" si="192"/>
        <v>0</v>
      </c>
      <c r="Y910" s="46" t="str">
        <f t="shared" si="193"/>
        <v>Yes</v>
      </c>
      <c r="Z910" s="46" t="str">
        <f t="shared" si="194"/>
        <v>MID</v>
      </c>
    </row>
    <row r="911" spans="1:26" x14ac:dyDescent="0.25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82"/>
        <v>4794</v>
      </c>
      <c r="L911" s="46">
        <f t="shared" si="183"/>
        <v>5080</v>
      </c>
      <c r="M911" s="46">
        <v>20</v>
      </c>
      <c r="N911" s="46">
        <f t="shared" si="184"/>
        <v>5100</v>
      </c>
      <c r="O911" s="46">
        <f t="shared" si="185"/>
        <v>306</v>
      </c>
      <c r="P911" s="46" t="s">
        <v>30</v>
      </c>
      <c r="Q911" s="58">
        <f t="shared" si="186"/>
        <v>0</v>
      </c>
      <c r="R911" s="46" t="str">
        <f t="shared" si="187"/>
        <v>-</v>
      </c>
      <c r="S911" s="58" t="str">
        <f t="shared" si="188"/>
        <v>No Discount</v>
      </c>
      <c r="T911" s="46" t="str">
        <f t="shared" si="189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90"/>
        <v>0</v>
      </c>
      <c r="W911" s="46" t="str">
        <f t="shared" si="191"/>
        <v>-</v>
      </c>
      <c r="X911" s="58">
        <f t="shared" si="192"/>
        <v>0</v>
      </c>
      <c r="Y911" s="46" t="str">
        <f t="shared" si="193"/>
        <v>Yes</v>
      </c>
      <c r="Z911" s="46" t="str">
        <f t="shared" si="194"/>
        <v>LOW</v>
      </c>
    </row>
    <row r="912" spans="1:26" x14ac:dyDescent="0.25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82"/>
        <v>2828</v>
      </c>
      <c r="L912" s="46">
        <f t="shared" si="183"/>
        <v>3112</v>
      </c>
      <c r="M912" s="46">
        <v>60</v>
      </c>
      <c r="N912" s="46">
        <f t="shared" si="184"/>
        <v>3172</v>
      </c>
      <c r="O912" s="46">
        <f t="shared" si="185"/>
        <v>344</v>
      </c>
      <c r="P912" s="46" t="s">
        <v>30</v>
      </c>
      <c r="Q912" s="58">
        <f t="shared" si="186"/>
        <v>0</v>
      </c>
      <c r="R912" s="46" t="str">
        <f t="shared" si="187"/>
        <v>-</v>
      </c>
      <c r="S912" s="58" t="str">
        <f t="shared" si="188"/>
        <v>No Discount</v>
      </c>
      <c r="T912" s="46" t="str">
        <f t="shared" si="189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90"/>
        <v>0</v>
      </c>
      <c r="W912" s="46" t="str">
        <f t="shared" si="191"/>
        <v>-</v>
      </c>
      <c r="X912" s="58">
        <f t="shared" si="192"/>
        <v>0</v>
      </c>
      <c r="Y912" s="46" t="str">
        <f t="shared" si="193"/>
        <v>Yes</v>
      </c>
      <c r="Z912" s="46" t="str">
        <f t="shared" si="194"/>
        <v>HIGH</v>
      </c>
    </row>
    <row r="913" spans="1:26" x14ac:dyDescent="0.25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82"/>
        <v>954</v>
      </c>
      <c r="L913" s="46">
        <f t="shared" si="183"/>
        <v>1022</v>
      </c>
      <c r="M913" s="46">
        <v>84</v>
      </c>
      <c r="N913" s="46">
        <f t="shared" si="184"/>
        <v>1106</v>
      </c>
      <c r="O913" s="46">
        <f t="shared" si="185"/>
        <v>152</v>
      </c>
      <c r="P913" s="46" t="s">
        <v>152</v>
      </c>
      <c r="Q913" s="58">
        <f t="shared" si="186"/>
        <v>0</v>
      </c>
      <c r="R913" s="46" t="str">
        <f t="shared" si="187"/>
        <v>-</v>
      </c>
      <c r="S913" s="58" t="str">
        <f t="shared" si="188"/>
        <v>No Discount</v>
      </c>
      <c r="T913" s="46" t="str">
        <f t="shared" si="189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90"/>
        <v>0</v>
      </c>
      <c r="W913" s="46" t="str">
        <f t="shared" si="191"/>
        <v>-</v>
      </c>
      <c r="X913" s="58">
        <f t="shared" si="192"/>
        <v>0</v>
      </c>
      <c r="Y913" s="46" t="str">
        <f t="shared" si="193"/>
        <v>No</v>
      </c>
      <c r="Z913" s="46" t="str">
        <f t="shared" si="194"/>
        <v>Very high</v>
      </c>
    </row>
    <row r="914" spans="1:26" x14ac:dyDescent="0.25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82"/>
        <v>12608</v>
      </c>
      <c r="L914" s="46">
        <f t="shared" si="183"/>
        <v>13364</v>
      </c>
      <c r="M914" s="46">
        <v>25</v>
      </c>
      <c r="N914" s="46">
        <f t="shared" si="184"/>
        <v>13389</v>
      </c>
      <c r="O914" s="46">
        <f t="shared" si="185"/>
        <v>781</v>
      </c>
      <c r="P914" s="46" t="s">
        <v>28</v>
      </c>
      <c r="Q914" s="58">
        <f t="shared" si="186"/>
        <v>0</v>
      </c>
      <c r="R914" s="46" t="str">
        <f t="shared" si="187"/>
        <v>-</v>
      </c>
      <c r="S914" s="58" t="str">
        <f t="shared" si="188"/>
        <v>No Discount</v>
      </c>
      <c r="T914" s="46" t="str">
        <f t="shared" si="189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90"/>
        <v>0</v>
      </c>
      <c r="W914" s="46" t="str">
        <f t="shared" si="191"/>
        <v>-</v>
      </c>
      <c r="X914" s="58">
        <f t="shared" si="192"/>
        <v>0</v>
      </c>
      <c r="Y914" s="46" t="str">
        <f t="shared" si="193"/>
        <v>Yes</v>
      </c>
      <c r="Z914" s="46" t="str">
        <f t="shared" si="194"/>
        <v>MID</v>
      </c>
    </row>
    <row r="915" spans="1:26" x14ac:dyDescent="0.25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82"/>
        <v>1492</v>
      </c>
      <c r="L915" s="46">
        <f t="shared" si="183"/>
        <v>1610</v>
      </c>
      <c r="M915" s="46">
        <v>79</v>
      </c>
      <c r="N915" s="46">
        <f t="shared" si="184"/>
        <v>1689</v>
      </c>
      <c r="O915" s="46">
        <f t="shared" si="185"/>
        <v>197</v>
      </c>
      <c r="P915" s="46" t="s">
        <v>30</v>
      </c>
      <c r="Q915" s="58">
        <f t="shared" si="186"/>
        <v>0</v>
      </c>
      <c r="R915" s="46">
        <f t="shared" si="187"/>
        <v>472.92000000000007</v>
      </c>
      <c r="S915" s="58" t="str">
        <f t="shared" si="188"/>
        <v>No Discount</v>
      </c>
      <c r="T915" s="46" t="str">
        <f t="shared" si="189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90"/>
        <v>0</v>
      </c>
      <c r="W915" s="46">
        <f t="shared" si="191"/>
        <v>472.92000000000007</v>
      </c>
      <c r="X915" s="58">
        <f t="shared" si="192"/>
        <v>0</v>
      </c>
      <c r="Y915" s="46" t="str">
        <f t="shared" si="193"/>
        <v>No</v>
      </c>
      <c r="Z915" s="46" t="str">
        <f t="shared" si="194"/>
        <v>Very high</v>
      </c>
    </row>
    <row r="916" spans="1:26" x14ac:dyDescent="0.25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82"/>
        <v>150</v>
      </c>
      <c r="L916" s="46">
        <f t="shared" si="183"/>
        <v>158</v>
      </c>
      <c r="M916" s="46">
        <v>10</v>
      </c>
      <c r="N916" s="46">
        <f t="shared" si="184"/>
        <v>168</v>
      </c>
      <c r="O916" s="46">
        <f t="shared" si="185"/>
        <v>18</v>
      </c>
      <c r="P916" s="46" t="s">
        <v>28</v>
      </c>
      <c r="Q916" s="58">
        <f t="shared" si="186"/>
        <v>0</v>
      </c>
      <c r="R916" s="46">
        <f t="shared" si="187"/>
        <v>25.2</v>
      </c>
      <c r="S916" s="58" t="str">
        <f t="shared" si="188"/>
        <v>No Discount</v>
      </c>
      <c r="T916" s="46" t="str">
        <f t="shared" si="189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90"/>
        <v>0</v>
      </c>
      <c r="W916" s="46" t="str">
        <f t="shared" si="191"/>
        <v>-</v>
      </c>
      <c r="X916" s="58">
        <f t="shared" si="192"/>
        <v>0</v>
      </c>
      <c r="Y916" s="46" t="str">
        <f t="shared" si="193"/>
        <v>No</v>
      </c>
      <c r="Z916" s="46" t="str">
        <f t="shared" si="194"/>
        <v>LOW</v>
      </c>
    </row>
    <row r="917" spans="1:26" x14ac:dyDescent="0.25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82"/>
        <v>596</v>
      </c>
      <c r="L917" s="46">
        <f t="shared" si="183"/>
        <v>660</v>
      </c>
      <c r="M917" s="46">
        <v>30</v>
      </c>
      <c r="N917" s="46">
        <f t="shared" si="184"/>
        <v>690</v>
      </c>
      <c r="O917" s="46">
        <f t="shared" si="185"/>
        <v>94</v>
      </c>
      <c r="P917" s="46" t="s">
        <v>30</v>
      </c>
      <c r="Q917" s="58">
        <f t="shared" si="186"/>
        <v>0</v>
      </c>
      <c r="R917" s="46">
        <f t="shared" si="187"/>
        <v>193.20000000000002</v>
      </c>
      <c r="S917" s="58" t="str">
        <f t="shared" si="188"/>
        <v>No Discount</v>
      </c>
      <c r="T917" s="46" t="str">
        <f t="shared" si="189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90"/>
        <v>0</v>
      </c>
      <c r="W917" s="46">
        <f t="shared" si="191"/>
        <v>193.20000000000002</v>
      </c>
      <c r="X917" s="58">
        <f t="shared" si="192"/>
        <v>0</v>
      </c>
      <c r="Y917" s="46" t="str">
        <f t="shared" si="193"/>
        <v>No</v>
      </c>
      <c r="Z917" s="46" t="str">
        <f t="shared" si="194"/>
        <v>MID</v>
      </c>
    </row>
    <row r="918" spans="1:26" x14ac:dyDescent="0.25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82"/>
        <v>4908</v>
      </c>
      <c r="L918" s="46">
        <f t="shared" si="183"/>
        <v>5292</v>
      </c>
      <c r="M918" s="46">
        <v>88</v>
      </c>
      <c r="N918" s="46">
        <f t="shared" si="184"/>
        <v>5380</v>
      </c>
      <c r="O918" s="46">
        <f t="shared" si="185"/>
        <v>472</v>
      </c>
      <c r="P918" s="46" t="s">
        <v>30</v>
      </c>
      <c r="Q918" s="58">
        <f t="shared" si="186"/>
        <v>0</v>
      </c>
      <c r="R918" s="46">
        <f t="shared" si="187"/>
        <v>807</v>
      </c>
      <c r="S918" s="58" t="str">
        <f t="shared" si="188"/>
        <v>No Discount</v>
      </c>
      <c r="T918" s="46" t="str">
        <f t="shared" si="189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90"/>
        <v>0</v>
      </c>
      <c r="W918" s="46" t="str">
        <f t="shared" si="191"/>
        <v>-</v>
      </c>
      <c r="X918" s="58">
        <f t="shared" si="192"/>
        <v>0</v>
      </c>
      <c r="Y918" s="46" t="str">
        <f t="shared" si="193"/>
        <v>No</v>
      </c>
      <c r="Z918" s="46" t="str">
        <f t="shared" si="194"/>
        <v>Very high</v>
      </c>
    </row>
    <row r="919" spans="1:26" x14ac:dyDescent="0.25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82"/>
        <v>704</v>
      </c>
      <c r="L919" s="46">
        <f t="shared" si="183"/>
        <v>736</v>
      </c>
      <c r="M919" s="46">
        <v>30</v>
      </c>
      <c r="N919" s="46">
        <f t="shared" si="184"/>
        <v>766</v>
      </c>
      <c r="O919" s="46">
        <f t="shared" si="185"/>
        <v>62</v>
      </c>
      <c r="P919" s="46" t="s">
        <v>28</v>
      </c>
      <c r="Q919" s="58">
        <f t="shared" si="186"/>
        <v>0.3</v>
      </c>
      <c r="R919" s="46">
        <f t="shared" si="187"/>
        <v>229.79999999999998</v>
      </c>
      <c r="S919" s="58" t="str">
        <f t="shared" si="188"/>
        <v>No Discount</v>
      </c>
      <c r="T919" s="46" t="str">
        <f t="shared" si="189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90"/>
        <v>0.3</v>
      </c>
      <c r="W919" s="46">
        <f t="shared" si="191"/>
        <v>229.79999999999998</v>
      </c>
      <c r="X919" s="58">
        <f t="shared" si="192"/>
        <v>0</v>
      </c>
      <c r="Y919" s="46" t="str">
        <f t="shared" si="193"/>
        <v>No</v>
      </c>
      <c r="Z919" s="46" t="str">
        <f t="shared" si="194"/>
        <v>MID</v>
      </c>
    </row>
    <row r="920" spans="1:26" x14ac:dyDescent="0.25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82"/>
        <v>464</v>
      </c>
      <c r="L920" s="46">
        <f t="shared" si="183"/>
        <v>508</v>
      </c>
      <c r="M920" s="46">
        <v>30</v>
      </c>
      <c r="N920" s="46">
        <f t="shared" si="184"/>
        <v>538</v>
      </c>
      <c r="O920" s="46">
        <f t="shared" si="185"/>
        <v>74</v>
      </c>
      <c r="P920" s="46" t="s">
        <v>30</v>
      </c>
      <c r="Q920" s="58">
        <f t="shared" si="186"/>
        <v>0.3</v>
      </c>
      <c r="R920" s="46">
        <f t="shared" si="187"/>
        <v>161.4</v>
      </c>
      <c r="S920" s="58" t="str">
        <f t="shared" si="188"/>
        <v>No Discount</v>
      </c>
      <c r="T920" s="46" t="str">
        <f t="shared" si="189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90"/>
        <v>0.3</v>
      </c>
      <c r="W920" s="46">
        <f t="shared" si="191"/>
        <v>161.4</v>
      </c>
      <c r="X920" s="58">
        <f t="shared" si="192"/>
        <v>0</v>
      </c>
      <c r="Y920" s="46" t="str">
        <f t="shared" si="193"/>
        <v>No</v>
      </c>
      <c r="Z920" s="46" t="str">
        <f t="shared" si="194"/>
        <v>MID</v>
      </c>
    </row>
    <row r="921" spans="1:26" x14ac:dyDescent="0.25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82"/>
        <v>8016</v>
      </c>
      <c r="L921" s="46">
        <f t="shared" si="183"/>
        <v>8332</v>
      </c>
      <c r="M921" s="46">
        <v>34</v>
      </c>
      <c r="N921" s="46">
        <f t="shared" si="184"/>
        <v>8366</v>
      </c>
      <c r="O921" s="46">
        <f t="shared" si="185"/>
        <v>350</v>
      </c>
      <c r="P921" s="46" t="s">
        <v>30</v>
      </c>
      <c r="Q921" s="58">
        <f t="shared" si="186"/>
        <v>0</v>
      </c>
      <c r="R921" s="46" t="str">
        <f t="shared" si="187"/>
        <v>-</v>
      </c>
      <c r="S921" s="58" t="str">
        <f t="shared" si="188"/>
        <v>No Discount</v>
      </c>
      <c r="T921" s="46" t="str">
        <f t="shared" si="189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90"/>
        <v>0</v>
      </c>
      <c r="W921" s="46" t="str">
        <f t="shared" si="191"/>
        <v>-</v>
      </c>
      <c r="X921" s="58">
        <f t="shared" si="192"/>
        <v>0</v>
      </c>
      <c r="Y921" s="46" t="str">
        <f t="shared" si="193"/>
        <v>Yes</v>
      </c>
      <c r="Z921" s="46" t="str">
        <f t="shared" si="194"/>
        <v>MID</v>
      </c>
    </row>
    <row r="922" spans="1:26" x14ac:dyDescent="0.25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82"/>
        <v>220</v>
      </c>
      <c r="L922" s="46">
        <f t="shared" si="183"/>
        <v>236</v>
      </c>
      <c r="M922" s="46">
        <v>10</v>
      </c>
      <c r="N922" s="46">
        <f t="shared" si="184"/>
        <v>246</v>
      </c>
      <c r="O922" s="46">
        <f t="shared" si="185"/>
        <v>26</v>
      </c>
      <c r="P922" s="46" t="s">
        <v>28</v>
      </c>
      <c r="Q922" s="58">
        <f t="shared" si="186"/>
        <v>0</v>
      </c>
      <c r="R922" s="46" t="str">
        <f t="shared" si="187"/>
        <v>-</v>
      </c>
      <c r="S922" s="58" t="str">
        <f t="shared" si="188"/>
        <v>No Discount</v>
      </c>
      <c r="T922" s="46" t="str">
        <f t="shared" si="189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90"/>
        <v>0</v>
      </c>
      <c r="W922" s="46" t="str">
        <f t="shared" si="191"/>
        <v>-</v>
      </c>
      <c r="X922" s="58">
        <f t="shared" si="192"/>
        <v>0</v>
      </c>
      <c r="Y922" s="46" t="str">
        <f t="shared" si="193"/>
        <v>No</v>
      </c>
      <c r="Z922" s="46" t="str">
        <f t="shared" si="194"/>
        <v>LOW</v>
      </c>
    </row>
    <row r="923" spans="1:26" x14ac:dyDescent="0.25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82"/>
        <v>4575</v>
      </c>
      <c r="L923" s="46">
        <f t="shared" si="183"/>
        <v>4845</v>
      </c>
      <c r="M923" s="46">
        <v>86</v>
      </c>
      <c r="N923" s="46">
        <f t="shared" si="184"/>
        <v>4931</v>
      </c>
      <c r="O923" s="46">
        <f t="shared" si="185"/>
        <v>356</v>
      </c>
      <c r="P923" s="46" t="s">
        <v>30</v>
      </c>
      <c r="Q923" s="58">
        <f t="shared" si="186"/>
        <v>0</v>
      </c>
      <c r="R923" s="46" t="str">
        <f t="shared" si="187"/>
        <v>-</v>
      </c>
      <c r="S923" s="58" t="str">
        <f t="shared" si="188"/>
        <v>No Discount</v>
      </c>
      <c r="T923" s="46" t="str">
        <f t="shared" si="189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90"/>
        <v>0</v>
      </c>
      <c r="W923" s="46" t="str">
        <f t="shared" si="191"/>
        <v>-</v>
      </c>
      <c r="X923" s="58">
        <f t="shared" si="192"/>
        <v>0</v>
      </c>
      <c r="Y923" s="46" t="str">
        <f t="shared" si="193"/>
        <v>Yes</v>
      </c>
      <c r="Z923" s="46" t="str">
        <f t="shared" si="194"/>
        <v>Very high</v>
      </c>
    </row>
    <row r="924" spans="1:26" x14ac:dyDescent="0.25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82"/>
        <v>2974</v>
      </c>
      <c r="L924" s="46">
        <f t="shared" si="183"/>
        <v>3210</v>
      </c>
      <c r="M924" s="46">
        <v>95</v>
      </c>
      <c r="N924" s="46">
        <f t="shared" si="184"/>
        <v>3305</v>
      </c>
      <c r="O924" s="46">
        <f t="shared" si="185"/>
        <v>331</v>
      </c>
      <c r="P924" s="46" t="s">
        <v>152</v>
      </c>
      <c r="Q924" s="58">
        <f t="shared" si="186"/>
        <v>0</v>
      </c>
      <c r="R924" s="46" t="str">
        <f t="shared" si="187"/>
        <v>-</v>
      </c>
      <c r="S924" s="58" t="str">
        <f t="shared" si="188"/>
        <v>No Discount</v>
      </c>
      <c r="T924" s="46" t="str">
        <f t="shared" si="189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90"/>
        <v>0</v>
      </c>
      <c r="W924" s="46" t="str">
        <f t="shared" si="191"/>
        <v>-</v>
      </c>
      <c r="X924" s="58">
        <f t="shared" si="192"/>
        <v>0</v>
      </c>
      <c r="Y924" s="46" t="str">
        <f t="shared" si="193"/>
        <v>Yes</v>
      </c>
      <c r="Z924" s="46" t="str">
        <f t="shared" si="194"/>
        <v>Very high</v>
      </c>
    </row>
    <row r="925" spans="1:26" x14ac:dyDescent="0.25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82"/>
        <v>10180</v>
      </c>
      <c r="L925" s="46">
        <f t="shared" si="183"/>
        <v>10988</v>
      </c>
      <c r="M925" s="46">
        <v>73</v>
      </c>
      <c r="N925" s="46">
        <f t="shared" si="184"/>
        <v>11061</v>
      </c>
      <c r="O925" s="46">
        <f t="shared" si="185"/>
        <v>881</v>
      </c>
      <c r="P925" s="46" t="s">
        <v>64</v>
      </c>
      <c r="Q925" s="58">
        <f t="shared" si="186"/>
        <v>0</v>
      </c>
      <c r="R925" s="46">
        <f t="shared" si="187"/>
        <v>3097.0800000000004</v>
      </c>
      <c r="S925" s="58" t="str">
        <f t="shared" si="188"/>
        <v>No Discount</v>
      </c>
      <c r="T925" s="46" t="str">
        <f t="shared" si="189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90"/>
        <v>0</v>
      </c>
      <c r="W925" s="46">
        <f t="shared" si="191"/>
        <v>3097.0800000000004</v>
      </c>
      <c r="X925" s="58">
        <f t="shared" si="192"/>
        <v>0</v>
      </c>
      <c r="Y925" s="46" t="str">
        <f t="shared" si="193"/>
        <v>Yes</v>
      </c>
      <c r="Z925" s="46" t="str">
        <f t="shared" si="194"/>
        <v>Very high</v>
      </c>
    </row>
    <row r="926" spans="1:26" x14ac:dyDescent="0.25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82"/>
        <v>2112</v>
      </c>
      <c r="L926" s="46">
        <f t="shared" si="183"/>
        <v>2304</v>
      </c>
      <c r="M926" s="46">
        <v>95</v>
      </c>
      <c r="N926" s="46">
        <f t="shared" si="184"/>
        <v>2399</v>
      </c>
      <c r="O926" s="46">
        <f t="shared" si="185"/>
        <v>287</v>
      </c>
      <c r="P926" s="46" t="s">
        <v>30</v>
      </c>
      <c r="Q926" s="58">
        <f t="shared" si="186"/>
        <v>0</v>
      </c>
      <c r="R926" s="46">
        <f t="shared" si="187"/>
        <v>359.84999999999997</v>
      </c>
      <c r="S926" s="58" t="str">
        <f t="shared" si="188"/>
        <v>No Discount</v>
      </c>
      <c r="T926" s="46" t="str">
        <f t="shared" si="189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90"/>
        <v>0</v>
      </c>
      <c r="W926" s="46" t="str">
        <f t="shared" si="191"/>
        <v>-</v>
      </c>
      <c r="X926" s="58">
        <f t="shared" si="192"/>
        <v>0</v>
      </c>
      <c r="Y926" s="46" t="str">
        <f t="shared" si="193"/>
        <v>No</v>
      </c>
      <c r="Z926" s="46" t="str">
        <f t="shared" si="194"/>
        <v>Very high</v>
      </c>
    </row>
    <row r="927" spans="1:26" x14ac:dyDescent="0.25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82"/>
        <v>460</v>
      </c>
      <c r="L927" s="46">
        <f t="shared" si="183"/>
        <v>492</v>
      </c>
      <c r="M927" s="46">
        <v>30</v>
      </c>
      <c r="N927" s="46">
        <f t="shared" si="184"/>
        <v>522</v>
      </c>
      <c r="O927" s="46">
        <f t="shared" si="185"/>
        <v>62</v>
      </c>
      <c r="P927" s="46" t="s">
        <v>28</v>
      </c>
      <c r="Q927" s="58">
        <f t="shared" si="186"/>
        <v>0</v>
      </c>
      <c r="R927" s="46">
        <f t="shared" si="187"/>
        <v>78.3</v>
      </c>
      <c r="S927" s="58" t="str">
        <f t="shared" si="188"/>
        <v>No Discount</v>
      </c>
      <c r="T927" s="46" t="str">
        <f t="shared" si="189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90"/>
        <v>0</v>
      </c>
      <c r="W927" s="46" t="str">
        <f t="shared" si="191"/>
        <v>-</v>
      </c>
      <c r="X927" s="58">
        <f t="shared" si="192"/>
        <v>0</v>
      </c>
      <c r="Y927" s="46" t="str">
        <f t="shared" si="193"/>
        <v>No</v>
      </c>
      <c r="Z927" s="46" t="str">
        <f t="shared" si="194"/>
        <v>MID</v>
      </c>
    </row>
    <row r="928" spans="1:26" x14ac:dyDescent="0.25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82"/>
        <v>1492</v>
      </c>
      <c r="L928" s="46">
        <f t="shared" si="183"/>
        <v>1610</v>
      </c>
      <c r="M928" s="46">
        <v>72</v>
      </c>
      <c r="N928" s="46">
        <f t="shared" si="184"/>
        <v>1682</v>
      </c>
      <c r="O928" s="46">
        <f t="shared" si="185"/>
        <v>190</v>
      </c>
      <c r="P928" s="46" t="s">
        <v>30</v>
      </c>
      <c r="Q928" s="58">
        <f t="shared" si="186"/>
        <v>0</v>
      </c>
      <c r="R928" s="46" t="str">
        <f t="shared" si="187"/>
        <v>-</v>
      </c>
      <c r="S928" s="58" t="str">
        <f t="shared" si="188"/>
        <v>No Discount</v>
      </c>
      <c r="T928" s="46" t="str">
        <f t="shared" si="189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90"/>
        <v>0</v>
      </c>
      <c r="W928" s="46" t="str">
        <f t="shared" si="191"/>
        <v>-</v>
      </c>
      <c r="X928" s="58">
        <f t="shared" si="192"/>
        <v>0</v>
      </c>
      <c r="Y928" s="46" t="str">
        <f t="shared" si="193"/>
        <v>No</v>
      </c>
      <c r="Z928" s="46" t="str">
        <f t="shared" si="194"/>
        <v>Very high</v>
      </c>
    </row>
    <row r="929" spans="1:26" x14ac:dyDescent="0.25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82"/>
        <v>684</v>
      </c>
      <c r="L929" s="46">
        <f t="shared" si="183"/>
        <v>740</v>
      </c>
      <c r="M929" s="46">
        <v>30</v>
      </c>
      <c r="N929" s="46">
        <f t="shared" si="184"/>
        <v>770</v>
      </c>
      <c r="O929" s="46">
        <f t="shared" si="185"/>
        <v>86</v>
      </c>
      <c r="P929" s="46" t="s">
        <v>30</v>
      </c>
      <c r="Q929" s="58">
        <f t="shared" si="186"/>
        <v>0</v>
      </c>
      <c r="R929" s="46" t="str">
        <f t="shared" si="187"/>
        <v>-</v>
      </c>
      <c r="S929" s="58" t="str">
        <f t="shared" si="188"/>
        <v>No Discount</v>
      </c>
      <c r="T929" s="46" t="str">
        <f t="shared" si="189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90"/>
        <v>0</v>
      </c>
      <c r="W929" s="46" t="str">
        <f t="shared" si="191"/>
        <v>-</v>
      </c>
      <c r="X929" s="58">
        <f t="shared" si="192"/>
        <v>0</v>
      </c>
      <c r="Y929" s="46" t="str">
        <f t="shared" si="193"/>
        <v>No</v>
      </c>
      <c r="Z929" s="46" t="str">
        <f t="shared" si="194"/>
        <v>MID</v>
      </c>
    </row>
    <row r="930" spans="1:26" x14ac:dyDescent="0.25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82"/>
        <v>1211</v>
      </c>
      <c r="L930" s="46">
        <f t="shared" si="183"/>
        <v>1321</v>
      </c>
      <c r="M930" s="46">
        <v>59</v>
      </c>
      <c r="N930" s="46">
        <f t="shared" si="184"/>
        <v>1380</v>
      </c>
      <c r="O930" s="46">
        <f t="shared" si="185"/>
        <v>169</v>
      </c>
      <c r="P930" s="46" t="s">
        <v>30</v>
      </c>
      <c r="Q930" s="58">
        <f t="shared" si="186"/>
        <v>0.3</v>
      </c>
      <c r="R930" s="46">
        <f t="shared" si="187"/>
        <v>414</v>
      </c>
      <c r="S930" s="58" t="str">
        <f t="shared" si="188"/>
        <v>No Discount</v>
      </c>
      <c r="T930" s="46" t="str">
        <f t="shared" si="189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90"/>
        <v>0.3</v>
      </c>
      <c r="W930" s="46">
        <f t="shared" si="191"/>
        <v>414</v>
      </c>
      <c r="X930" s="58">
        <f t="shared" si="192"/>
        <v>0</v>
      </c>
      <c r="Y930" s="46" t="str">
        <f t="shared" si="193"/>
        <v>No</v>
      </c>
      <c r="Z930" s="46" t="str">
        <f t="shared" si="194"/>
        <v>HIGH</v>
      </c>
    </row>
    <row r="931" spans="1:26" x14ac:dyDescent="0.25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82"/>
        <v>2784</v>
      </c>
      <c r="L931" s="46">
        <f t="shared" si="183"/>
        <v>3036</v>
      </c>
      <c r="M931" s="46">
        <v>73</v>
      </c>
      <c r="N931" s="46">
        <f t="shared" si="184"/>
        <v>3109</v>
      </c>
      <c r="O931" s="46">
        <f t="shared" si="185"/>
        <v>325</v>
      </c>
      <c r="P931" s="46" t="s">
        <v>30</v>
      </c>
      <c r="Q931" s="58">
        <f t="shared" si="186"/>
        <v>0</v>
      </c>
      <c r="R931" s="46" t="str">
        <f t="shared" si="187"/>
        <v>-</v>
      </c>
      <c r="S931" s="58" t="str">
        <f t="shared" si="188"/>
        <v>No Discount</v>
      </c>
      <c r="T931" s="46" t="str">
        <f t="shared" si="189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90"/>
        <v>0</v>
      </c>
      <c r="W931" s="46" t="str">
        <f t="shared" si="191"/>
        <v>-</v>
      </c>
      <c r="X931" s="58">
        <f t="shared" si="192"/>
        <v>0</v>
      </c>
      <c r="Y931" s="46" t="str">
        <f t="shared" si="193"/>
        <v>No</v>
      </c>
      <c r="Z931" s="46" t="str">
        <f t="shared" si="194"/>
        <v>Very high</v>
      </c>
    </row>
    <row r="932" spans="1:26" x14ac:dyDescent="0.25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82"/>
        <v>3184</v>
      </c>
      <c r="L932" s="46">
        <f t="shared" si="183"/>
        <v>3540</v>
      </c>
      <c r="M932" s="46">
        <v>30</v>
      </c>
      <c r="N932" s="46">
        <f t="shared" si="184"/>
        <v>3570</v>
      </c>
      <c r="O932" s="46">
        <f t="shared" si="185"/>
        <v>386</v>
      </c>
      <c r="P932" s="46" t="s">
        <v>30</v>
      </c>
      <c r="Q932" s="58">
        <f t="shared" si="186"/>
        <v>0</v>
      </c>
      <c r="R932" s="46">
        <f t="shared" si="187"/>
        <v>535.5</v>
      </c>
      <c r="S932" s="58" t="str">
        <f t="shared" si="188"/>
        <v>No Discount</v>
      </c>
      <c r="T932" s="46" t="str">
        <f t="shared" si="189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90"/>
        <v>0</v>
      </c>
      <c r="W932" s="46" t="str">
        <f t="shared" si="191"/>
        <v>-</v>
      </c>
      <c r="X932" s="58">
        <f t="shared" si="192"/>
        <v>0</v>
      </c>
      <c r="Y932" s="46" t="str">
        <f t="shared" si="193"/>
        <v>Yes</v>
      </c>
      <c r="Z932" s="46" t="str">
        <f t="shared" si="194"/>
        <v>MID</v>
      </c>
    </row>
    <row r="933" spans="1:26" x14ac:dyDescent="0.25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82"/>
        <v>3135</v>
      </c>
      <c r="L933" s="46">
        <f t="shared" si="183"/>
        <v>3455</v>
      </c>
      <c r="M933" s="46">
        <v>90</v>
      </c>
      <c r="N933" s="46">
        <f t="shared" si="184"/>
        <v>3545</v>
      </c>
      <c r="O933" s="46">
        <f t="shared" si="185"/>
        <v>410</v>
      </c>
      <c r="P933" s="46" t="s">
        <v>28</v>
      </c>
      <c r="Q933" s="58">
        <f t="shared" si="186"/>
        <v>0</v>
      </c>
      <c r="R933" s="46" t="str">
        <f t="shared" si="187"/>
        <v>-</v>
      </c>
      <c r="S933" s="58" t="str">
        <f t="shared" si="188"/>
        <v>No Discount</v>
      </c>
      <c r="T933" s="46" t="str">
        <f t="shared" si="189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90"/>
        <v>0</v>
      </c>
      <c r="W933" s="46" t="str">
        <f t="shared" si="191"/>
        <v>-</v>
      </c>
      <c r="X933" s="58">
        <f t="shared" si="192"/>
        <v>0</v>
      </c>
      <c r="Y933" s="46" t="str">
        <f t="shared" si="193"/>
        <v>No</v>
      </c>
      <c r="Z933" s="46" t="str">
        <f t="shared" si="194"/>
        <v>Very high</v>
      </c>
    </row>
    <row r="934" spans="1:26" x14ac:dyDescent="0.25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82"/>
        <v>19536</v>
      </c>
      <c r="L934" s="46">
        <f t="shared" si="183"/>
        <v>20304</v>
      </c>
      <c r="M934" s="46">
        <v>60</v>
      </c>
      <c r="N934" s="46">
        <f t="shared" si="184"/>
        <v>20364</v>
      </c>
      <c r="O934" s="46">
        <f t="shared" si="185"/>
        <v>828</v>
      </c>
      <c r="P934" s="46" t="s">
        <v>30</v>
      </c>
      <c r="Q934" s="58">
        <f t="shared" si="186"/>
        <v>0</v>
      </c>
      <c r="R934" s="46" t="str">
        <f t="shared" si="187"/>
        <v>-</v>
      </c>
      <c r="S934" s="58" t="str">
        <f t="shared" si="188"/>
        <v>No Discount</v>
      </c>
      <c r="T934" s="46" t="str">
        <f t="shared" si="189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90"/>
        <v>0</v>
      </c>
      <c r="W934" s="46" t="str">
        <f t="shared" si="191"/>
        <v>-</v>
      </c>
      <c r="X934" s="58">
        <f t="shared" si="192"/>
        <v>0</v>
      </c>
      <c r="Y934" s="46" t="str">
        <f t="shared" si="193"/>
        <v>Yes</v>
      </c>
      <c r="Z934" s="46" t="str">
        <f t="shared" si="194"/>
        <v>HIGH</v>
      </c>
    </row>
    <row r="935" spans="1:26" x14ac:dyDescent="0.25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82"/>
        <v>11728</v>
      </c>
      <c r="L935" s="46">
        <f t="shared" si="183"/>
        <v>12416</v>
      </c>
      <c r="M935" s="46">
        <v>52</v>
      </c>
      <c r="N935" s="46">
        <f t="shared" si="184"/>
        <v>12468</v>
      </c>
      <c r="O935" s="46">
        <f t="shared" si="185"/>
        <v>740</v>
      </c>
      <c r="P935" s="46" t="s">
        <v>30</v>
      </c>
      <c r="Q935" s="58">
        <f t="shared" si="186"/>
        <v>0</v>
      </c>
      <c r="R935" s="46" t="str">
        <f t="shared" si="187"/>
        <v>-</v>
      </c>
      <c r="S935" s="58" t="str">
        <f t="shared" si="188"/>
        <v>No Discount</v>
      </c>
      <c r="T935" s="46" t="str">
        <f t="shared" si="189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90"/>
        <v>0</v>
      </c>
      <c r="W935" s="46" t="str">
        <f t="shared" si="191"/>
        <v>-</v>
      </c>
      <c r="X935" s="58">
        <f t="shared" si="192"/>
        <v>0</v>
      </c>
      <c r="Y935" s="46" t="str">
        <f t="shared" si="193"/>
        <v>Yes</v>
      </c>
      <c r="Z935" s="46" t="str">
        <f t="shared" si="194"/>
        <v>HIGH</v>
      </c>
    </row>
    <row r="936" spans="1:26" x14ac:dyDescent="0.25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82"/>
        <v>1420</v>
      </c>
      <c r="L936" s="46">
        <f t="shared" si="183"/>
        <v>1564</v>
      </c>
      <c r="M936" s="46">
        <v>86</v>
      </c>
      <c r="N936" s="46">
        <f t="shared" si="184"/>
        <v>1650</v>
      </c>
      <c r="O936" s="46">
        <f t="shared" si="185"/>
        <v>230</v>
      </c>
      <c r="P936" s="46" t="s">
        <v>28</v>
      </c>
      <c r="Q936" s="58">
        <f t="shared" si="186"/>
        <v>0</v>
      </c>
      <c r="R936" s="46">
        <f t="shared" si="187"/>
        <v>462.00000000000006</v>
      </c>
      <c r="S936" s="58" t="str">
        <f t="shared" si="188"/>
        <v>No Discount</v>
      </c>
      <c r="T936" s="46" t="str">
        <f t="shared" si="189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90"/>
        <v>0</v>
      </c>
      <c r="W936" s="46">
        <f t="shared" si="191"/>
        <v>462.00000000000006</v>
      </c>
      <c r="X936" s="58">
        <f t="shared" si="192"/>
        <v>0</v>
      </c>
      <c r="Y936" s="46" t="str">
        <f t="shared" si="193"/>
        <v>No</v>
      </c>
      <c r="Z936" s="46" t="str">
        <f t="shared" si="194"/>
        <v>Very high</v>
      </c>
    </row>
    <row r="937" spans="1:26" x14ac:dyDescent="0.25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82"/>
        <v>13790</v>
      </c>
      <c r="L937" s="46">
        <f t="shared" si="183"/>
        <v>14616</v>
      </c>
      <c r="M937" s="46">
        <v>27</v>
      </c>
      <c r="N937" s="46">
        <f t="shared" si="184"/>
        <v>14643</v>
      </c>
      <c r="O937" s="46">
        <f t="shared" si="185"/>
        <v>853</v>
      </c>
      <c r="P937" s="46" t="s">
        <v>64</v>
      </c>
      <c r="Q937" s="58">
        <f t="shared" si="186"/>
        <v>0</v>
      </c>
      <c r="R937" s="46">
        <f t="shared" si="187"/>
        <v>2196.4499999999998</v>
      </c>
      <c r="S937" s="58" t="str">
        <f t="shared" si="188"/>
        <v>No Discount</v>
      </c>
      <c r="T937" s="46" t="str">
        <f t="shared" si="189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90"/>
        <v>0</v>
      </c>
      <c r="W937" s="46" t="str">
        <f t="shared" si="191"/>
        <v>-</v>
      </c>
      <c r="X937" s="58">
        <f t="shared" si="192"/>
        <v>0</v>
      </c>
      <c r="Y937" s="46" t="str">
        <f t="shared" si="193"/>
        <v>Yes</v>
      </c>
      <c r="Z937" s="46" t="str">
        <f t="shared" si="194"/>
        <v>MID</v>
      </c>
    </row>
    <row r="938" spans="1:26" x14ac:dyDescent="0.25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82"/>
        <v>23403</v>
      </c>
      <c r="L938" s="46">
        <f t="shared" si="183"/>
        <v>25299</v>
      </c>
      <c r="M938" s="46">
        <v>40</v>
      </c>
      <c r="N938" s="46">
        <f t="shared" si="184"/>
        <v>25339</v>
      </c>
      <c r="O938" s="46">
        <f t="shared" si="185"/>
        <v>1936</v>
      </c>
      <c r="P938" s="46" t="s">
        <v>30</v>
      </c>
      <c r="Q938" s="58">
        <f t="shared" si="186"/>
        <v>0</v>
      </c>
      <c r="R938" s="46">
        <f t="shared" si="187"/>
        <v>7094.920000000001</v>
      </c>
      <c r="S938" s="58" t="str">
        <f t="shared" si="188"/>
        <v>No Discount</v>
      </c>
      <c r="T938" s="46" t="str">
        <f t="shared" si="189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90"/>
        <v>0</v>
      </c>
      <c r="W938" s="46">
        <f t="shared" si="191"/>
        <v>7094.920000000001</v>
      </c>
      <c r="X938" s="58">
        <f t="shared" si="192"/>
        <v>0</v>
      </c>
      <c r="Y938" s="46" t="str">
        <f t="shared" si="193"/>
        <v>Yes</v>
      </c>
      <c r="Z938" s="46" t="str">
        <f t="shared" si="194"/>
        <v>MID</v>
      </c>
    </row>
    <row r="939" spans="1:26" x14ac:dyDescent="0.25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82"/>
        <v>612</v>
      </c>
      <c r="L939" s="46">
        <f t="shared" si="183"/>
        <v>680</v>
      </c>
      <c r="M939" s="46">
        <v>30</v>
      </c>
      <c r="N939" s="46">
        <f t="shared" si="184"/>
        <v>710</v>
      </c>
      <c r="O939" s="46">
        <f t="shared" si="185"/>
        <v>98</v>
      </c>
      <c r="P939" s="46" t="s">
        <v>30</v>
      </c>
      <c r="Q939" s="58">
        <f t="shared" si="186"/>
        <v>0</v>
      </c>
      <c r="R939" s="46" t="str">
        <f t="shared" si="187"/>
        <v>-</v>
      </c>
      <c r="S939" s="58" t="str">
        <f t="shared" si="188"/>
        <v>No Discount</v>
      </c>
      <c r="T939" s="46" t="str">
        <f t="shared" si="189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90"/>
        <v>0</v>
      </c>
      <c r="W939" s="46" t="str">
        <f t="shared" si="191"/>
        <v>-</v>
      </c>
      <c r="X939" s="58">
        <f t="shared" si="192"/>
        <v>0</v>
      </c>
      <c r="Y939" s="46" t="str">
        <f t="shared" si="193"/>
        <v>No</v>
      </c>
      <c r="Z939" s="46" t="str">
        <f t="shared" si="194"/>
        <v>MID</v>
      </c>
    </row>
    <row r="940" spans="1:26" x14ac:dyDescent="0.25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82"/>
        <v>2540</v>
      </c>
      <c r="L940" s="46">
        <f t="shared" si="183"/>
        <v>2716</v>
      </c>
      <c r="M940" s="46">
        <v>91</v>
      </c>
      <c r="N940" s="46">
        <f t="shared" si="184"/>
        <v>2807</v>
      </c>
      <c r="O940" s="46">
        <f t="shared" si="185"/>
        <v>267</v>
      </c>
      <c r="P940" s="46" t="s">
        <v>30</v>
      </c>
      <c r="Q940" s="58">
        <f t="shared" si="186"/>
        <v>0</v>
      </c>
      <c r="R940" s="46" t="str">
        <f t="shared" si="187"/>
        <v>-</v>
      </c>
      <c r="S940" s="58" t="str">
        <f t="shared" si="188"/>
        <v>No Discount</v>
      </c>
      <c r="T940" s="46" t="str">
        <f t="shared" si="189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90"/>
        <v>0</v>
      </c>
      <c r="W940" s="46" t="str">
        <f t="shared" si="191"/>
        <v>-</v>
      </c>
      <c r="X940" s="58">
        <f t="shared" si="192"/>
        <v>0</v>
      </c>
      <c r="Y940" s="46" t="str">
        <f t="shared" si="193"/>
        <v>No</v>
      </c>
      <c r="Z940" s="46" t="str">
        <f t="shared" si="194"/>
        <v>Very high</v>
      </c>
    </row>
    <row r="941" spans="1:26" x14ac:dyDescent="0.25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82"/>
        <v>399</v>
      </c>
      <c r="L941" s="46">
        <f t="shared" si="183"/>
        <v>417</v>
      </c>
      <c r="M941" s="46">
        <v>30</v>
      </c>
      <c r="N941" s="46">
        <f t="shared" si="184"/>
        <v>447</v>
      </c>
      <c r="O941" s="46">
        <f t="shared" si="185"/>
        <v>48</v>
      </c>
      <c r="P941" s="46" t="s">
        <v>64</v>
      </c>
      <c r="Q941" s="58">
        <f t="shared" si="186"/>
        <v>0</v>
      </c>
      <c r="R941" s="46" t="str">
        <f t="shared" si="187"/>
        <v>-</v>
      </c>
      <c r="S941" s="58" t="str">
        <f t="shared" si="188"/>
        <v>No Discount</v>
      </c>
      <c r="T941" s="46" t="str">
        <f t="shared" si="189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90"/>
        <v>0</v>
      </c>
      <c r="W941" s="46" t="str">
        <f t="shared" si="191"/>
        <v>-</v>
      </c>
      <c r="X941" s="58">
        <f t="shared" si="192"/>
        <v>0</v>
      </c>
      <c r="Y941" s="46" t="str">
        <f t="shared" si="193"/>
        <v>No</v>
      </c>
      <c r="Z941" s="46" t="str">
        <f t="shared" si="194"/>
        <v>MID</v>
      </c>
    </row>
    <row r="942" spans="1:26" x14ac:dyDescent="0.25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82"/>
        <v>8061</v>
      </c>
      <c r="L942" s="46">
        <f t="shared" si="183"/>
        <v>8379</v>
      </c>
      <c r="M942" s="46">
        <v>47</v>
      </c>
      <c r="N942" s="46">
        <f t="shared" si="184"/>
        <v>8426</v>
      </c>
      <c r="O942" s="46">
        <f t="shared" si="185"/>
        <v>365</v>
      </c>
      <c r="P942" s="46" t="s">
        <v>30</v>
      </c>
      <c r="Q942" s="58">
        <f t="shared" si="186"/>
        <v>0</v>
      </c>
      <c r="R942" s="46" t="str">
        <f t="shared" si="187"/>
        <v>-</v>
      </c>
      <c r="S942" s="58" t="str">
        <f t="shared" si="188"/>
        <v>No Discount</v>
      </c>
      <c r="T942" s="46" t="str">
        <f t="shared" si="189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90"/>
        <v>0</v>
      </c>
      <c r="W942" s="46" t="str">
        <f t="shared" si="191"/>
        <v>-</v>
      </c>
      <c r="X942" s="58">
        <f t="shared" si="192"/>
        <v>0</v>
      </c>
      <c r="Y942" s="46" t="str">
        <f t="shared" si="193"/>
        <v>Yes</v>
      </c>
      <c r="Z942" s="46" t="str">
        <f t="shared" si="194"/>
        <v>HIGH</v>
      </c>
    </row>
    <row r="943" spans="1:26" x14ac:dyDescent="0.25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82"/>
        <v>23753</v>
      </c>
      <c r="L943" s="46">
        <f t="shared" si="183"/>
        <v>25155</v>
      </c>
      <c r="M943" s="46">
        <v>66</v>
      </c>
      <c r="N943" s="46">
        <f t="shared" si="184"/>
        <v>25221</v>
      </c>
      <c r="O943" s="46">
        <f t="shared" si="185"/>
        <v>1468</v>
      </c>
      <c r="P943" s="46" t="s">
        <v>28</v>
      </c>
      <c r="Q943" s="58">
        <f t="shared" si="186"/>
        <v>0</v>
      </c>
      <c r="R943" s="46" t="str">
        <f t="shared" si="187"/>
        <v>-</v>
      </c>
      <c r="S943" s="58">
        <f t="shared" si="188"/>
        <v>0.02</v>
      </c>
      <c r="T943" s="46" t="str">
        <f t="shared" si="189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90"/>
        <v>0</v>
      </c>
      <c r="W943" s="46" t="str">
        <f t="shared" si="191"/>
        <v>-</v>
      </c>
      <c r="X943" s="58">
        <f t="shared" si="192"/>
        <v>0.02</v>
      </c>
      <c r="Y943" s="46" t="str">
        <f t="shared" si="193"/>
        <v>Yes</v>
      </c>
      <c r="Z943" s="46" t="str">
        <f t="shared" si="194"/>
        <v>Very high</v>
      </c>
    </row>
    <row r="944" spans="1:26" x14ac:dyDescent="0.25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82"/>
        <v>66360</v>
      </c>
      <c r="L944" s="46">
        <f t="shared" si="183"/>
        <v>73712</v>
      </c>
      <c r="M944" s="46">
        <v>80</v>
      </c>
      <c r="N944" s="46">
        <f t="shared" si="184"/>
        <v>73792</v>
      </c>
      <c r="O944" s="46">
        <f t="shared" si="185"/>
        <v>7432</v>
      </c>
      <c r="P944" s="46" t="s">
        <v>28</v>
      </c>
      <c r="Q944" s="58">
        <f t="shared" si="186"/>
        <v>0</v>
      </c>
      <c r="R944" s="46">
        <f t="shared" si="187"/>
        <v>11068.8</v>
      </c>
      <c r="S944" s="58" t="str">
        <f t="shared" si="188"/>
        <v>No Discount</v>
      </c>
      <c r="T944" s="46" t="str">
        <f t="shared" si="189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90"/>
        <v>0</v>
      </c>
      <c r="W944" s="46" t="str">
        <f t="shared" si="191"/>
        <v>-</v>
      </c>
      <c r="X944" s="58">
        <f t="shared" si="192"/>
        <v>0</v>
      </c>
      <c r="Y944" s="46" t="str">
        <f t="shared" si="193"/>
        <v>Yes</v>
      </c>
      <c r="Z944" s="46" t="str">
        <f t="shared" si="194"/>
        <v>Very high</v>
      </c>
    </row>
    <row r="945" spans="1:26" x14ac:dyDescent="0.25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82"/>
        <v>70209</v>
      </c>
      <c r="L945" s="46">
        <f t="shared" si="183"/>
        <v>75897</v>
      </c>
      <c r="M945" s="46">
        <v>53</v>
      </c>
      <c r="N945" s="46">
        <f t="shared" si="184"/>
        <v>75950</v>
      </c>
      <c r="O945" s="46">
        <f t="shared" si="185"/>
        <v>5741</v>
      </c>
      <c r="P945" s="46" t="s">
        <v>28</v>
      </c>
      <c r="Q945" s="58">
        <f t="shared" si="186"/>
        <v>0.3</v>
      </c>
      <c r="R945" s="46">
        <f t="shared" si="187"/>
        <v>22785</v>
      </c>
      <c r="S945" s="58" t="str">
        <f t="shared" si="188"/>
        <v>No Discount</v>
      </c>
      <c r="T945" s="46" t="str">
        <f t="shared" si="189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90"/>
        <v>0.3</v>
      </c>
      <c r="W945" s="46">
        <f t="shared" si="191"/>
        <v>22785</v>
      </c>
      <c r="X945" s="58">
        <f t="shared" si="192"/>
        <v>0</v>
      </c>
      <c r="Y945" s="46" t="str">
        <f t="shared" si="193"/>
        <v>Yes</v>
      </c>
      <c r="Z945" s="46" t="str">
        <f t="shared" si="194"/>
        <v>HIGH</v>
      </c>
    </row>
    <row r="946" spans="1:26" x14ac:dyDescent="0.25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82"/>
        <v>16324</v>
      </c>
      <c r="L946" s="46">
        <f t="shared" si="183"/>
        <v>17476</v>
      </c>
      <c r="M946" s="46">
        <v>91</v>
      </c>
      <c r="N946" s="46">
        <f t="shared" si="184"/>
        <v>17567</v>
      </c>
      <c r="O946" s="46">
        <f t="shared" si="185"/>
        <v>1243</v>
      </c>
      <c r="P946" s="46" t="s">
        <v>152</v>
      </c>
      <c r="Q946" s="58">
        <f t="shared" si="186"/>
        <v>0</v>
      </c>
      <c r="R946" s="46" t="str">
        <f t="shared" si="187"/>
        <v>-</v>
      </c>
      <c r="S946" s="58" t="str">
        <f t="shared" si="188"/>
        <v>No Discount</v>
      </c>
      <c r="T946" s="46" t="str">
        <f t="shared" si="189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90"/>
        <v>0</v>
      </c>
      <c r="W946" s="46" t="str">
        <f t="shared" si="191"/>
        <v>-</v>
      </c>
      <c r="X946" s="58">
        <f t="shared" si="192"/>
        <v>0</v>
      </c>
      <c r="Y946" s="46" t="str">
        <f t="shared" si="193"/>
        <v>Yes</v>
      </c>
      <c r="Z946" s="46" t="str">
        <f t="shared" si="194"/>
        <v>Very high</v>
      </c>
    </row>
    <row r="947" spans="1:26" x14ac:dyDescent="0.25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82"/>
        <v>5146</v>
      </c>
      <c r="L947" s="46">
        <f t="shared" si="183"/>
        <v>5556</v>
      </c>
      <c r="M947" s="46">
        <v>78</v>
      </c>
      <c r="N947" s="46">
        <f t="shared" si="184"/>
        <v>5634</v>
      </c>
      <c r="O947" s="46">
        <f t="shared" si="185"/>
        <v>488</v>
      </c>
      <c r="P947" s="46" t="s">
        <v>28</v>
      </c>
      <c r="Q947" s="58">
        <f t="shared" si="186"/>
        <v>0</v>
      </c>
      <c r="R947" s="46" t="str">
        <f t="shared" si="187"/>
        <v>-</v>
      </c>
      <c r="S947" s="58" t="str">
        <f t="shared" si="188"/>
        <v>No Discount</v>
      </c>
      <c r="T947" s="46" t="str">
        <f t="shared" si="189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90"/>
        <v>0</v>
      </c>
      <c r="W947" s="46" t="str">
        <f t="shared" si="191"/>
        <v>-</v>
      </c>
      <c r="X947" s="58">
        <f t="shared" si="192"/>
        <v>0</v>
      </c>
      <c r="Y947" s="46" t="str">
        <f t="shared" si="193"/>
        <v>Yes</v>
      </c>
      <c r="Z947" s="46" t="str">
        <f t="shared" si="194"/>
        <v>Very high</v>
      </c>
    </row>
    <row r="948" spans="1:26" x14ac:dyDescent="0.25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82"/>
        <v>55139</v>
      </c>
      <c r="L948" s="46">
        <f t="shared" si="183"/>
        <v>61264</v>
      </c>
      <c r="M948" s="46">
        <v>64</v>
      </c>
      <c r="N948" s="46">
        <f t="shared" si="184"/>
        <v>61328</v>
      </c>
      <c r="O948" s="46">
        <f t="shared" si="185"/>
        <v>6189</v>
      </c>
      <c r="P948" s="46" t="s">
        <v>28</v>
      </c>
      <c r="Q948" s="58">
        <f t="shared" si="186"/>
        <v>0</v>
      </c>
      <c r="R948" s="46" t="str">
        <f t="shared" si="187"/>
        <v>-</v>
      </c>
      <c r="S948" s="58">
        <f t="shared" si="188"/>
        <v>0.02</v>
      </c>
      <c r="T948" s="46" t="str">
        <f t="shared" si="189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90"/>
        <v>0</v>
      </c>
      <c r="W948" s="46" t="str">
        <f t="shared" si="191"/>
        <v>-</v>
      </c>
      <c r="X948" s="58">
        <f t="shared" si="192"/>
        <v>0.02</v>
      </c>
      <c r="Y948" s="46" t="str">
        <f t="shared" si="193"/>
        <v>Yes</v>
      </c>
      <c r="Z948" s="46" t="str">
        <f t="shared" si="194"/>
        <v>Very high</v>
      </c>
    </row>
    <row r="949" spans="1:26" x14ac:dyDescent="0.25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82"/>
        <v>1442</v>
      </c>
      <c r="L949" s="46">
        <f t="shared" si="183"/>
        <v>1619</v>
      </c>
      <c r="M949" s="46">
        <v>68</v>
      </c>
      <c r="N949" s="46">
        <f t="shared" si="184"/>
        <v>1687</v>
      </c>
      <c r="O949" s="46">
        <f t="shared" si="185"/>
        <v>245</v>
      </c>
      <c r="P949" s="46" t="s">
        <v>30</v>
      </c>
      <c r="Q949" s="58">
        <f t="shared" si="186"/>
        <v>0</v>
      </c>
      <c r="R949" s="46">
        <f t="shared" si="187"/>
        <v>253.04999999999998</v>
      </c>
      <c r="S949" s="58" t="str">
        <f t="shared" si="188"/>
        <v>No Discount</v>
      </c>
      <c r="T949" s="46" t="str">
        <f t="shared" si="189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90"/>
        <v>0</v>
      </c>
      <c r="W949" s="46" t="str">
        <f t="shared" si="191"/>
        <v>-</v>
      </c>
      <c r="X949" s="58">
        <f t="shared" si="192"/>
        <v>0</v>
      </c>
      <c r="Y949" s="46" t="str">
        <f t="shared" si="193"/>
        <v>Yes</v>
      </c>
      <c r="Z949" s="46" t="str">
        <f t="shared" si="194"/>
        <v>Very high</v>
      </c>
    </row>
    <row r="950" spans="1:26" x14ac:dyDescent="0.25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82"/>
        <v>463</v>
      </c>
      <c r="L950" s="46">
        <f t="shared" si="183"/>
        <v>505</v>
      </c>
      <c r="M950" s="46">
        <v>40</v>
      </c>
      <c r="N950" s="46">
        <f t="shared" si="184"/>
        <v>545</v>
      </c>
      <c r="O950" s="46">
        <f t="shared" si="185"/>
        <v>82</v>
      </c>
      <c r="P950" s="46" t="s">
        <v>30</v>
      </c>
      <c r="Q950" s="58">
        <f t="shared" si="186"/>
        <v>0</v>
      </c>
      <c r="R950" s="46">
        <f t="shared" si="187"/>
        <v>152.60000000000002</v>
      </c>
      <c r="S950" s="58" t="str">
        <f t="shared" si="188"/>
        <v>No Discount</v>
      </c>
      <c r="T950" s="46" t="str">
        <f t="shared" si="189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90"/>
        <v>0</v>
      </c>
      <c r="W950" s="46">
        <f t="shared" si="191"/>
        <v>152.60000000000002</v>
      </c>
      <c r="X950" s="58">
        <f t="shared" si="192"/>
        <v>0</v>
      </c>
      <c r="Y950" s="46" t="str">
        <f t="shared" si="193"/>
        <v>No</v>
      </c>
      <c r="Z950" s="46" t="str">
        <f t="shared" si="194"/>
        <v>MID</v>
      </c>
    </row>
    <row r="951" spans="1:26" x14ac:dyDescent="0.25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82"/>
        <v>13474</v>
      </c>
      <c r="L951" s="46">
        <f t="shared" si="183"/>
        <v>14424</v>
      </c>
      <c r="M951" s="46">
        <v>41</v>
      </c>
      <c r="N951" s="46">
        <f t="shared" si="184"/>
        <v>14465</v>
      </c>
      <c r="O951" s="46">
        <f t="shared" si="185"/>
        <v>991</v>
      </c>
      <c r="P951" s="46" t="s">
        <v>30</v>
      </c>
      <c r="Q951" s="58">
        <f t="shared" si="186"/>
        <v>0</v>
      </c>
      <c r="R951" s="46" t="str">
        <f t="shared" si="187"/>
        <v>-</v>
      </c>
      <c r="S951" s="58" t="str">
        <f t="shared" si="188"/>
        <v>No Discount</v>
      </c>
      <c r="T951" s="46" t="str">
        <f t="shared" si="189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90"/>
        <v>0</v>
      </c>
      <c r="W951" s="46" t="str">
        <f t="shared" si="191"/>
        <v>-</v>
      </c>
      <c r="X951" s="58">
        <f t="shared" si="192"/>
        <v>0</v>
      </c>
      <c r="Y951" s="46" t="str">
        <f t="shared" si="193"/>
        <v>Yes</v>
      </c>
      <c r="Z951" s="46" t="str">
        <f t="shared" si="194"/>
        <v>HIGH</v>
      </c>
    </row>
    <row r="952" spans="1:26" x14ac:dyDescent="0.25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82"/>
        <v>3688</v>
      </c>
      <c r="L952" s="46">
        <f t="shared" si="183"/>
        <v>3832</v>
      </c>
      <c r="M952" s="46">
        <v>39</v>
      </c>
      <c r="N952" s="46">
        <f t="shared" si="184"/>
        <v>3871</v>
      </c>
      <c r="O952" s="46">
        <f t="shared" si="185"/>
        <v>183</v>
      </c>
      <c r="P952" s="46" t="s">
        <v>30</v>
      </c>
      <c r="Q952" s="58">
        <f t="shared" si="186"/>
        <v>0</v>
      </c>
      <c r="R952" s="46" t="str">
        <f t="shared" si="187"/>
        <v>-</v>
      </c>
      <c r="S952" s="58" t="str">
        <f t="shared" si="188"/>
        <v>No Discount</v>
      </c>
      <c r="T952" s="46" t="str">
        <f t="shared" si="189"/>
        <v>Yes</v>
      </c>
      <c r="U952" s="47" t="str" cm="1">
        <f t="array" ref="U952">_xlfn.IFS(M952&lt;=20,"Low",M952&lt;=40,"Mid",M952&lt;=60,"High",M952&gt;60,"Very High")</f>
        <v>Mid</v>
      </c>
      <c r="V952" s="58">
        <f t="shared" si="190"/>
        <v>0</v>
      </c>
      <c r="W952" s="46" t="str">
        <f t="shared" si="191"/>
        <v>-</v>
      </c>
      <c r="X952" s="58">
        <f t="shared" si="192"/>
        <v>0</v>
      </c>
      <c r="Y952" s="46" t="str">
        <f t="shared" si="193"/>
        <v>Yes</v>
      </c>
      <c r="Z952" s="46" t="str">
        <f t="shared" si="194"/>
        <v>MID</v>
      </c>
    </row>
    <row r="953" spans="1:26" x14ac:dyDescent="0.25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82"/>
        <v>508</v>
      </c>
      <c r="L953" s="46">
        <f t="shared" si="183"/>
        <v>558</v>
      </c>
      <c r="M953" s="46">
        <v>24</v>
      </c>
      <c r="N953" s="46">
        <f t="shared" si="184"/>
        <v>582</v>
      </c>
      <c r="O953" s="46">
        <f t="shared" si="185"/>
        <v>74</v>
      </c>
      <c r="P953" s="46" t="s">
        <v>28</v>
      </c>
      <c r="Q953" s="58">
        <f t="shared" si="186"/>
        <v>0</v>
      </c>
      <c r="R953" s="46" t="str">
        <f t="shared" si="187"/>
        <v>-</v>
      </c>
      <c r="S953" s="58" t="str">
        <f t="shared" si="188"/>
        <v>No Discount</v>
      </c>
      <c r="T953" s="46" t="str">
        <f t="shared" si="189"/>
        <v>No</v>
      </c>
      <c r="U953" s="47" t="str" cm="1">
        <f t="array" ref="U953">_xlfn.IFS(M953&lt;=20,"Low",M953&lt;=40,"Mid",M953&lt;=60,"High",M953&gt;60,"Very High")</f>
        <v>Mid</v>
      </c>
      <c r="V953" s="58">
        <f t="shared" si="190"/>
        <v>0</v>
      </c>
      <c r="W953" s="46" t="str">
        <f t="shared" si="191"/>
        <v>-</v>
      </c>
      <c r="X953" s="58">
        <f t="shared" si="192"/>
        <v>0</v>
      </c>
      <c r="Y953" s="46" t="str">
        <f t="shared" si="193"/>
        <v>No</v>
      </c>
      <c r="Z953" s="46" t="str">
        <f t="shared" si="194"/>
        <v>MID</v>
      </c>
    </row>
    <row r="954" spans="1:26" x14ac:dyDescent="0.25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82"/>
        <v>7485</v>
      </c>
      <c r="L954" s="46">
        <f t="shared" si="183"/>
        <v>7560</v>
      </c>
      <c r="M954" s="46">
        <v>29</v>
      </c>
      <c r="N954" s="46">
        <f t="shared" si="184"/>
        <v>7589</v>
      </c>
      <c r="O954" s="46">
        <f t="shared" si="185"/>
        <v>104</v>
      </c>
      <c r="P954" s="46" t="s">
        <v>64</v>
      </c>
      <c r="Q954" s="58">
        <f t="shared" si="186"/>
        <v>0</v>
      </c>
      <c r="R954" s="46">
        <f t="shared" si="187"/>
        <v>1138.3499999999999</v>
      </c>
      <c r="S954" s="58" t="str">
        <f t="shared" si="188"/>
        <v>No Discount</v>
      </c>
      <c r="T954" s="46" t="str">
        <f t="shared" si="189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90"/>
        <v>0</v>
      </c>
      <c r="W954" s="46" t="str">
        <f t="shared" si="191"/>
        <v>-</v>
      </c>
      <c r="X954" s="58">
        <f t="shared" si="192"/>
        <v>0</v>
      </c>
      <c r="Y954" s="46" t="str">
        <f t="shared" si="193"/>
        <v>No</v>
      </c>
      <c r="Z954" s="46" t="str">
        <f t="shared" si="194"/>
        <v>MID</v>
      </c>
    </row>
    <row r="955" spans="1:26" x14ac:dyDescent="0.25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82"/>
        <v>1908</v>
      </c>
      <c r="L955" s="46">
        <f t="shared" si="183"/>
        <v>1983</v>
      </c>
      <c r="M955" s="46">
        <v>93</v>
      </c>
      <c r="N955" s="46">
        <f t="shared" si="184"/>
        <v>2076</v>
      </c>
      <c r="O955" s="46">
        <f t="shared" si="185"/>
        <v>168</v>
      </c>
      <c r="P955" s="46" t="s">
        <v>30</v>
      </c>
      <c r="Q955" s="58">
        <f t="shared" si="186"/>
        <v>0</v>
      </c>
      <c r="R955" s="46">
        <f t="shared" si="187"/>
        <v>581.28000000000009</v>
      </c>
      <c r="S955" s="58" t="str">
        <f t="shared" si="188"/>
        <v>No Discount</v>
      </c>
      <c r="T955" s="46" t="str">
        <f t="shared" si="189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90"/>
        <v>0</v>
      </c>
      <c r="W955" s="46">
        <f t="shared" si="191"/>
        <v>581.28000000000009</v>
      </c>
      <c r="X955" s="58">
        <f t="shared" si="192"/>
        <v>0</v>
      </c>
      <c r="Y955" s="46" t="str">
        <f t="shared" si="193"/>
        <v>Yes</v>
      </c>
      <c r="Z955" s="46" t="str">
        <f t="shared" si="194"/>
        <v>Very high</v>
      </c>
    </row>
    <row r="956" spans="1:26" x14ac:dyDescent="0.25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82"/>
        <v>3978</v>
      </c>
      <c r="L956" s="46">
        <f t="shared" si="183"/>
        <v>4341</v>
      </c>
      <c r="M956" s="46">
        <v>69</v>
      </c>
      <c r="N956" s="46">
        <f t="shared" si="184"/>
        <v>4410</v>
      </c>
      <c r="O956" s="46">
        <f t="shared" si="185"/>
        <v>432</v>
      </c>
      <c r="P956" s="46" t="s">
        <v>30</v>
      </c>
      <c r="Q956" s="58">
        <f t="shared" si="186"/>
        <v>0.3</v>
      </c>
      <c r="R956" s="46">
        <f t="shared" si="187"/>
        <v>1323</v>
      </c>
      <c r="S956" s="58" t="str">
        <f t="shared" si="188"/>
        <v>No Discount</v>
      </c>
      <c r="T956" s="46" t="str">
        <f t="shared" si="189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90"/>
        <v>0.3</v>
      </c>
      <c r="W956" s="46">
        <f t="shared" si="191"/>
        <v>1323</v>
      </c>
      <c r="X956" s="58">
        <f t="shared" si="192"/>
        <v>0</v>
      </c>
      <c r="Y956" s="46" t="str">
        <f t="shared" si="193"/>
        <v>Yes</v>
      </c>
      <c r="Z956" s="46" t="str">
        <f t="shared" si="194"/>
        <v>Very high</v>
      </c>
    </row>
    <row r="957" spans="1:26" x14ac:dyDescent="0.25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82"/>
        <v>931</v>
      </c>
      <c r="L957" s="46">
        <f t="shared" si="183"/>
        <v>998</v>
      </c>
      <c r="M957" s="46">
        <v>78</v>
      </c>
      <c r="N957" s="46">
        <f t="shared" si="184"/>
        <v>1076</v>
      </c>
      <c r="O957" s="46">
        <f t="shared" si="185"/>
        <v>145</v>
      </c>
      <c r="P957" s="46" t="s">
        <v>30</v>
      </c>
      <c r="Q957" s="58">
        <f t="shared" si="186"/>
        <v>0</v>
      </c>
      <c r="R957" s="46">
        <f t="shared" si="187"/>
        <v>301.28000000000003</v>
      </c>
      <c r="S957" s="58" t="str">
        <f t="shared" si="188"/>
        <v>No Discount</v>
      </c>
      <c r="T957" s="46" t="str">
        <f t="shared" si="189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90"/>
        <v>0</v>
      </c>
      <c r="W957" s="46">
        <f t="shared" si="191"/>
        <v>301.28000000000003</v>
      </c>
      <c r="X957" s="58">
        <f t="shared" si="192"/>
        <v>0</v>
      </c>
      <c r="Y957" s="46" t="str">
        <f t="shared" si="193"/>
        <v>No</v>
      </c>
      <c r="Z957" s="46" t="str">
        <f t="shared" si="194"/>
        <v>Very high</v>
      </c>
    </row>
    <row r="958" spans="1:26" x14ac:dyDescent="0.25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82"/>
        <v>378</v>
      </c>
      <c r="L958" s="46">
        <f t="shared" si="183"/>
        <v>412</v>
      </c>
      <c r="M958" s="46">
        <v>79</v>
      </c>
      <c r="N958" s="46">
        <f t="shared" si="184"/>
        <v>491</v>
      </c>
      <c r="O958" s="46">
        <f t="shared" si="185"/>
        <v>113</v>
      </c>
      <c r="P958" s="46" t="s">
        <v>28</v>
      </c>
      <c r="Q958" s="58">
        <f t="shared" si="186"/>
        <v>0</v>
      </c>
      <c r="R958" s="46">
        <f t="shared" si="187"/>
        <v>137.48000000000002</v>
      </c>
      <c r="S958" s="58" t="str">
        <f t="shared" si="188"/>
        <v>No Discount</v>
      </c>
      <c r="T958" s="46" t="str">
        <f t="shared" si="189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90"/>
        <v>0</v>
      </c>
      <c r="W958" s="46">
        <f t="shared" si="191"/>
        <v>137.48000000000002</v>
      </c>
      <c r="X958" s="58">
        <f t="shared" si="192"/>
        <v>0</v>
      </c>
      <c r="Y958" s="46" t="str">
        <f t="shared" si="193"/>
        <v>No</v>
      </c>
      <c r="Z958" s="46" t="str">
        <f t="shared" si="194"/>
        <v>Very high</v>
      </c>
    </row>
    <row r="959" spans="1:26" x14ac:dyDescent="0.25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82"/>
        <v>27640</v>
      </c>
      <c r="L959" s="46">
        <f t="shared" si="183"/>
        <v>29545</v>
      </c>
      <c r="M959" s="46">
        <v>22</v>
      </c>
      <c r="N959" s="46">
        <f t="shared" si="184"/>
        <v>29567</v>
      </c>
      <c r="O959" s="46">
        <f t="shared" si="185"/>
        <v>1927</v>
      </c>
      <c r="P959" s="46" t="s">
        <v>28</v>
      </c>
      <c r="Q959" s="58">
        <f t="shared" si="186"/>
        <v>0</v>
      </c>
      <c r="R959" s="46">
        <f t="shared" si="187"/>
        <v>4435.05</v>
      </c>
      <c r="S959" s="58" t="str">
        <f t="shared" si="188"/>
        <v>No Discount</v>
      </c>
      <c r="T959" s="46" t="str">
        <f t="shared" si="189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90"/>
        <v>0</v>
      </c>
      <c r="W959" s="46" t="str">
        <f t="shared" si="191"/>
        <v>-</v>
      </c>
      <c r="X959" s="58">
        <f t="shared" si="192"/>
        <v>0</v>
      </c>
      <c r="Y959" s="46" t="str">
        <f t="shared" si="193"/>
        <v>Yes</v>
      </c>
      <c r="Z959" s="46" t="str">
        <f t="shared" si="194"/>
        <v>MID</v>
      </c>
    </row>
    <row r="960" spans="1:26" x14ac:dyDescent="0.25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82"/>
        <v>2667</v>
      </c>
      <c r="L960" s="46">
        <f t="shared" si="183"/>
        <v>2907</v>
      </c>
      <c r="M960" s="46">
        <v>75</v>
      </c>
      <c r="N960" s="46">
        <f t="shared" si="184"/>
        <v>2982</v>
      </c>
      <c r="O960" s="46">
        <f t="shared" si="185"/>
        <v>315</v>
      </c>
      <c r="P960" s="46" t="s">
        <v>28</v>
      </c>
      <c r="Q960" s="58">
        <f t="shared" si="186"/>
        <v>0</v>
      </c>
      <c r="R960" s="46">
        <f t="shared" si="187"/>
        <v>447.3</v>
      </c>
      <c r="S960" s="58" t="str">
        <f t="shared" si="188"/>
        <v>No Discount</v>
      </c>
      <c r="T960" s="46" t="str">
        <f t="shared" si="189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90"/>
        <v>0</v>
      </c>
      <c r="W960" s="46" t="str">
        <f t="shared" si="191"/>
        <v>-</v>
      </c>
      <c r="X960" s="58">
        <f t="shared" si="192"/>
        <v>0</v>
      </c>
      <c r="Y960" s="46" t="str">
        <f t="shared" si="193"/>
        <v>No</v>
      </c>
      <c r="Z960" s="46" t="str">
        <f t="shared" si="194"/>
        <v>Very high</v>
      </c>
    </row>
    <row r="961" spans="1:26" x14ac:dyDescent="0.25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82"/>
        <v>760</v>
      </c>
      <c r="L961" s="46">
        <f t="shared" si="183"/>
        <v>820</v>
      </c>
      <c r="M961" s="46">
        <v>30</v>
      </c>
      <c r="N961" s="46">
        <f t="shared" si="184"/>
        <v>850</v>
      </c>
      <c r="O961" s="46">
        <f t="shared" si="185"/>
        <v>90</v>
      </c>
      <c r="P961" s="46" t="s">
        <v>30</v>
      </c>
      <c r="Q961" s="58">
        <f t="shared" si="186"/>
        <v>0</v>
      </c>
      <c r="R961" s="46">
        <f t="shared" si="187"/>
        <v>127.5</v>
      </c>
      <c r="S961" s="58" t="str">
        <f t="shared" si="188"/>
        <v>No Discount</v>
      </c>
      <c r="T961" s="46" t="str">
        <f t="shared" si="189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90"/>
        <v>0</v>
      </c>
      <c r="W961" s="46" t="str">
        <f t="shared" si="191"/>
        <v>-</v>
      </c>
      <c r="X961" s="58">
        <f t="shared" si="192"/>
        <v>0</v>
      </c>
      <c r="Y961" s="46" t="str">
        <f t="shared" si="193"/>
        <v>No</v>
      </c>
      <c r="Z961" s="46" t="str">
        <f t="shared" si="194"/>
        <v>MID</v>
      </c>
    </row>
    <row r="962" spans="1:26" x14ac:dyDescent="0.25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82"/>
        <v>3240</v>
      </c>
      <c r="L962" s="46">
        <f t="shared" si="183"/>
        <v>3600</v>
      </c>
      <c r="M962" s="46">
        <v>56</v>
      </c>
      <c r="N962" s="46">
        <f t="shared" si="184"/>
        <v>3656</v>
      </c>
      <c r="O962" s="46">
        <f t="shared" si="185"/>
        <v>416</v>
      </c>
      <c r="P962" s="46" t="s">
        <v>30</v>
      </c>
      <c r="Q962" s="58">
        <f t="shared" si="186"/>
        <v>0.3</v>
      </c>
      <c r="R962" s="46">
        <f t="shared" si="187"/>
        <v>1096.8</v>
      </c>
      <c r="S962" s="58" t="str">
        <f t="shared" si="188"/>
        <v>No Discount</v>
      </c>
      <c r="T962" s="46" t="str">
        <f t="shared" si="189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90"/>
        <v>0.3</v>
      </c>
      <c r="W962" s="46">
        <f t="shared" si="191"/>
        <v>1096.8</v>
      </c>
      <c r="X962" s="58">
        <f t="shared" si="192"/>
        <v>0</v>
      </c>
      <c r="Y962" s="46" t="str">
        <f t="shared" si="193"/>
        <v>No</v>
      </c>
      <c r="Z962" s="46" t="str">
        <f t="shared" si="194"/>
        <v>HIGH</v>
      </c>
    </row>
    <row r="963" spans="1:26" x14ac:dyDescent="0.25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95">I963*J963</f>
        <v>31730</v>
      </c>
      <c r="L963" s="46">
        <f t="shared" ref="L963:L1026" si="196">H963*J963</f>
        <v>32990</v>
      </c>
      <c r="M963" s="46">
        <v>25</v>
      </c>
      <c r="N963" s="46">
        <f t="shared" ref="N963:N1026" si="197">L963+M963</f>
        <v>33015</v>
      </c>
      <c r="O963" s="46">
        <f t="shared" ref="O963:O1026" si="198">N963-K963</f>
        <v>1285</v>
      </c>
      <c r="P963" s="46" t="s">
        <v>30</v>
      </c>
      <c r="Q963" s="58">
        <f t="shared" ref="Q963:Q1026" si="199">IF(E963="Amazon",30%,0)</f>
        <v>0</v>
      </c>
      <c r="R963" s="46">
        <f t="shared" ref="R963:R1026" si="200">IF(E963="Amazon",30%*N963,IF(E963="Flipkart",28%*N963,IF(E963="India Mart",15%*N963,"-")))</f>
        <v>4952.25</v>
      </c>
      <c r="S963" s="58" t="str">
        <f t="shared" ref="S963:S1026" si="201">IF(AND(E963="Website",N963&gt;25000),2%,"No Discount")</f>
        <v>No Discount</v>
      </c>
      <c r="T963" s="46" t="str">
        <f t="shared" ref="T963:T1026" si="202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ref="V963:V1026" si="203">IF(E963="Amazon",30%,0%)</f>
        <v>0</v>
      </c>
      <c r="W963" s="46" t="str">
        <f t="shared" ref="W963:W1026" si="204">IF(E963="Amazon",N963*30%,IF(E963="flipkart",N963*28%,IF(E963="indiamart",N963*15%,"-")))</f>
        <v>-</v>
      </c>
      <c r="X963" s="58">
        <f t="shared" ref="X963:X1026" si="205">IF(AND(E963="website",N963&gt;25000),2%,0%)</f>
        <v>0</v>
      </c>
      <c r="Y963" s="46" t="str">
        <f t="shared" ref="Y963:Y1026" si="206">IF(OR(D963="Furniture",D963="Technology"),"Yes","No")</f>
        <v>Yes</v>
      </c>
      <c r="Z963" s="46" t="str">
        <f t="shared" ref="Z963:Z1026" si="207">_xlfn.IFS(M963&lt;=20,"LOW",M963&lt;=40,"MID",M963&lt;=60,"HIGH",M963&gt;60,"Very high")</f>
        <v>MID</v>
      </c>
    </row>
    <row r="964" spans="1:26" x14ac:dyDescent="0.25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95"/>
        <v>3044</v>
      </c>
      <c r="L964" s="46">
        <f t="shared" si="196"/>
        <v>3256</v>
      </c>
      <c r="M964" s="46">
        <v>95</v>
      </c>
      <c r="N964" s="46">
        <f t="shared" si="197"/>
        <v>3351</v>
      </c>
      <c r="O964" s="46">
        <f t="shared" si="198"/>
        <v>307</v>
      </c>
      <c r="P964" s="46" t="s">
        <v>30</v>
      </c>
      <c r="Q964" s="58">
        <f t="shared" si="199"/>
        <v>0</v>
      </c>
      <c r="R964" s="46" t="str">
        <f t="shared" si="200"/>
        <v>-</v>
      </c>
      <c r="S964" s="58" t="str">
        <f t="shared" si="201"/>
        <v>No Discount</v>
      </c>
      <c r="T964" s="46" t="str">
        <f t="shared" si="202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203"/>
        <v>0</v>
      </c>
      <c r="W964" s="46" t="str">
        <f t="shared" si="204"/>
        <v>-</v>
      </c>
      <c r="X964" s="58">
        <f t="shared" si="205"/>
        <v>0</v>
      </c>
      <c r="Y964" s="46" t="str">
        <f t="shared" si="206"/>
        <v>No</v>
      </c>
      <c r="Z964" s="46" t="str">
        <f t="shared" si="207"/>
        <v>Very high</v>
      </c>
    </row>
    <row r="965" spans="1:26" x14ac:dyDescent="0.25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95"/>
        <v>13689</v>
      </c>
      <c r="L965" s="46">
        <f t="shared" si="196"/>
        <v>14496</v>
      </c>
      <c r="M965" s="46">
        <v>87</v>
      </c>
      <c r="N965" s="46">
        <f t="shared" si="197"/>
        <v>14583</v>
      </c>
      <c r="O965" s="46">
        <f t="shared" si="198"/>
        <v>894</v>
      </c>
      <c r="P965" s="46" t="s">
        <v>152</v>
      </c>
      <c r="Q965" s="58">
        <f t="shared" si="199"/>
        <v>0</v>
      </c>
      <c r="R965" s="46">
        <f t="shared" si="200"/>
        <v>4083.2400000000002</v>
      </c>
      <c r="S965" s="58" t="str">
        <f t="shared" si="201"/>
        <v>No Discount</v>
      </c>
      <c r="T965" s="46" t="str">
        <f t="shared" si="202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203"/>
        <v>0</v>
      </c>
      <c r="W965" s="46">
        <f t="shared" si="204"/>
        <v>4083.2400000000002</v>
      </c>
      <c r="X965" s="58">
        <f t="shared" si="205"/>
        <v>0</v>
      </c>
      <c r="Y965" s="46" t="str">
        <f t="shared" si="206"/>
        <v>Yes</v>
      </c>
      <c r="Z965" s="46" t="str">
        <f t="shared" si="207"/>
        <v>Very high</v>
      </c>
    </row>
    <row r="966" spans="1:26" x14ac:dyDescent="0.25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95"/>
        <v>12004</v>
      </c>
      <c r="L966" s="46">
        <f t="shared" si="196"/>
        <v>12120</v>
      </c>
      <c r="M966" s="46">
        <v>51</v>
      </c>
      <c r="N966" s="46">
        <f t="shared" si="197"/>
        <v>12171</v>
      </c>
      <c r="O966" s="46">
        <f t="shared" si="198"/>
        <v>167</v>
      </c>
      <c r="P966" s="46" t="s">
        <v>28</v>
      </c>
      <c r="Q966" s="58">
        <f t="shared" si="199"/>
        <v>0</v>
      </c>
      <c r="R966" s="46" t="str">
        <f t="shared" si="200"/>
        <v>-</v>
      </c>
      <c r="S966" s="58" t="str">
        <f t="shared" si="201"/>
        <v>No Discount</v>
      </c>
      <c r="T966" s="46" t="str">
        <f t="shared" si="202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203"/>
        <v>0</v>
      </c>
      <c r="W966" s="46" t="str">
        <f t="shared" si="204"/>
        <v>-</v>
      </c>
      <c r="X966" s="58">
        <f t="shared" si="205"/>
        <v>0</v>
      </c>
      <c r="Y966" s="46" t="str">
        <f t="shared" si="206"/>
        <v>Yes</v>
      </c>
      <c r="Z966" s="46" t="str">
        <f t="shared" si="207"/>
        <v>HIGH</v>
      </c>
    </row>
    <row r="967" spans="1:26" x14ac:dyDescent="0.25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95"/>
        <v>2150</v>
      </c>
      <c r="L967" s="46">
        <f t="shared" si="196"/>
        <v>2280</v>
      </c>
      <c r="M967" s="46">
        <v>70</v>
      </c>
      <c r="N967" s="46">
        <f t="shared" si="197"/>
        <v>2350</v>
      </c>
      <c r="O967" s="46">
        <f t="shared" si="198"/>
        <v>200</v>
      </c>
      <c r="P967" s="46" t="s">
        <v>30</v>
      </c>
      <c r="Q967" s="58">
        <f t="shared" si="199"/>
        <v>0</v>
      </c>
      <c r="R967" s="46" t="str">
        <f t="shared" si="200"/>
        <v>-</v>
      </c>
      <c r="S967" s="58" t="str">
        <f t="shared" si="201"/>
        <v>No Discount</v>
      </c>
      <c r="T967" s="46" t="str">
        <f t="shared" si="202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203"/>
        <v>0</v>
      </c>
      <c r="W967" s="46" t="str">
        <f t="shared" si="204"/>
        <v>-</v>
      </c>
      <c r="X967" s="58">
        <f t="shared" si="205"/>
        <v>0</v>
      </c>
      <c r="Y967" s="46" t="str">
        <f t="shared" si="206"/>
        <v>No</v>
      </c>
      <c r="Z967" s="46" t="str">
        <f t="shared" si="207"/>
        <v>Very high</v>
      </c>
    </row>
    <row r="968" spans="1:26" x14ac:dyDescent="0.25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95"/>
        <v>432</v>
      </c>
      <c r="L968" s="46">
        <f t="shared" si="196"/>
        <v>472</v>
      </c>
      <c r="M968" s="46">
        <v>70</v>
      </c>
      <c r="N968" s="46">
        <f t="shared" si="197"/>
        <v>542</v>
      </c>
      <c r="O968" s="46">
        <f t="shared" si="198"/>
        <v>110</v>
      </c>
      <c r="P968" s="46" t="s">
        <v>30</v>
      </c>
      <c r="Q968" s="58">
        <f t="shared" si="199"/>
        <v>0</v>
      </c>
      <c r="R968" s="46" t="str">
        <f t="shared" si="200"/>
        <v>-</v>
      </c>
      <c r="S968" s="58" t="str">
        <f t="shared" si="201"/>
        <v>No Discount</v>
      </c>
      <c r="T968" s="46" t="str">
        <f t="shared" si="202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203"/>
        <v>0</v>
      </c>
      <c r="W968" s="46" t="str">
        <f t="shared" si="204"/>
        <v>-</v>
      </c>
      <c r="X968" s="58">
        <f t="shared" si="205"/>
        <v>0</v>
      </c>
      <c r="Y968" s="46" t="str">
        <f t="shared" si="206"/>
        <v>No</v>
      </c>
      <c r="Z968" s="46" t="str">
        <f t="shared" si="207"/>
        <v>Very high</v>
      </c>
    </row>
    <row r="969" spans="1:26" x14ac:dyDescent="0.25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95"/>
        <v>3882</v>
      </c>
      <c r="L969" s="46">
        <f t="shared" si="196"/>
        <v>4074</v>
      </c>
      <c r="M969" s="46">
        <v>96</v>
      </c>
      <c r="N969" s="46">
        <f t="shared" si="197"/>
        <v>4170</v>
      </c>
      <c r="O969" s="46">
        <f t="shared" si="198"/>
        <v>288</v>
      </c>
      <c r="P969" s="46" t="s">
        <v>64</v>
      </c>
      <c r="Q969" s="58">
        <f t="shared" si="199"/>
        <v>0.3</v>
      </c>
      <c r="R969" s="46">
        <f t="shared" si="200"/>
        <v>1251</v>
      </c>
      <c r="S969" s="58" t="str">
        <f t="shared" si="201"/>
        <v>No Discount</v>
      </c>
      <c r="T969" s="46" t="str">
        <f t="shared" si="202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203"/>
        <v>0.3</v>
      </c>
      <c r="W969" s="46">
        <f t="shared" si="204"/>
        <v>1251</v>
      </c>
      <c r="X969" s="58">
        <f t="shared" si="205"/>
        <v>0</v>
      </c>
      <c r="Y969" s="46" t="str">
        <f t="shared" si="206"/>
        <v>No</v>
      </c>
      <c r="Z969" s="46" t="str">
        <f t="shared" si="207"/>
        <v>Very high</v>
      </c>
    </row>
    <row r="970" spans="1:26" x14ac:dyDescent="0.25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95"/>
        <v>5090</v>
      </c>
      <c r="L970" s="46">
        <f t="shared" si="196"/>
        <v>5494</v>
      </c>
      <c r="M970" s="46">
        <v>84</v>
      </c>
      <c r="N970" s="46">
        <f t="shared" si="197"/>
        <v>5578</v>
      </c>
      <c r="O970" s="46">
        <f t="shared" si="198"/>
        <v>488</v>
      </c>
      <c r="P970" s="46" t="s">
        <v>30</v>
      </c>
      <c r="Q970" s="58">
        <f t="shared" si="199"/>
        <v>0.3</v>
      </c>
      <c r="R970" s="46">
        <f t="shared" si="200"/>
        <v>1673.3999999999999</v>
      </c>
      <c r="S970" s="58" t="str">
        <f t="shared" si="201"/>
        <v>No Discount</v>
      </c>
      <c r="T970" s="46" t="str">
        <f t="shared" si="202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203"/>
        <v>0.3</v>
      </c>
      <c r="W970" s="46">
        <f t="shared" si="204"/>
        <v>1673.3999999999999</v>
      </c>
      <c r="X970" s="58">
        <f t="shared" si="205"/>
        <v>0</v>
      </c>
      <c r="Y970" s="46" t="str">
        <f t="shared" si="206"/>
        <v>Yes</v>
      </c>
      <c r="Z970" s="46" t="str">
        <f t="shared" si="207"/>
        <v>Very high</v>
      </c>
    </row>
    <row r="971" spans="1:26" x14ac:dyDescent="0.25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95"/>
        <v>16162</v>
      </c>
      <c r="L971" s="46">
        <f t="shared" si="196"/>
        <v>17302</v>
      </c>
      <c r="M971" s="46">
        <v>66</v>
      </c>
      <c r="N971" s="46">
        <f t="shared" si="197"/>
        <v>17368</v>
      </c>
      <c r="O971" s="46">
        <f t="shared" si="198"/>
        <v>1206</v>
      </c>
      <c r="P971" s="46" t="s">
        <v>30</v>
      </c>
      <c r="Q971" s="58">
        <f t="shared" si="199"/>
        <v>0</v>
      </c>
      <c r="R971" s="46" t="str">
        <f t="shared" si="200"/>
        <v>-</v>
      </c>
      <c r="S971" s="58" t="str">
        <f t="shared" si="201"/>
        <v>No Discount</v>
      </c>
      <c r="T971" s="46" t="str">
        <f t="shared" si="202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203"/>
        <v>0</v>
      </c>
      <c r="W971" s="46" t="str">
        <f t="shared" si="204"/>
        <v>-</v>
      </c>
      <c r="X971" s="58">
        <f t="shared" si="205"/>
        <v>0</v>
      </c>
      <c r="Y971" s="46" t="str">
        <f t="shared" si="206"/>
        <v>Yes</v>
      </c>
      <c r="Z971" s="46" t="str">
        <f t="shared" si="207"/>
        <v>Very high</v>
      </c>
    </row>
    <row r="972" spans="1:26" x14ac:dyDescent="0.25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95"/>
        <v>14988</v>
      </c>
      <c r="L972" s="46">
        <f t="shared" si="196"/>
        <v>16182</v>
      </c>
      <c r="M972" s="46">
        <v>94</v>
      </c>
      <c r="N972" s="46">
        <f t="shared" si="197"/>
        <v>16276</v>
      </c>
      <c r="O972" s="46">
        <f t="shared" si="198"/>
        <v>1288</v>
      </c>
      <c r="P972" s="46" t="s">
        <v>30</v>
      </c>
      <c r="Q972" s="58">
        <f t="shared" si="199"/>
        <v>0</v>
      </c>
      <c r="R972" s="46" t="str">
        <f t="shared" si="200"/>
        <v>-</v>
      </c>
      <c r="S972" s="58" t="str">
        <f t="shared" si="201"/>
        <v>No Discount</v>
      </c>
      <c r="T972" s="46" t="str">
        <f t="shared" si="202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203"/>
        <v>0</v>
      </c>
      <c r="W972" s="46" t="str">
        <f t="shared" si="204"/>
        <v>-</v>
      </c>
      <c r="X972" s="58">
        <f t="shared" si="205"/>
        <v>0</v>
      </c>
      <c r="Y972" s="46" t="str">
        <f t="shared" si="206"/>
        <v>Yes</v>
      </c>
      <c r="Z972" s="46" t="str">
        <f t="shared" si="207"/>
        <v>Very high</v>
      </c>
    </row>
    <row r="973" spans="1:26" x14ac:dyDescent="0.25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95"/>
        <v>1586</v>
      </c>
      <c r="L973" s="46">
        <f t="shared" si="196"/>
        <v>1650</v>
      </c>
      <c r="M973" s="46">
        <v>44</v>
      </c>
      <c r="N973" s="46">
        <f t="shared" si="197"/>
        <v>1694</v>
      </c>
      <c r="O973" s="46">
        <f t="shared" si="198"/>
        <v>108</v>
      </c>
      <c r="P973" s="46" t="s">
        <v>30</v>
      </c>
      <c r="Q973" s="58">
        <f t="shared" si="199"/>
        <v>0</v>
      </c>
      <c r="R973" s="46" t="str">
        <f t="shared" si="200"/>
        <v>-</v>
      </c>
      <c r="S973" s="58" t="str">
        <f t="shared" si="201"/>
        <v>No Discount</v>
      </c>
      <c r="T973" s="46" t="str">
        <f t="shared" si="202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203"/>
        <v>0</v>
      </c>
      <c r="W973" s="46" t="str">
        <f t="shared" si="204"/>
        <v>-</v>
      </c>
      <c r="X973" s="58">
        <f t="shared" si="205"/>
        <v>0</v>
      </c>
      <c r="Y973" s="46" t="str">
        <f t="shared" si="206"/>
        <v>No</v>
      </c>
      <c r="Z973" s="46" t="str">
        <f t="shared" si="207"/>
        <v>HIGH</v>
      </c>
    </row>
    <row r="974" spans="1:26" x14ac:dyDescent="0.25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95"/>
        <v>1592</v>
      </c>
      <c r="L974" s="46">
        <f t="shared" si="196"/>
        <v>1772</v>
      </c>
      <c r="M974" s="46">
        <v>40</v>
      </c>
      <c r="N974" s="46">
        <f t="shared" si="197"/>
        <v>1812</v>
      </c>
      <c r="O974" s="46">
        <f t="shared" si="198"/>
        <v>220</v>
      </c>
      <c r="P974" s="46" t="s">
        <v>30</v>
      </c>
      <c r="Q974" s="58">
        <f t="shared" si="199"/>
        <v>0</v>
      </c>
      <c r="R974" s="46">
        <f t="shared" si="200"/>
        <v>507.36000000000007</v>
      </c>
      <c r="S974" s="58" t="str">
        <f t="shared" si="201"/>
        <v>No Discount</v>
      </c>
      <c r="T974" s="46" t="str">
        <f t="shared" si="202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203"/>
        <v>0</v>
      </c>
      <c r="W974" s="46">
        <f t="shared" si="204"/>
        <v>507.36000000000007</v>
      </c>
      <c r="X974" s="58">
        <f t="shared" si="205"/>
        <v>0</v>
      </c>
      <c r="Y974" s="46" t="str">
        <f t="shared" si="206"/>
        <v>No</v>
      </c>
      <c r="Z974" s="46" t="str">
        <f t="shared" si="207"/>
        <v>MID</v>
      </c>
    </row>
    <row r="975" spans="1:26" x14ac:dyDescent="0.25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95"/>
        <v>4164</v>
      </c>
      <c r="L975" s="46">
        <f t="shared" si="196"/>
        <v>4458</v>
      </c>
      <c r="M975" s="46">
        <v>80</v>
      </c>
      <c r="N975" s="46">
        <f t="shared" si="197"/>
        <v>4538</v>
      </c>
      <c r="O975" s="46">
        <f t="shared" si="198"/>
        <v>374</v>
      </c>
      <c r="P975" s="46" t="s">
        <v>30</v>
      </c>
      <c r="Q975" s="58">
        <f t="shared" si="199"/>
        <v>0</v>
      </c>
      <c r="R975" s="46" t="str">
        <f t="shared" si="200"/>
        <v>-</v>
      </c>
      <c r="S975" s="58" t="str">
        <f t="shared" si="201"/>
        <v>No Discount</v>
      </c>
      <c r="T975" s="46" t="str">
        <f t="shared" si="202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203"/>
        <v>0</v>
      </c>
      <c r="W975" s="46" t="str">
        <f t="shared" si="204"/>
        <v>-</v>
      </c>
      <c r="X975" s="58">
        <f t="shared" si="205"/>
        <v>0</v>
      </c>
      <c r="Y975" s="46" t="str">
        <f t="shared" si="206"/>
        <v>No</v>
      </c>
      <c r="Z975" s="46" t="str">
        <f t="shared" si="207"/>
        <v>Very high</v>
      </c>
    </row>
    <row r="976" spans="1:26" x14ac:dyDescent="0.25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95"/>
        <v>1978</v>
      </c>
      <c r="L976" s="46">
        <f t="shared" si="196"/>
        <v>2116</v>
      </c>
      <c r="M976" s="46">
        <v>42</v>
      </c>
      <c r="N976" s="46">
        <f t="shared" si="197"/>
        <v>2158</v>
      </c>
      <c r="O976" s="46">
        <f t="shared" si="198"/>
        <v>180</v>
      </c>
      <c r="P976" s="46" t="s">
        <v>30</v>
      </c>
      <c r="Q976" s="58">
        <f t="shared" si="199"/>
        <v>0.3</v>
      </c>
      <c r="R976" s="46">
        <f t="shared" si="200"/>
        <v>647.4</v>
      </c>
      <c r="S976" s="58" t="str">
        <f t="shared" si="201"/>
        <v>No Discount</v>
      </c>
      <c r="T976" s="46" t="str">
        <f t="shared" si="202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203"/>
        <v>0.3</v>
      </c>
      <c r="W976" s="46">
        <f t="shared" si="204"/>
        <v>647.4</v>
      </c>
      <c r="X976" s="58">
        <f t="shared" si="205"/>
        <v>0</v>
      </c>
      <c r="Y976" s="46" t="str">
        <f t="shared" si="206"/>
        <v>No</v>
      </c>
      <c r="Z976" s="46" t="str">
        <f t="shared" si="207"/>
        <v>HIGH</v>
      </c>
    </row>
    <row r="977" spans="1:26" x14ac:dyDescent="0.25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95"/>
        <v>5348</v>
      </c>
      <c r="L977" s="46">
        <f t="shared" si="196"/>
        <v>5616</v>
      </c>
      <c r="M977" s="46">
        <v>75</v>
      </c>
      <c r="N977" s="46">
        <f t="shared" si="197"/>
        <v>5691</v>
      </c>
      <c r="O977" s="46">
        <f t="shared" si="198"/>
        <v>343</v>
      </c>
      <c r="P977" s="46" t="s">
        <v>28</v>
      </c>
      <c r="Q977" s="58">
        <f t="shared" si="199"/>
        <v>0</v>
      </c>
      <c r="R977" s="46">
        <f t="shared" si="200"/>
        <v>853.65</v>
      </c>
      <c r="S977" s="58" t="str">
        <f t="shared" si="201"/>
        <v>No Discount</v>
      </c>
      <c r="T977" s="46" t="str">
        <f t="shared" si="202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203"/>
        <v>0</v>
      </c>
      <c r="W977" s="46" t="str">
        <f t="shared" si="204"/>
        <v>-</v>
      </c>
      <c r="X977" s="58">
        <f t="shared" si="205"/>
        <v>0</v>
      </c>
      <c r="Y977" s="46" t="str">
        <f t="shared" si="206"/>
        <v>Yes</v>
      </c>
      <c r="Z977" s="46" t="str">
        <f t="shared" si="207"/>
        <v>Very high</v>
      </c>
    </row>
    <row r="978" spans="1:26" x14ac:dyDescent="0.25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95"/>
        <v>5192</v>
      </c>
      <c r="L978" s="46">
        <f t="shared" si="196"/>
        <v>5658</v>
      </c>
      <c r="M978" s="46">
        <v>66</v>
      </c>
      <c r="N978" s="46">
        <f t="shared" si="197"/>
        <v>5724</v>
      </c>
      <c r="O978" s="46">
        <f t="shared" si="198"/>
        <v>532</v>
      </c>
      <c r="P978" s="46" t="s">
        <v>30</v>
      </c>
      <c r="Q978" s="58">
        <f t="shared" si="199"/>
        <v>0</v>
      </c>
      <c r="R978" s="46">
        <f t="shared" si="200"/>
        <v>1602.7200000000003</v>
      </c>
      <c r="S978" s="58" t="str">
        <f t="shared" si="201"/>
        <v>No Discount</v>
      </c>
      <c r="T978" s="46" t="str">
        <f t="shared" si="202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203"/>
        <v>0</v>
      </c>
      <c r="W978" s="46">
        <f t="shared" si="204"/>
        <v>1602.7200000000003</v>
      </c>
      <c r="X978" s="58">
        <f t="shared" si="205"/>
        <v>0</v>
      </c>
      <c r="Y978" s="46" t="str">
        <f t="shared" si="206"/>
        <v>Yes</v>
      </c>
      <c r="Z978" s="46" t="str">
        <f t="shared" si="207"/>
        <v>Very high</v>
      </c>
    </row>
    <row r="979" spans="1:26" x14ac:dyDescent="0.25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95"/>
        <v>31596</v>
      </c>
      <c r="L979" s="46">
        <f t="shared" si="196"/>
        <v>35436</v>
      </c>
      <c r="M979" s="46">
        <v>86</v>
      </c>
      <c r="N979" s="46">
        <f t="shared" si="197"/>
        <v>35522</v>
      </c>
      <c r="O979" s="46">
        <f t="shared" si="198"/>
        <v>3926</v>
      </c>
      <c r="P979" s="46" t="s">
        <v>28</v>
      </c>
      <c r="Q979" s="58">
        <f t="shared" si="199"/>
        <v>0</v>
      </c>
      <c r="R979" s="46" t="str">
        <f t="shared" si="200"/>
        <v>-</v>
      </c>
      <c r="S979" s="58" t="str">
        <f t="shared" si="201"/>
        <v>No Discount</v>
      </c>
      <c r="T979" s="46" t="str">
        <f t="shared" si="202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203"/>
        <v>0</v>
      </c>
      <c r="W979" s="46" t="str">
        <f t="shared" si="204"/>
        <v>-</v>
      </c>
      <c r="X979" s="58">
        <f t="shared" si="205"/>
        <v>0</v>
      </c>
      <c r="Y979" s="46" t="str">
        <f t="shared" si="206"/>
        <v>Yes</v>
      </c>
      <c r="Z979" s="46" t="str">
        <f t="shared" si="207"/>
        <v>Very high</v>
      </c>
    </row>
    <row r="980" spans="1:26" x14ac:dyDescent="0.25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95"/>
        <v>30092</v>
      </c>
      <c r="L980" s="46">
        <f t="shared" si="196"/>
        <v>32796</v>
      </c>
      <c r="M980" s="46">
        <v>22</v>
      </c>
      <c r="N980" s="46">
        <f t="shared" si="197"/>
        <v>32818</v>
      </c>
      <c r="O980" s="46">
        <f t="shared" si="198"/>
        <v>2726</v>
      </c>
      <c r="P980" s="46" t="s">
        <v>28</v>
      </c>
      <c r="Q980" s="58">
        <f t="shared" si="199"/>
        <v>0.3</v>
      </c>
      <c r="R980" s="46">
        <f t="shared" si="200"/>
        <v>9845.4</v>
      </c>
      <c r="S980" s="58" t="str">
        <f t="shared" si="201"/>
        <v>No Discount</v>
      </c>
      <c r="T980" s="46" t="str">
        <f t="shared" si="202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203"/>
        <v>0.3</v>
      </c>
      <c r="W980" s="46">
        <f t="shared" si="204"/>
        <v>9845.4</v>
      </c>
      <c r="X980" s="58">
        <f t="shared" si="205"/>
        <v>0</v>
      </c>
      <c r="Y980" s="46" t="str">
        <f t="shared" si="206"/>
        <v>Yes</v>
      </c>
      <c r="Z980" s="46" t="str">
        <f t="shared" si="207"/>
        <v>MID</v>
      </c>
    </row>
    <row r="981" spans="1:26" x14ac:dyDescent="0.25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95"/>
        <v>17160</v>
      </c>
      <c r="L981" s="46">
        <f t="shared" si="196"/>
        <v>18183</v>
      </c>
      <c r="M981" s="46">
        <v>61</v>
      </c>
      <c r="N981" s="46">
        <f t="shared" si="197"/>
        <v>18244</v>
      </c>
      <c r="O981" s="46">
        <f t="shared" si="198"/>
        <v>1084</v>
      </c>
      <c r="P981" s="46" t="s">
        <v>30</v>
      </c>
      <c r="Q981" s="58">
        <f t="shared" si="199"/>
        <v>0</v>
      </c>
      <c r="R981" s="46" t="str">
        <f t="shared" si="200"/>
        <v>-</v>
      </c>
      <c r="S981" s="58" t="str">
        <f t="shared" si="201"/>
        <v>No Discount</v>
      </c>
      <c r="T981" s="46" t="str">
        <f t="shared" si="202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203"/>
        <v>0</v>
      </c>
      <c r="W981" s="46" t="str">
        <f t="shared" si="204"/>
        <v>-</v>
      </c>
      <c r="X981" s="58">
        <f t="shared" si="205"/>
        <v>0</v>
      </c>
      <c r="Y981" s="46" t="str">
        <f t="shared" si="206"/>
        <v>Yes</v>
      </c>
      <c r="Z981" s="46" t="str">
        <f t="shared" si="207"/>
        <v>Very high</v>
      </c>
    </row>
    <row r="982" spans="1:26" x14ac:dyDescent="0.25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95"/>
        <v>296</v>
      </c>
      <c r="L982" s="46">
        <f t="shared" si="196"/>
        <v>324</v>
      </c>
      <c r="M982" s="46">
        <v>30</v>
      </c>
      <c r="N982" s="46">
        <f t="shared" si="197"/>
        <v>354</v>
      </c>
      <c r="O982" s="46">
        <f t="shared" si="198"/>
        <v>58</v>
      </c>
      <c r="P982" s="46" t="s">
        <v>30</v>
      </c>
      <c r="Q982" s="58">
        <f t="shared" si="199"/>
        <v>0</v>
      </c>
      <c r="R982" s="46" t="str">
        <f t="shared" si="200"/>
        <v>-</v>
      </c>
      <c r="S982" s="58" t="str">
        <f t="shared" si="201"/>
        <v>No Discount</v>
      </c>
      <c r="T982" s="46" t="str">
        <f t="shared" si="202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203"/>
        <v>0</v>
      </c>
      <c r="W982" s="46" t="str">
        <f t="shared" si="204"/>
        <v>-</v>
      </c>
      <c r="X982" s="58">
        <f t="shared" si="205"/>
        <v>0</v>
      </c>
      <c r="Y982" s="46" t="str">
        <f t="shared" si="206"/>
        <v>No</v>
      </c>
      <c r="Z982" s="46" t="str">
        <f t="shared" si="207"/>
        <v>MID</v>
      </c>
    </row>
    <row r="983" spans="1:26" x14ac:dyDescent="0.25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95"/>
        <v>597</v>
      </c>
      <c r="L983" s="46">
        <f t="shared" si="196"/>
        <v>642</v>
      </c>
      <c r="M983" s="46">
        <v>62</v>
      </c>
      <c r="N983" s="46">
        <f t="shared" si="197"/>
        <v>704</v>
      </c>
      <c r="O983" s="46">
        <f t="shared" si="198"/>
        <v>107</v>
      </c>
      <c r="P983" s="46" t="s">
        <v>30</v>
      </c>
      <c r="Q983" s="58">
        <f t="shared" si="199"/>
        <v>0</v>
      </c>
      <c r="R983" s="46">
        <f t="shared" si="200"/>
        <v>105.6</v>
      </c>
      <c r="S983" s="58" t="str">
        <f t="shared" si="201"/>
        <v>No Discount</v>
      </c>
      <c r="T983" s="46" t="str">
        <f t="shared" si="202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203"/>
        <v>0</v>
      </c>
      <c r="W983" s="46" t="str">
        <f t="shared" si="204"/>
        <v>-</v>
      </c>
      <c r="X983" s="58">
        <f t="shared" si="205"/>
        <v>0</v>
      </c>
      <c r="Y983" s="46" t="str">
        <f t="shared" si="206"/>
        <v>No</v>
      </c>
      <c r="Z983" s="46" t="str">
        <f t="shared" si="207"/>
        <v>Very high</v>
      </c>
    </row>
    <row r="984" spans="1:26" x14ac:dyDescent="0.25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95"/>
        <v>5448</v>
      </c>
      <c r="L984" s="46">
        <f t="shared" si="196"/>
        <v>5991</v>
      </c>
      <c r="M984" s="46">
        <v>51</v>
      </c>
      <c r="N984" s="46">
        <f t="shared" si="197"/>
        <v>6042</v>
      </c>
      <c r="O984" s="46">
        <f t="shared" si="198"/>
        <v>594</v>
      </c>
      <c r="P984" s="46" t="s">
        <v>28</v>
      </c>
      <c r="Q984" s="58">
        <f t="shared" si="199"/>
        <v>0</v>
      </c>
      <c r="R984" s="46" t="str">
        <f t="shared" si="200"/>
        <v>-</v>
      </c>
      <c r="S984" s="58" t="str">
        <f t="shared" si="201"/>
        <v>No Discount</v>
      </c>
      <c r="T984" s="46" t="str">
        <f t="shared" si="202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203"/>
        <v>0</v>
      </c>
      <c r="W984" s="46" t="str">
        <f t="shared" si="204"/>
        <v>-</v>
      </c>
      <c r="X984" s="58">
        <f t="shared" si="205"/>
        <v>0</v>
      </c>
      <c r="Y984" s="46" t="str">
        <f t="shared" si="206"/>
        <v>No</v>
      </c>
      <c r="Z984" s="46" t="str">
        <f t="shared" si="207"/>
        <v>HIGH</v>
      </c>
    </row>
    <row r="985" spans="1:26" x14ac:dyDescent="0.25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95"/>
        <v>56</v>
      </c>
      <c r="L985" s="46">
        <f t="shared" si="196"/>
        <v>58</v>
      </c>
      <c r="M985" s="46">
        <v>10</v>
      </c>
      <c r="N985" s="46">
        <f t="shared" si="197"/>
        <v>68</v>
      </c>
      <c r="O985" s="46">
        <f t="shared" si="198"/>
        <v>12</v>
      </c>
      <c r="P985" s="46" t="s">
        <v>30</v>
      </c>
      <c r="Q985" s="58">
        <f t="shared" si="199"/>
        <v>0</v>
      </c>
      <c r="R985" s="46" t="str">
        <f t="shared" si="200"/>
        <v>-</v>
      </c>
      <c r="S985" s="58" t="str">
        <f t="shared" si="201"/>
        <v>No Discount</v>
      </c>
      <c r="T985" s="46" t="str">
        <f t="shared" si="202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203"/>
        <v>0</v>
      </c>
      <c r="W985" s="46" t="str">
        <f t="shared" si="204"/>
        <v>-</v>
      </c>
      <c r="X985" s="58">
        <f t="shared" si="205"/>
        <v>0</v>
      </c>
      <c r="Y985" s="46" t="str">
        <f t="shared" si="206"/>
        <v>No</v>
      </c>
      <c r="Z985" s="46" t="str">
        <f t="shared" si="207"/>
        <v>LOW</v>
      </c>
    </row>
    <row r="986" spans="1:26" x14ac:dyDescent="0.25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95"/>
        <v>16606</v>
      </c>
      <c r="L986" s="46">
        <f t="shared" si="196"/>
        <v>17260</v>
      </c>
      <c r="M986" s="46">
        <v>75</v>
      </c>
      <c r="N986" s="46">
        <f t="shared" si="197"/>
        <v>17335</v>
      </c>
      <c r="O986" s="46">
        <f t="shared" si="198"/>
        <v>729</v>
      </c>
      <c r="P986" s="46" t="s">
        <v>30</v>
      </c>
      <c r="Q986" s="58">
        <f t="shared" si="199"/>
        <v>0</v>
      </c>
      <c r="R986" s="46" t="str">
        <f t="shared" si="200"/>
        <v>-</v>
      </c>
      <c r="S986" s="58" t="str">
        <f t="shared" si="201"/>
        <v>No Discount</v>
      </c>
      <c r="T986" s="46" t="str">
        <f t="shared" si="202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203"/>
        <v>0</v>
      </c>
      <c r="W986" s="46" t="str">
        <f t="shared" si="204"/>
        <v>-</v>
      </c>
      <c r="X986" s="58">
        <f t="shared" si="205"/>
        <v>0</v>
      </c>
      <c r="Y986" s="46" t="str">
        <f t="shared" si="206"/>
        <v>Yes</v>
      </c>
      <c r="Z986" s="46" t="str">
        <f t="shared" si="207"/>
        <v>Very high</v>
      </c>
    </row>
    <row r="987" spans="1:26" x14ac:dyDescent="0.25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95"/>
        <v>82284</v>
      </c>
      <c r="L987" s="46">
        <f t="shared" si="196"/>
        <v>90669</v>
      </c>
      <c r="M987" s="46">
        <v>26</v>
      </c>
      <c r="N987" s="46">
        <f t="shared" si="197"/>
        <v>90695</v>
      </c>
      <c r="O987" s="46">
        <f t="shared" si="198"/>
        <v>8411</v>
      </c>
      <c r="P987" s="46" t="s">
        <v>152</v>
      </c>
      <c r="Q987" s="58">
        <f t="shared" si="199"/>
        <v>0</v>
      </c>
      <c r="R987" s="46">
        <f t="shared" si="200"/>
        <v>13604.25</v>
      </c>
      <c r="S987" s="58" t="str">
        <f t="shared" si="201"/>
        <v>No Discount</v>
      </c>
      <c r="T987" s="46" t="str">
        <f t="shared" si="202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203"/>
        <v>0</v>
      </c>
      <c r="W987" s="46" t="str">
        <f t="shared" si="204"/>
        <v>-</v>
      </c>
      <c r="X987" s="58">
        <f t="shared" si="205"/>
        <v>0</v>
      </c>
      <c r="Y987" s="46" t="str">
        <f t="shared" si="206"/>
        <v>Yes</v>
      </c>
      <c r="Z987" s="46" t="str">
        <f t="shared" si="207"/>
        <v>MID</v>
      </c>
    </row>
    <row r="988" spans="1:26" x14ac:dyDescent="0.25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95"/>
        <v>8229</v>
      </c>
      <c r="L988" s="46">
        <f t="shared" si="196"/>
        <v>8874</v>
      </c>
      <c r="M988" s="46">
        <v>95</v>
      </c>
      <c r="N988" s="46">
        <f t="shared" si="197"/>
        <v>8969</v>
      </c>
      <c r="O988" s="46">
        <f t="shared" si="198"/>
        <v>740</v>
      </c>
      <c r="P988" s="46" t="s">
        <v>28</v>
      </c>
      <c r="Q988" s="58">
        <f t="shared" si="199"/>
        <v>0.3</v>
      </c>
      <c r="R988" s="46">
        <f t="shared" si="200"/>
        <v>2690.7</v>
      </c>
      <c r="S988" s="58" t="str">
        <f t="shared" si="201"/>
        <v>No Discount</v>
      </c>
      <c r="T988" s="46" t="str">
        <f t="shared" si="202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203"/>
        <v>0.3</v>
      </c>
      <c r="W988" s="46">
        <f t="shared" si="204"/>
        <v>2690.7</v>
      </c>
      <c r="X988" s="58">
        <f t="shared" si="205"/>
        <v>0</v>
      </c>
      <c r="Y988" s="46" t="str">
        <f t="shared" si="206"/>
        <v>Yes</v>
      </c>
      <c r="Z988" s="46" t="str">
        <f t="shared" si="207"/>
        <v>Very high</v>
      </c>
    </row>
    <row r="989" spans="1:26" x14ac:dyDescent="0.25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95"/>
        <v>5096</v>
      </c>
      <c r="L989" s="46">
        <f t="shared" si="196"/>
        <v>5456</v>
      </c>
      <c r="M989" s="46">
        <v>67</v>
      </c>
      <c r="N989" s="46">
        <f t="shared" si="197"/>
        <v>5523</v>
      </c>
      <c r="O989" s="46">
        <f t="shared" si="198"/>
        <v>427</v>
      </c>
      <c r="P989" s="46" t="s">
        <v>30</v>
      </c>
      <c r="Q989" s="58">
        <f t="shared" si="199"/>
        <v>0</v>
      </c>
      <c r="R989" s="46">
        <f t="shared" si="200"/>
        <v>1546.44</v>
      </c>
      <c r="S989" s="58" t="str">
        <f t="shared" si="201"/>
        <v>No Discount</v>
      </c>
      <c r="T989" s="46" t="str">
        <f t="shared" si="202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203"/>
        <v>0</v>
      </c>
      <c r="W989" s="46">
        <f t="shared" si="204"/>
        <v>1546.44</v>
      </c>
      <c r="X989" s="58">
        <f t="shared" si="205"/>
        <v>0</v>
      </c>
      <c r="Y989" s="46" t="str">
        <f t="shared" si="206"/>
        <v>Yes</v>
      </c>
      <c r="Z989" s="46" t="str">
        <f t="shared" si="207"/>
        <v>Very high</v>
      </c>
    </row>
    <row r="990" spans="1:26" x14ac:dyDescent="0.25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95"/>
        <v>3020</v>
      </c>
      <c r="L990" s="46">
        <f t="shared" si="196"/>
        <v>3172</v>
      </c>
      <c r="M990" s="46">
        <v>50</v>
      </c>
      <c r="N990" s="46">
        <f t="shared" si="197"/>
        <v>3222</v>
      </c>
      <c r="O990" s="46">
        <f t="shared" si="198"/>
        <v>202</v>
      </c>
      <c r="P990" s="46" t="s">
        <v>30</v>
      </c>
      <c r="Q990" s="58">
        <f t="shared" si="199"/>
        <v>0.3</v>
      </c>
      <c r="R990" s="46">
        <f t="shared" si="200"/>
        <v>966.59999999999991</v>
      </c>
      <c r="S990" s="58" t="str">
        <f t="shared" si="201"/>
        <v>No Discount</v>
      </c>
      <c r="T990" s="46" t="str">
        <f t="shared" si="202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203"/>
        <v>0.3</v>
      </c>
      <c r="W990" s="46">
        <f t="shared" si="204"/>
        <v>966.59999999999991</v>
      </c>
      <c r="X990" s="58">
        <f t="shared" si="205"/>
        <v>0</v>
      </c>
      <c r="Y990" s="46" t="str">
        <f t="shared" si="206"/>
        <v>No</v>
      </c>
      <c r="Z990" s="46" t="str">
        <f t="shared" si="207"/>
        <v>HIGH</v>
      </c>
    </row>
    <row r="991" spans="1:26" x14ac:dyDescent="0.25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95"/>
        <v>6887</v>
      </c>
      <c r="L991" s="46">
        <f t="shared" si="196"/>
        <v>7361</v>
      </c>
      <c r="M991" s="46">
        <v>60</v>
      </c>
      <c r="N991" s="46">
        <f t="shared" si="197"/>
        <v>7421</v>
      </c>
      <c r="O991" s="46">
        <f t="shared" si="198"/>
        <v>534</v>
      </c>
      <c r="P991" s="46" t="s">
        <v>28</v>
      </c>
      <c r="Q991" s="58">
        <f t="shared" si="199"/>
        <v>0</v>
      </c>
      <c r="R991" s="46">
        <f t="shared" si="200"/>
        <v>2077.88</v>
      </c>
      <c r="S991" s="58" t="str">
        <f t="shared" si="201"/>
        <v>No Discount</v>
      </c>
      <c r="T991" s="46" t="str">
        <f t="shared" si="202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203"/>
        <v>0</v>
      </c>
      <c r="W991" s="46">
        <f t="shared" si="204"/>
        <v>2077.88</v>
      </c>
      <c r="X991" s="58">
        <f t="shared" si="205"/>
        <v>0</v>
      </c>
      <c r="Y991" s="46" t="str">
        <f t="shared" si="206"/>
        <v>Yes</v>
      </c>
      <c r="Z991" s="46" t="str">
        <f t="shared" si="207"/>
        <v>HIGH</v>
      </c>
    </row>
    <row r="992" spans="1:26" x14ac:dyDescent="0.25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95"/>
        <v>2020</v>
      </c>
      <c r="L992" s="46">
        <f t="shared" si="196"/>
        <v>2142</v>
      </c>
      <c r="M992" s="46">
        <v>29</v>
      </c>
      <c r="N992" s="46">
        <f t="shared" si="197"/>
        <v>2171</v>
      </c>
      <c r="O992" s="46">
        <f t="shared" si="198"/>
        <v>151</v>
      </c>
      <c r="P992" s="46" t="s">
        <v>28</v>
      </c>
      <c r="Q992" s="58">
        <f t="shared" si="199"/>
        <v>0</v>
      </c>
      <c r="R992" s="46" t="str">
        <f t="shared" si="200"/>
        <v>-</v>
      </c>
      <c r="S992" s="58" t="str">
        <f t="shared" si="201"/>
        <v>No Discount</v>
      </c>
      <c r="T992" s="46" t="str">
        <f t="shared" si="202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203"/>
        <v>0</v>
      </c>
      <c r="W992" s="46" t="str">
        <f t="shared" si="204"/>
        <v>-</v>
      </c>
      <c r="X992" s="58">
        <f t="shared" si="205"/>
        <v>0</v>
      </c>
      <c r="Y992" s="46" t="str">
        <f t="shared" si="206"/>
        <v>No</v>
      </c>
      <c r="Z992" s="46" t="str">
        <f t="shared" si="207"/>
        <v>MID</v>
      </c>
    </row>
    <row r="993" spans="1:26" x14ac:dyDescent="0.25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95"/>
        <v>11886</v>
      </c>
      <c r="L993" s="46">
        <f t="shared" si="196"/>
        <v>13222</v>
      </c>
      <c r="M993" s="46">
        <v>56</v>
      </c>
      <c r="N993" s="46">
        <f t="shared" si="197"/>
        <v>13278</v>
      </c>
      <c r="O993" s="46">
        <f t="shared" si="198"/>
        <v>1392</v>
      </c>
      <c r="P993" s="46" t="s">
        <v>30</v>
      </c>
      <c r="Q993" s="58">
        <f t="shared" si="199"/>
        <v>0</v>
      </c>
      <c r="R993" s="46">
        <f t="shared" si="200"/>
        <v>3717.84</v>
      </c>
      <c r="S993" s="58" t="str">
        <f t="shared" si="201"/>
        <v>No Discount</v>
      </c>
      <c r="T993" s="46" t="str">
        <f t="shared" si="202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203"/>
        <v>0</v>
      </c>
      <c r="W993" s="46">
        <f t="shared" si="204"/>
        <v>3717.84</v>
      </c>
      <c r="X993" s="58">
        <f t="shared" si="205"/>
        <v>0</v>
      </c>
      <c r="Y993" s="46" t="str">
        <f t="shared" si="206"/>
        <v>Yes</v>
      </c>
      <c r="Z993" s="46" t="str">
        <f t="shared" si="207"/>
        <v>HIGH</v>
      </c>
    </row>
    <row r="994" spans="1:26" x14ac:dyDescent="0.25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95"/>
        <v>6621</v>
      </c>
      <c r="L994" s="46">
        <f t="shared" si="196"/>
        <v>6750</v>
      </c>
      <c r="M994" s="46">
        <v>99</v>
      </c>
      <c r="N994" s="46">
        <f t="shared" si="197"/>
        <v>6849</v>
      </c>
      <c r="O994" s="46">
        <f t="shared" si="198"/>
        <v>228</v>
      </c>
      <c r="P994" s="46" t="s">
        <v>28</v>
      </c>
      <c r="Q994" s="58">
        <f t="shared" si="199"/>
        <v>0</v>
      </c>
      <c r="R994" s="46" t="str">
        <f t="shared" si="200"/>
        <v>-</v>
      </c>
      <c r="S994" s="58" t="str">
        <f t="shared" si="201"/>
        <v>No Discount</v>
      </c>
      <c r="T994" s="46" t="str">
        <f t="shared" si="202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203"/>
        <v>0</v>
      </c>
      <c r="W994" s="46" t="str">
        <f t="shared" si="204"/>
        <v>-</v>
      </c>
      <c r="X994" s="58">
        <f t="shared" si="205"/>
        <v>0</v>
      </c>
      <c r="Y994" s="46" t="str">
        <f t="shared" si="206"/>
        <v>Yes</v>
      </c>
      <c r="Z994" s="46" t="str">
        <f t="shared" si="207"/>
        <v>Very high</v>
      </c>
    </row>
    <row r="995" spans="1:26" x14ac:dyDescent="0.25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95"/>
        <v>5192</v>
      </c>
      <c r="L995" s="46">
        <f t="shared" si="196"/>
        <v>5658</v>
      </c>
      <c r="M995" s="46">
        <v>30</v>
      </c>
      <c r="N995" s="46">
        <f t="shared" si="197"/>
        <v>5688</v>
      </c>
      <c r="O995" s="46">
        <f t="shared" si="198"/>
        <v>496</v>
      </c>
      <c r="P995" s="46" t="s">
        <v>30</v>
      </c>
      <c r="Q995" s="58">
        <f t="shared" si="199"/>
        <v>0</v>
      </c>
      <c r="R995" s="46">
        <f t="shared" si="200"/>
        <v>1592.64</v>
      </c>
      <c r="S995" s="58" t="str">
        <f t="shared" si="201"/>
        <v>No Discount</v>
      </c>
      <c r="T995" s="46" t="str">
        <f t="shared" si="202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203"/>
        <v>0</v>
      </c>
      <c r="W995" s="46">
        <f t="shared" si="204"/>
        <v>1592.64</v>
      </c>
      <c r="X995" s="58">
        <f t="shared" si="205"/>
        <v>0</v>
      </c>
      <c r="Y995" s="46" t="str">
        <f t="shared" si="206"/>
        <v>Yes</v>
      </c>
      <c r="Z995" s="46" t="str">
        <f t="shared" si="207"/>
        <v>MID</v>
      </c>
    </row>
    <row r="996" spans="1:26" x14ac:dyDescent="0.25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95"/>
        <v>19623</v>
      </c>
      <c r="L996" s="46">
        <f t="shared" si="196"/>
        <v>21423</v>
      </c>
      <c r="M996" s="46">
        <v>94</v>
      </c>
      <c r="N996" s="46">
        <f t="shared" si="197"/>
        <v>21517</v>
      </c>
      <c r="O996" s="46">
        <f t="shared" si="198"/>
        <v>1894</v>
      </c>
      <c r="P996" s="46" t="s">
        <v>152</v>
      </c>
      <c r="Q996" s="58">
        <f t="shared" si="199"/>
        <v>0.3</v>
      </c>
      <c r="R996" s="46">
        <f t="shared" si="200"/>
        <v>6455.0999999999995</v>
      </c>
      <c r="S996" s="58" t="str">
        <f t="shared" si="201"/>
        <v>No Discount</v>
      </c>
      <c r="T996" s="46" t="str">
        <f t="shared" si="202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203"/>
        <v>0.3</v>
      </c>
      <c r="W996" s="46">
        <f t="shared" si="204"/>
        <v>6455.0999999999995</v>
      </c>
      <c r="X996" s="58">
        <f t="shared" si="205"/>
        <v>0</v>
      </c>
      <c r="Y996" s="46" t="str">
        <f t="shared" si="206"/>
        <v>Yes</v>
      </c>
      <c r="Z996" s="46" t="str">
        <f t="shared" si="207"/>
        <v>Very high</v>
      </c>
    </row>
    <row r="997" spans="1:26" x14ac:dyDescent="0.25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95"/>
        <v>7376</v>
      </c>
      <c r="L997" s="46">
        <f t="shared" si="196"/>
        <v>7664</v>
      </c>
      <c r="M997" s="46">
        <v>34</v>
      </c>
      <c r="N997" s="46">
        <f t="shared" si="197"/>
        <v>7698</v>
      </c>
      <c r="O997" s="46">
        <f t="shared" si="198"/>
        <v>322</v>
      </c>
      <c r="P997" s="46" t="s">
        <v>28</v>
      </c>
      <c r="Q997" s="58">
        <f t="shared" si="199"/>
        <v>0.3</v>
      </c>
      <c r="R997" s="46">
        <f t="shared" si="200"/>
        <v>2309.4</v>
      </c>
      <c r="S997" s="58" t="str">
        <f t="shared" si="201"/>
        <v>No Discount</v>
      </c>
      <c r="T997" s="46" t="str">
        <f t="shared" si="202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203"/>
        <v>0.3</v>
      </c>
      <c r="W997" s="46">
        <f t="shared" si="204"/>
        <v>2309.4</v>
      </c>
      <c r="X997" s="58">
        <f t="shared" si="205"/>
        <v>0</v>
      </c>
      <c r="Y997" s="46" t="str">
        <f t="shared" si="206"/>
        <v>Yes</v>
      </c>
      <c r="Z997" s="46" t="str">
        <f t="shared" si="207"/>
        <v>MID</v>
      </c>
    </row>
    <row r="998" spans="1:26" x14ac:dyDescent="0.25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95"/>
        <v>137</v>
      </c>
      <c r="L998" s="46">
        <f t="shared" si="196"/>
        <v>140</v>
      </c>
      <c r="M998" s="46">
        <v>30</v>
      </c>
      <c r="N998" s="46">
        <f t="shared" si="197"/>
        <v>170</v>
      </c>
      <c r="O998" s="46">
        <f t="shared" si="198"/>
        <v>33</v>
      </c>
      <c r="P998" s="46" t="s">
        <v>30</v>
      </c>
      <c r="Q998" s="58">
        <f t="shared" si="199"/>
        <v>0</v>
      </c>
      <c r="R998" s="46" t="str">
        <f t="shared" si="200"/>
        <v>-</v>
      </c>
      <c r="S998" s="58" t="str">
        <f t="shared" si="201"/>
        <v>No Discount</v>
      </c>
      <c r="T998" s="46" t="str">
        <f t="shared" si="202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203"/>
        <v>0</v>
      </c>
      <c r="W998" s="46" t="str">
        <f t="shared" si="204"/>
        <v>-</v>
      </c>
      <c r="X998" s="58">
        <f t="shared" si="205"/>
        <v>0</v>
      </c>
      <c r="Y998" s="46" t="str">
        <f t="shared" si="206"/>
        <v>No</v>
      </c>
      <c r="Z998" s="46" t="str">
        <f t="shared" si="207"/>
        <v>MID</v>
      </c>
    </row>
    <row r="999" spans="1:26" x14ac:dyDescent="0.25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95"/>
        <v>1668</v>
      </c>
      <c r="L999" s="46">
        <f t="shared" si="196"/>
        <v>1800</v>
      </c>
      <c r="M999" s="46">
        <v>78</v>
      </c>
      <c r="N999" s="46">
        <f t="shared" si="197"/>
        <v>1878</v>
      </c>
      <c r="O999" s="46">
        <f t="shared" si="198"/>
        <v>210</v>
      </c>
      <c r="P999" s="46" t="s">
        <v>28</v>
      </c>
      <c r="Q999" s="58">
        <f t="shared" si="199"/>
        <v>0</v>
      </c>
      <c r="R999" s="46" t="str">
        <f t="shared" si="200"/>
        <v>-</v>
      </c>
      <c r="S999" s="58" t="str">
        <f t="shared" si="201"/>
        <v>No Discount</v>
      </c>
      <c r="T999" s="46" t="str">
        <f t="shared" si="202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203"/>
        <v>0</v>
      </c>
      <c r="W999" s="46" t="str">
        <f t="shared" si="204"/>
        <v>-</v>
      </c>
      <c r="X999" s="58">
        <f t="shared" si="205"/>
        <v>0</v>
      </c>
      <c r="Y999" s="46" t="str">
        <f t="shared" si="206"/>
        <v>No</v>
      </c>
      <c r="Z999" s="46" t="str">
        <f t="shared" si="207"/>
        <v>Very high</v>
      </c>
    </row>
    <row r="1000" spans="1:26" x14ac:dyDescent="0.25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95"/>
        <v>2318</v>
      </c>
      <c r="L1000" s="46">
        <f t="shared" si="196"/>
        <v>2410</v>
      </c>
      <c r="M1000" s="46">
        <v>64</v>
      </c>
      <c r="N1000" s="46">
        <f t="shared" si="197"/>
        <v>2474</v>
      </c>
      <c r="O1000" s="46">
        <f t="shared" si="198"/>
        <v>156</v>
      </c>
      <c r="P1000" s="46" t="s">
        <v>64</v>
      </c>
      <c r="Q1000" s="58">
        <f t="shared" si="199"/>
        <v>0</v>
      </c>
      <c r="R1000" s="46" t="str">
        <f t="shared" si="200"/>
        <v>-</v>
      </c>
      <c r="S1000" s="58" t="str">
        <f t="shared" si="201"/>
        <v>No Discount</v>
      </c>
      <c r="T1000" s="46" t="str">
        <f t="shared" si="202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203"/>
        <v>0</v>
      </c>
      <c r="W1000" s="46" t="str">
        <f t="shared" si="204"/>
        <v>-</v>
      </c>
      <c r="X1000" s="58">
        <f t="shared" si="205"/>
        <v>0</v>
      </c>
      <c r="Y1000" s="46" t="str">
        <f t="shared" si="206"/>
        <v>Yes</v>
      </c>
      <c r="Z1000" s="46" t="str">
        <f t="shared" si="207"/>
        <v>Very high</v>
      </c>
    </row>
    <row r="1001" spans="1:26" x14ac:dyDescent="0.25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95"/>
        <v>3627</v>
      </c>
      <c r="L1001" s="46">
        <f t="shared" si="196"/>
        <v>3954</v>
      </c>
      <c r="M1001" s="46">
        <v>94</v>
      </c>
      <c r="N1001" s="46">
        <f t="shared" si="197"/>
        <v>4048</v>
      </c>
      <c r="O1001" s="46">
        <f t="shared" si="198"/>
        <v>421</v>
      </c>
      <c r="P1001" s="46" t="s">
        <v>30</v>
      </c>
      <c r="Q1001" s="58">
        <f t="shared" si="199"/>
        <v>0.3</v>
      </c>
      <c r="R1001" s="46">
        <f t="shared" si="200"/>
        <v>1214.3999999999999</v>
      </c>
      <c r="S1001" s="58" t="str">
        <f t="shared" si="201"/>
        <v>No Discount</v>
      </c>
      <c r="T1001" s="46" t="str">
        <f t="shared" si="202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203"/>
        <v>0.3</v>
      </c>
      <c r="W1001" s="46">
        <f t="shared" si="204"/>
        <v>1214.3999999999999</v>
      </c>
      <c r="X1001" s="58">
        <f t="shared" si="205"/>
        <v>0</v>
      </c>
      <c r="Y1001" s="46" t="str">
        <f t="shared" si="206"/>
        <v>Yes</v>
      </c>
      <c r="Z1001" s="46" t="str">
        <f t="shared" si="207"/>
        <v>Very high</v>
      </c>
    </row>
    <row r="1002" spans="1:26" x14ac:dyDescent="0.25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95"/>
        <v>160</v>
      </c>
      <c r="L1002" s="46">
        <f t="shared" si="196"/>
        <v>174</v>
      </c>
      <c r="M1002" s="46">
        <v>10</v>
      </c>
      <c r="N1002" s="46">
        <f t="shared" si="197"/>
        <v>184</v>
      </c>
      <c r="O1002" s="46">
        <f t="shared" si="198"/>
        <v>24</v>
      </c>
      <c r="P1002" s="46" t="s">
        <v>28</v>
      </c>
      <c r="Q1002" s="58">
        <f t="shared" si="199"/>
        <v>0.3</v>
      </c>
      <c r="R1002" s="46">
        <f t="shared" si="200"/>
        <v>55.199999999999996</v>
      </c>
      <c r="S1002" s="58" t="str">
        <f t="shared" si="201"/>
        <v>No Discount</v>
      </c>
      <c r="T1002" s="46" t="str">
        <f t="shared" si="202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203"/>
        <v>0.3</v>
      </c>
      <c r="W1002" s="46">
        <f t="shared" si="204"/>
        <v>55.199999999999996</v>
      </c>
      <c r="X1002" s="58">
        <f t="shared" si="205"/>
        <v>0</v>
      </c>
      <c r="Y1002" s="46" t="str">
        <f t="shared" si="206"/>
        <v>No</v>
      </c>
      <c r="Z1002" s="46" t="str">
        <f t="shared" si="207"/>
        <v>LOW</v>
      </c>
    </row>
    <row r="1003" spans="1:26" x14ac:dyDescent="0.25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95"/>
        <v>2327</v>
      </c>
      <c r="L1003" s="46">
        <f t="shared" si="196"/>
        <v>2466</v>
      </c>
      <c r="M1003" s="46">
        <v>61</v>
      </c>
      <c r="N1003" s="46">
        <f t="shared" si="197"/>
        <v>2527</v>
      </c>
      <c r="O1003" s="46">
        <f t="shared" si="198"/>
        <v>200</v>
      </c>
      <c r="P1003" s="46" t="s">
        <v>28</v>
      </c>
      <c r="Q1003" s="58">
        <f t="shared" si="199"/>
        <v>0</v>
      </c>
      <c r="R1003" s="46">
        <f t="shared" si="200"/>
        <v>707.56000000000006</v>
      </c>
      <c r="S1003" s="58" t="str">
        <f t="shared" si="201"/>
        <v>No Discount</v>
      </c>
      <c r="T1003" s="46" t="str">
        <f t="shared" si="202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203"/>
        <v>0</v>
      </c>
      <c r="W1003" s="46">
        <f t="shared" si="204"/>
        <v>707.56000000000006</v>
      </c>
      <c r="X1003" s="58">
        <f t="shared" si="205"/>
        <v>0</v>
      </c>
      <c r="Y1003" s="46" t="str">
        <f t="shared" si="206"/>
        <v>Yes</v>
      </c>
      <c r="Z1003" s="46" t="str">
        <f t="shared" si="207"/>
        <v>Very high</v>
      </c>
    </row>
    <row r="1004" spans="1:26" x14ac:dyDescent="0.25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95"/>
        <v>290</v>
      </c>
      <c r="L1004" s="46">
        <f t="shared" si="196"/>
        <v>310</v>
      </c>
      <c r="M1004" s="46">
        <v>10</v>
      </c>
      <c r="N1004" s="46">
        <f t="shared" si="197"/>
        <v>320</v>
      </c>
      <c r="O1004" s="46">
        <f t="shared" si="198"/>
        <v>30</v>
      </c>
      <c r="P1004" s="46" t="s">
        <v>28</v>
      </c>
      <c r="Q1004" s="58">
        <f t="shared" si="199"/>
        <v>0.3</v>
      </c>
      <c r="R1004" s="46">
        <f t="shared" si="200"/>
        <v>96</v>
      </c>
      <c r="S1004" s="58" t="str">
        <f t="shared" si="201"/>
        <v>No Discount</v>
      </c>
      <c r="T1004" s="46" t="str">
        <f t="shared" si="202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203"/>
        <v>0.3</v>
      </c>
      <c r="W1004" s="46">
        <f t="shared" si="204"/>
        <v>96</v>
      </c>
      <c r="X1004" s="58">
        <f t="shared" si="205"/>
        <v>0</v>
      </c>
      <c r="Y1004" s="46" t="str">
        <f t="shared" si="206"/>
        <v>No</v>
      </c>
      <c r="Z1004" s="46" t="str">
        <f t="shared" si="207"/>
        <v>LOW</v>
      </c>
    </row>
    <row r="1005" spans="1:26" x14ac:dyDescent="0.25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95"/>
        <v>508</v>
      </c>
      <c r="L1005" s="46">
        <f t="shared" si="196"/>
        <v>558</v>
      </c>
      <c r="M1005" s="46">
        <v>37</v>
      </c>
      <c r="N1005" s="46">
        <f t="shared" si="197"/>
        <v>595</v>
      </c>
      <c r="O1005" s="46">
        <f t="shared" si="198"/>
        <v>87</v>
      </c>
      <c r="P1005" s="46" t="s">
        <v>28</v>
      </c>
      <c r="Q1005" s="58">
        <f t="shared" si="199"/>
        <v>0</v>
      </c>
      <c r="R1005" s="46">
        <f t="shared" si="200"/>
        <v>166.60000000000002</v>
      </c>
      <c r="S1005" s="58" t="str">
        <f t="shared" si="201"/>
        <v>No Discount</v>
      </c>
      <c r="T1005" s="46" t="str">
        <f t="shared" si="202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203"/>
        <v>0</v>
      </c>
      <c r="W1005" s="46">
        <f t="shared" si="204"/>
        <v>166.60000000000002</v>
      </c>
      <c r="X1005" s="58">
        <f t="shared" si="205"/>
        <v>0</v>
      </c>
      <c r="Y1005" s="46" t="str">
        <f t="shared" si="206"/>
        <v>No</v>
      </c>
      <c r="Z1005" s="46" t="str">
        <f t="shared" si="207"/>
        <v>MID</v>
      </c>
    </row>
    <row r="1006" spans="1:26" x14ac:dyDescent="0.25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95"/>
        <v>22708</v>
      </c>
      <c r="L1006" s="46">
        <f t="shared" si="196"/>
        <v>24048</v>
      </c>
      <c r="M1006" s="46">
        <v>24</v>
      </c>
      <c r="N1006" s="46">
        <f t="shared" si="197"/>
        <v>24072</v>
      </c>
      <c r="O1006" s="46">
        <f t="shared" si="198"/>
        <v>1364</v>
      </c>
      <c r="P1006" s="46" t="s">
        <v>30</v>
      </c>
      <c r="Q1006" s="58">
        <f t="shared" si="199"/>
        <v>0</v>
      </c>
      <c r="R1006" s="46" t="str">
        <f t="shared" si="200"/>
        <v>-</v>
      </c>
      <c r="S1006" s="58" t="str">
        <f t="shared" si="201"/>
        <v>No Discount</v>
      </c>
      <c r="T1006" s="46" t="str">
        <f t="shared" si="202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203"/>
        <v>0</v>
      </c>
      <c r="W1006" s="46" t="str">
        <f t="shared" si="204"/>
        <v>-</v>
      </c>
      <c r="X1006" s="58">
        <f t="shared" si="205"/>
        <v>0</v>
      </c>
      <c r="Y1006" s="46" t="str">
        <f t="shared" si="206"/>
        <v>Yes</v>
      </c>
      <c r="Z1006" s="46" t="str">
        <f t="shared" si="207"/>
        <v>MID</v>
      </c>
    </row>
    <row r="1007" spans="1:26" x14ac:dyDescent="0.25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95"/>
        <v>22460</v>
      </c>
      <c r="L1007" s="46">
        <f t="shared" si="196"/>
        <v>24230</v>
      </c>
      <c r="M1007" s="46">
        <v>34</v>
      </c>
      <c r="N1007" s="46">
        <f t="shared" si="197"/>
        <v>24264</v>
      </c>
      <c r="O1007" s="46">
        <f t="shared" si="198"/>
        <v>1804</v>
      </c>
      <c r="P1007" s="46" t="s">
        <v>30</v>
      </c>
      <c r="Q1007" s="58">
        <f t="shared" si="199"/>
        <v>0</v>
      </c>
      <c r="R1007" s="46" t="str">
        <f t="shared" si="200"/>
        <v>-</v>
      </c>
      <c r="S1007" s="58" t="str">
        <f t="shared" si="201"/>
        <v>No Discount</v>
      </c>
      <c r="T1007" s="46" t="str">
        <f t="shared" si="202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203"/>
        <v>0</v>
      </c>
      <c r="W1007" s="46" t="str">
        <f t="shared" si="204"/>
        <v>-</v>
      </c>
      <c r="X1007" s="58">
        <f t="shared" si="205"/>
        <v>0</v>
      </c>
      <c r="Y1007" s="46" t="str">
        <f t="shared" si="206"/>
        <v>Yes</v>
      </c>
      <c r="Z1007" s="46" t="str">
        <f t="shared" si="207"/>
        <v>MID</v>
      </c>
    </row>
    <row r="1008" spans="1:26" x14ac:dyDescent="0.25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95"/>
        <v>870</v>
      </c>
      <c r="L1008" s="46">
        <f t="shared" si="196"/>
        <v>896</v>
      </c>
      <c r="M1008" s="46">
        <v>54</v>
      </c>
      <c r="N1008" s="46">
        <f t="shared" si="197"/>
        <v>950</v>
      </c>
      <c r="O1008" s="46">
        <f t="shared" si="198"/>
        <v>80</v>
      </c>
      <c r="P1008" s="46" t="s">
        <v>30</v>
      </c>
      <c r="Q1008" s="58">
        <f t="shared" si="199"/>
        <v>0</v>
      </c>
      <c r="R1008" s="46" t="str">
        <f t="shared" si="200"/>
        <v>-</v>
      </c>
      <c r="S1008" s="58" t="str">
        <f t="shared" si="201"/>
        <v>No Discount</v>
      </c>
      <c r="T1008" s="46" t="str">
        <f t="shared" si="202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203"/>
        <v>0</v>
      </c>
      <c r="W1008" s="46" t="str">
        <f t="shared" si="204"/>
        <v>-</v>
      </c>
      <c r="X1008" s="58">
        <f t="shared" si="205"/>
        <v>0</v>
      </c>
      <c r="Y1008" s="46" t="str">
        <f t="shared" si="206"/>
        <v>No</v>
      </c>
      <c r="Z1008" s="46" t="str">
        <f t="shared" si="207"/>
        <v>HIGH</v>
      </c>
    </row>
    <row r="1009" spans="1:26" x14ac:dyDescent="0.25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95"/>
        <v>64</v>
      </c>
      <c r="L1009" s="46">
        <f t="shared" si="196"/>
        <v>69</v>
      </c>
      <c r="M1009" s="46">
        <v>10</v>
      </c>
      <c r="N1009" s="46">
        <f t="shared" si="197"/>
        <v>79</v>
      </c>
      <c r="O1009" s="46">
        <f t="shared" si="198"/>
        <v>15</v>
      </c>
      <c r="P1009" s="46" t="s">
        <v>30</v>
      </c>
      <c r="Q1009" s="58">
        <f t="shared" si="199"/>
        <v>0</v>
      </c>
      <c r="R1009" s="46">
        <f t="shared" si="200"/>
        <v>22.12</v>
      </c>
      <c r="S1009" s="58" t="str">
        <f t="shared" si="201"/>
        <v>No Discount</v>
      </c>
      <c r="T1009" s="46" t="str">
        <f t="shared" si="202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203"/>
        <v>0</v>
      </c>
      <c r="W1009" s="46">
        <f t="shared" si="204"/>
        <v>22.12</v>
      </c>
      <c r="X1009" s="58">
        <f t="shared" si="205"/>
        <v>0</v>
      </c>
      <c r="Y1009" s="46" t="str">
        <f t="shared" si="206"/>
        <v>No</v>
      </c>
      <c r="Z1009" s="46" t="str">
        <f t="shared" si="207"/>
        <v>LOW</v>
      </c>
    </row>
    <row r="1010" spans="1:26" x14ac:dyDescent="0.25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95"/>
        <v>448</v>
      </c>
      <c r="L1010" s="46">
        <f t="shared" si="196"/>
        <v>483</v>
      </c>
      <c r="M1010" s="46">
        <v>10</v>
      </c>
      <c r="N1010" s="46">
        <f t="shared" si="197"/>
        <v>493</v>
      </c>
      <c r="O1010" s="46">
        <f t="shared" si="198"/>
        <v>45</v>
      </c>
      <c r="P1010" s="46" t="s">
        <v>30</v>
      </c>
      <c r="Q1010" s="58">
        <f t="shared" si="199"/>
        <v>0</v>
      </c>
      <c r="R1010" s="46">
        <f t="shared" si="200"/>
        <v>73.95</v>
      </c>
      <c r="S1010" s="58" t="str">
        <f t="shared" si="201"/>
        <v>No Discount</v>
      </c>
      <c r="T1010" s="46" t="str">
        <f t="shared" si="202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203"/>
        <v>0</v>
      </c>
      <c r="W1010" s="46" t="str">
        <f t="shared" si="204"/>
        <v>-</v>
      </c>
      <c r="X1010" s="58">
        <f t="shared" si="205"/>
        <v>0</v>
      </c>
      <c r="Y1010" s="46" t="str">
        <f t="shared" si="206"/>
        <v>No</v>
      </c>
      <c r="Z1010" s="46" t="str">
        <f t="shared" si="207"/>
        <v>LOW</v>
      </c>
    </row>
    <row r="1011" spans="1:26" x14ac:dyDescent="0.25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95"/>
        <v>3280</v>
      </c>
      <c r="L1011" s="46">
        <f t="shared" si="196"/>
        <v>3442</v>
      </c>
      <c r="M1011" s="46">
        <v>34</v>
      </c>
      <c r="N1011" s="46">
        <f t="shared" si="197"/>
        <v>3476</v>
      </c>
      <c r="O1011" s="46">
        <f t="shared" si="198"/>
        <v>196</v>
      </c>
      <c r="P1011" s="46" t="s">
        <v>30</v>
      </c>
      <c r="Q1011" s="58">
        <f t="shared" si="199"/>
        <v>0</v>
      </c>
      <c r="R1011" s="46" t="str">
        <f t="shared" si="200"/>
        <v>-</v>
      </c>
      <c r="S1011" s="58" t="str">
        <f t="shared" si="201"/>
        <v>No Discount</v>
      </c>
      <c r="T1011" s="46" t="str">
        <f t="shared" si="202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203"/>
        <v>0</v>
      </c>
      <c r="W1011" s="46" t="str">
        <f t="shared" si="204"/>
        <v>-</v>
      </c>
      <c r="X1011" s="58">
        <f t="shared" si="205"/>
        <v>0</v>
      </c>
      <c r="Y1011" s="46" t="str">
        <f t="shared" si="206"/>
        <v>No</v>
      </c>
      <c r="Z1011" s="46" t="str">
        <f t="shared" si="207"/>
        <v>MID</v>
      </c>
    </row>
    <row r="1012" spans="1:26" x14ac:dyDescent="0.25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95"/>
        <v>6512</v>
      </c>
      <c r="L1012" s="46">
        <f t="shared" si="196"/>
        <v>6768</v>
      </c>
      <c r="M1012" s="46">
        <v>87</v>
      </c>
      <c r="N1012" s="46">
        <f t="shared" si="197"/>
        <v>6855</v>
      </c>
      <c r="O1012" s="46">
        <f t="shared" si="198"/>
        <v>343</v>
      </c>
      <c r="P1012" s="46" t="s">
        <v>30</v>
      </c>
      <c r="Q1012" s="58">
        <f t="shared" si="199"/>
        <v>0</v>
      </c>
      <c r="R1012" s="46" t="str">
        <f t="shared" si="200"/>
        <v>-</v>
      </c>
      <c r="S1012" s="58" t="str">
        <f t="shared" si="201"/>
        <v>No Discount</v>
      </c>
      <c r="T1012" s="46" t="str">
        <f t="shared" si="202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203"/>
        <v>0</v>
      </c>
      <c r="W1012" s="46" t="str">
        <f t="shared" si="204"/>
        <v>-</v>
      </c>
      <c r="X1012" s="58">
        <f t="shared" si="205"/>
        <v>0</v>
      </c>
      <c r="Y1012" s="46" t="str">
        <f t="shared" si="206"/>
        <v>Yes</v>
      </c>
      <c r="Z1012" s="46" t="str">
        <f t="shared" si="207"/>
        <v>Very high</v>
      </c>
    </row>
    <row r="1013" spans="1:26" x14ac:dyDescent="0.25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95"/>
        <v>1510</v>
      </c>
      <c r="L1013" s="46">
        <f t="shared" si="196"/>
        <v>1601</v>
      </c>
      <c r="M1013" s="46">
        <v>65</v>
      </c>
      <c r="N1013" s="46">
        <f t="shared" si="197"/>
        <v>1666</v>
      </c>
      <c r="O1013" s="46">
        <f t="shared" si="198"/>
        <v>156</v>
      </c>
      <c r="P1013" s="46" t="s">
        <v>30</v>
      </c>
      <c r="Q1013" s="58">
        <f t="shared" si="199"/>
        <v>0.3</v>
      </c>
      <c r="R1013" s="46">
        <f t="shared" si="200"/>
        <v>499.79999999999995</v>
      </c>
      <c r="S1013" s="58" t="str">
        <f t="shared" si="201"/>
        <v>No Discount</v>
      </c>
      <c r="T1013" s="46" t="str">
        <f t="shared" si="202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203"/>
        <v>0.3</v>
      </c>
      <c r="W1013" s="46">
        <f t="shared" si="204"/>
        <v>499.79999999999995</v>
      </c>
      <c r="X1013" s="58">
        <f t="shared" si="205"/>
        <v>0</v>
      </c>
      <c r="Y1013" s="46" t="str">
        <f t="shared" si="206"/>
        <v>Yes</v>
      </c>
      <c r="Z1013" s="46" t="str">
        <f t="shared" si="207"/>
        <v>Very high</v>
      </c>
    </row>
    <row r="1014" spans="1:26" x14ac:dyDescent="0.25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95"/>
        <v>3354</v>
      </c>
      <c r="L1014" s="46">
        <f t="shared" si="196"/>
        <v>3756</v>
      </c>
      <c r="M1014" s="46">
        <v>42</v>
      </c>
      <c r="N1014" s="46">
        <f t="shared" si="197"/>
        <v>3798</v>
      </c>
      <c r="O1014" s="46">
        <f t="shared" si="198"/>
        <v>444</v>
      </c>
      <c r="P1014" s="46" t="s">
        <v>28</v>
      </c>
      <c r="Q1014" s="58">
        <f t="shared" si="199"/>
        <v>0.3</v>
      </c>
      <c r="R1014" s="46">
        <f t="shared" si="200"/>
        <v>1139.3999999999999</v>
      </c>
      <c r="S1014" s="58" t="str">
        <f t="shared" si="201"/>
        <v>No Discount</v>
      </c>
      <c r="T1014" s="46" t="str">
        <f t="shared" si="202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203"/>
        <v>0.3</v>
      </c>
      <c r="W1014" s="46">
        <f t="shared" si="204"/>
        <v>1139.3999999999999</v>
      </c>
      <c r="X1014" s="58">
        <f t="shared" si="205"/>
        <v>0</v>
      </c>
      <c r="Y1014" s="46" t="str">
        <f t="shared" si="206"/>
        <v>No</v>
      </c>
      <c r="Z1014" s="46" t="str">
        <f t="shared" si="207"/>
        <v>HIGH</v>
      </c>
    </row>
    <row r="1015" spans="1:26" x14ac:dyDescent="0.25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95"/>
        <v>13024</v>
      </c>
      <c r="L1015" s="46">
        <f t="shared" si="196"/>
        <v>13536</v>
      </c>
      <c r="M1015" s="46">
        <v>77</v>
      </c>
      <c r="N1015" s="46">
        <f t="shared" si="197"/>
        <v>13613</v>
      </c>
      <c r="O1015" s="46">
        <f t="shared" si="198"/>
        <v>589</v>
      </c>
      <c r="P1015" s="46" t="s">
        <v>28</v>
      </c>
      <c r="Q1015" s="58">
        <f t="shared" si="199"/>
        <v>0.3</v>
      </c>
      <c r="R1015" s="46">
        <f t="shared" si="200"/>
        <v>4083.8999999999996</v>
      </c>
      <c r="S1015" s="58" t="str">
        <f t="shared" si="201"/>
        <v>No Discount</v>
      </c>
      <c r="T1015" s="46" t="str">
        <f t="shared" si="202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203"/>
        <v>0.3</v>
      </c>
      <c r="W1015" s="46">
        <f t="shared" si="204"/>
        <v>4083.8999999999996</v>
      </c>
      <c r="X1015" s="58">
        <f t="shared" si="205"/>
        <v>0</v>
      </c>
      <c r="Y1015" s="46" t="str">
        <f t="shared" si="206"/>
        <v>Yes</v>
      </c>
      <c r="Z1015" s="46" t="str">
        <f t="shared" si="207"/>
        <v>Very high</v>
      </c>
    </row>
    <row r="1016" spans="1:26" x14ac:dyDescent="0.25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95"/>
        <v>4461</v>
      </c>
      <c r="L1016" s="46">
        <f t="shared" si="196"/>
        <v>4815</v>
      </c>
      <c r="M1016" s="46">
        <v>82</v>
      </c>
      <c r="N1016" s="46">
        <f t="shared" si="197"/>
        <v>4897</v>
      </c>
      <c r="O1016" s="46">
        <f t="shared" si="198"/>
        <v>436</v>
      </c>
      <c r="P1016" s="46" t="s">
        <v>30</v>
      </c>
      <c r="Q1016" s="58">
        <f t="shared" si="199"/>
        <v>0.3</v>
      </c>
      <c r="R1016" s="46">
        <f t="shared" si="200"/>
        <v>1469.1</v>
      </c>
      <c r="S1016" s="58" t="str">
        <f t="shared" si="201"/>
        <v>No Discount</v>
      </c>
      <c r="T1016" s="46" t="str">
        <f t="shared" si="202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203"/>
        <v>0.3</v>
      </c>
      <c r="W1016" s="46">
        <f t="shared" si="204"/>
        <v>1469.1</v>
      </c>
      <c r="X1016" s="58">
        <f t="shared" si="205"/>
        <v>0</v>
      </c>
      <c r="Y1016" s="46" t="str">
        <f t="shared" si="206"/>
        <v>Yes</v>
      </c>
      <c r="Z1016" s="46" t="str">
        <f t="shared" si="207"/>
        <v>Very high</v>
      </c>
    </row>
    <row r="1017" spans="1:26" x14ac:dyDescent="0.25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95"/>
        <v>12586</v>
      </c>
      <c r="L1017" s="46">
        <f t="shared" si="196"/>
        <v>13342</v>
      </c>
      <c r="M1017" s="46">
        <v>32</v>
      </c>
      <c r="N1017" s="46">
        <f t="shared" si="197"/>
        <v>13374</v>
      </c>
      <c r="O1017" s="46">
        <f t="shared" si="198"/>
        <v>788</v>
      </c>
      <c r="P1017" s="46" t="s">
        <v>30</v>
      </c>
      <c r="Q1017" s="58">
        <f t="shared" si="199"/>
        <v>0</v>
      </c>
      <c r="R1017" s="46" t="str">
        <f t="shared" si="200"/>
        <v>-</v>
      </c>
      <c r="S1017" s="58" t="str">
        <f t="shared" si="201"/>
        <v>No Discount</v>
      </c>
      <c r="T1017" s="46" t="str">
        <f t="shared" si="202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si="203"/>
        <v>0</v>
      </c>
      <c r="W1017" s="46" t="str">
        <f t="shared" si="204"/>
        <v>-</v>
      </c>
      <c r="X1017" s="58">
        <f t="shared" si="205"/>
        <v>0</v>
      </c>
      <c r="Y1017" s="46" t="str">
        <f t="shared" si="206"/>
        <v>Yes</v>
      </c>
      <c r="Z1017" s="46" t="str">
        <f t="shared" si="207"/>
        <v>MID</v>
      </c>
    </row>
    <row r="1018" spans="1:26" x14ac:dyDescent="0.25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95"/>
        <v>5192</v>
      </c>
      <c r="L1018" s="46">
        <f t="shared" si="196"/>
        <v>5658</v>
      </c>
      <c r="M1018" s="46">
        <v>84</v>
      </c>
      <c r="N1018" s="46">
        <f t="shared" si="197"/>
        <v>5742</v>
      </c>
      <c r="O1018" s="46">
        <f t="shared" si="198"/>
        <v>550</v>
      </c>
      <c r="P1018" s="46" t="s">
        <v>28</v>
      </c>
      <c r="Q1018" s="58">
        <f t="shared" si="199"/>
        <v>0</v>
      </c>
      <c r="R1018" s="46">
        <f t="shared" si="200"/>
        <v>1607.7600000000002</v>
      </c>
      <c r="S1018" s="58" t="str">
        <f t="shared" si="201"/>
        <v>No Discount</v>
      </c>
      <c r="T1018" s="46" t="str">
        <f t="shared" si="202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203"/>
        <v>0</v>
      </c>
      <c r="W1018" s="46">
        <f t="shared" si="204"/>
        <v>1607.7600000000002</v>
      </c>
      <c r="X1018" s="58">
        <f t="shared" si="205"/>
        <v>0</v>
      </c>
      <c r="Y1018" s="46" t="str">
        <f t="shared" si="206"/>
        <v>Yes</v>
      </c>
      <c r="Z1018" s="46" t="str">
        <f t="shared" si="207"/>
        <v>Very high</v>
      </c>
    </row>
    <row r="1019" spans="1:26" x14ac:dyDescent="0.25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95"/>
        <v>130</v>
      </c>
      <c r="L1019" s="46">
        <f t="shared" si="196"/>
        <v>136</v>
      </c>
      <c r="M1019" s="46">
        <v>30</v>
      </c>
      <c r="N1019" s="46">
        <f t="shared" si="197"/>
        <v>166</v>
      </c>
      <c r="O1019" s="46">
        <f t="shared" si="198"/>
        <v>36</v>
      </c>
      <c r="P1019" s="46" t="s">
        <v>30</v>
      </c>
      <c r="Q1019" s="58">
        <f t="shared" si="199"/>
        <v>0</v>
      </c>
      <c r="R1019" s="46" t="str">
        <f t="shared" si="200"/>
        <v>-</v>
      </c>
      <c r="S1019" s="58" t="str">
        <f t="shared" si="201"/>
        <v>No Discount</v>
      </c>
      <c r="T1019" s="46" t="str">
        <f t="shared" si="202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203"/>
        <v>0</v>
      </c>
      <c r="W1019" s="46" t="str">
        <f t="shared" si="204"/>
        <v>-</v>
      </c>
      <c r="X1019" s="58">
        <f t="shared" si="205"/>
        <v>0</v>
      </c>
      <c r="Y1019" s="46" t="str">
        <f t="shared" si="206"/>
        <v>No</v>
      </c>
      <c r="Z1019" s="46" t="str">
        <f t="shared" si="207"/>
        <v>MID</v>
      </c>
    </row>
    <row r="1020" spans="1:26" x14ac:dyDescent="0.25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95"/>
        <v>1352</v>
      </c>
      <c r="L1020" s="46">
        <f t="shared" si="196"/>
        <v>1416</v>
      </c>
      <c r="M1020" s="46">
        <v>30</v>
      </c>
      <c r="N1020" s="46">
        <f t="shared" si="197"/>
        <v>1446</v>
      </c>
      <c r="O1020" s="46">
        <f t="shared" si="198"/>
        <v>94</v>
      </c>
      <c r="P1020" s="46" t="s">
        <v>30</v>
      </c>
      <c r="Q1020" s="58">
        <f t="shared" si="199"/>
        <v>0</v>
      </c>
      <c r="R1020" s="46">
        <f t="shared" si="200"/>
        <v>404.88000000000005</v>
      </c>
      <c r="S1020" s="58" t="str">
        <f t="shared" si="201"/>
        <v>No Discount</v>
      </c>
      <c r="T1020" s="46" t="str">
        <f t="shared" si="202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203"/>
        <v>0</v>
      </c>
      <c r="W1020" s="46">
        <f t="shared" si="204"/>
        <v>404.88000000000005</v>
      </c>
      <c r="X1020" s="58">
        <f t="shared" si="205"/>
        <v>0</v>
      </c>
      <c r="Y1020" s="46" t="str">
        <f t="shared" si="206"/>
        <v>No</v>
      </c>
      <c r="Z1020" s="46" t="str">
        <f t="shared" si="207"/>
        <v>MID</v>
      </c>
    </row>
    <row r="1021" spans="1:26" x14ac:dyDescent="0.25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95"/>
        <v>8016</v>
      </c>
      <c r="L1021" s="46">
        <f t="shared" si="196"/>
        <v>8332</v>
      </c>
      <c r="M1021" s="46">
        <v>28</v>
      </c>
      <c r="N1021" s="46">
        <f t="shared" si="197"/>
        <v>8360</v>
      </c>
      <c r="O1021" s="46">
        <f t="shared" si="198"/>
        <v>344</v>
      </c>
      <c r="P1021" s="46" t="s">
        <v>30</v>
      </c>
      <c r="Q1021" s="58">
        <f t="shared" si="199"/>
        <v>0</v>
      </c>
      <c r="R1021" s="46" t="str">
        <f t="shared" si="200"/>
        <v>-</v>
      </c>
      <c r="S1021" s="58" t="str">
        <f t="shared" si="201"/>
        <v>No Discount</v>
      </c>
      <c r="T1021" s="46" t="str">
        <f t="shared" si="202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203"/>
        <v>0</v>
      </c>
      <c r="W1021" s="46" t="str">
        <f t="shared" si="204"/>
        <v>-</v>
      </c>
      <c r="X1021" s="58">
        <f t="shared" si="205"/>
        <v>0</v>
      </c>
      <c r="Y1021" s="46" t="str">
        <f t="shared" si="206"/>
        <v>Yes</v>
      </c>
      <c r="Z1021" s="46" t="str">
        <f t="shared" si="207"/>
        <v>MID</v>
      </c>
    </row>
    <row r="1022" spans="1:26" x14ac:dyDescent="0.25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95"/>
        <v>6304</v>
      </c>
      <c r="L1022" s="46">
        <f t="shared" si="196"/>
        <v>6682</v>
      </c>
      <c r="M1022" s="46">
        <v>42</v>
      </c>
      <c r="N1022" s="46">
        <f t="shared" si="197"/>
        <v>6724</v>
      </c>
      <c r="O1022" s="46">
        <f t="shared" si="198"/>
        <v>420</v>
      </c>
      <c r="P1022" s="46" t="s">
        <v>30</v>
      </c>
      <c r="Q1022" s="58">
        <f t="shared" si="199"/>
        <v>0</v>
      </c>
      <c r="R1022" s="46">
        <f t="shared" si="200"/>
        <v>1882.7200000000003</v>
      </c>
      <c r="S1022" s="58" t="str">
        <f t="shared" si="201"/>
        <v>No Discount</v>
      </c>
      <c r="T1022" s="46" t="str">
        <f t="shared" si="202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203"/>
        <v>0</v>
      </c>
      <c r="W1022" s="46">
        <f t="shared" si="204"/>
        <v>1882.7200000000003</v>
      </c>
      <c r="X1022" s="58">
        <f t="shared" si="205"/>
        <v>0</v>
      </c>
      <c r="Y1022" s="46" t="str">
        <f t="shared" si="206"/>
        <v>Yes</v>
      </c>
      <c r="Z1022" s="46" t="str">
        <f t="shared" si="207"/>
        <v>HIGH</v>
      </c>
    </row>
    <row r="1023" spans="1:26" x14ac:dyDescent="0.25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95"/>
        <v>7275</v>
      </c>
      <c r="L1023" s="46">
        <f t="shared" si="196"/>
        <v>7932</v>
      </c>
      <c r="M1023" s="46">
        <v>98</v>
      </c>
      <c r="N1023" s="46">
        <f t="shared" si="197"/>
        <v>8030</v>
      </c>
      <c r="O1023" s="46">
        <f t="shared" si="198"/>
        <v>755</v>
      </c>
      <c r="P1023" s="46" t="s">
        <v>64</v>
      </c>
      <c r="Q1023" s="58">
        <f t="shared" si="199"/>
        <v>0.3</v>
      </c>
      <c r="R1023" s="46">
        <f t="shared" si="200"/>
        <v>2409</v>
      </c>
      <c r="S1023" s="58" t="str">
        <f t="shared" si="201"/>
        <v>No Discount</v>
      </c>
      <c r="T1023" s="46" t="str">
        <f t="shared" si="202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203"/>
        <v>0.3</v>
      </c>
      <c r="W1023" s="46">
        <f t="shared" si="204"/>
        <v>2409</v>
      </c>
      <c r="X1023" s="58">
        <f t="shared" si="205"/>
        <v>0</v>
      </c>
      <c r="Y1023" s="46" t="str">
        <f t="shared" si="206"/>
        <v>Yes</v>
      </c>
      <c r="Z1023" s="46" t="str">
        <f t="shared" si="207"/>
        <v>Very high</v>
      </c>
    </row>
    <row r="1024" spans="1:26" x14ac:dyDescent="0.25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95"/>
        <v>1442</v>
      </c>
      <c r="L1024" s="46">
        <f t="shared" si="196"/>
        <v>1540</v>
      </c>
      <c r="M1024" s="46">
        <v>34</v>
      </c>
      <c r="N1024" s="46">
        <f t="shared" si="197"/>
        <v>1574</v>
      </c>
      <c r="O1024" s="46">
        <f t="shared" si="198"/>
        <v>132</v>
      </c>
      <c r="P1024" s="46" t="s">
        <v>28</v>
      </c>
      <c r="Q1024" s="58">
        <f t="shared" si="199"/>
        <v>0</v>
      </c>
      <c r="R1024" s="46">
        <f t="shared" si="200"/>
        <v>236.1</v>
      </c>
      <c r="S1024" s="58" t="str">
        <f t="shared" si="201"/>
        <v>No Discount</v>
      </c>
      <c r="T1024" s="46" t="str">
        <f t="shared" si="202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203"/>
        <v>0</v>
      </c>
      <c r="W1024" s="46" t="str">
        <f t="shared" si="204"/>
        <v>-</v>
      </c>
      <c r="X1024" s="58">
        <f t="shared" si="205"/>
        <v>0</v>
      </c>
      <c r="Y1024" s="46" t="str">
        <f t="shared" si="206"/>
        <v>No</v>
      </c>
      <c r="Z1024" s="46" t="str">
        <f t="shared" si="207"/>
        <v>MID</v>
      </c>
    </row>
    <row r="1025" spans="1:26" x14ac:dyDescent="0.25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95"/>
        <v>22782</v>
      </c>
      <c r="L1025" s="46">
        <f t="shared" si="196"/>
        <v>24606</v>
      </c>
      <c r="M1025" s="46">
        <v>97</v>
      </c>
      <c r="N1025" s="46">
        <f t="shared" si="197"/>
        <v>24703</v>
      </c>
      <c r="O1025" s="46">
        <f t="shared" si="198"/>
        <v>1921</v>
      </c>
      <c r="P1025" s="46" t="s">
        <v>30</v>
      </c>
      <c r="Q1025" s="58">
        <f t="shared" si="199"/>
        <v>0</v>
      </c>
      <c r="R1025" s="46">
        <f t="shared" si="200"/>
        <v>3705.45</v>
      </c>
      <c r="S1025" s="58" t="str">
        <f t="shared" si="201"/>
        <v>No Discount</v>
      </c>
      <c r="T1025" s="46" t="str">
        <f t="shared" si="202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203"/>
        <v>0</v>
      </c>
      <c r="W1025" s="46" t="str">
        <f t="shared" si="204"/>
        <v>-</v>
      </c>
      <c r="X1025" s="58">
        <f t="shared" si="205"/>
        <v>0</v>
      </c>
      <c r="Y1025" s="46" t="str">
        <f t="shared" si="206"/>
        <v>Yes</v>
      </c>
      <c r="Z1025" s="46" t="str">
        <f t="shared" si="207"/>
        <v>Very high</v>
      </c>
    </row>
    <row r="1026" spans="1:26" x14ac:dyDescent="0.25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95"/>
        <v>3480</v>
      </c>
      <c r="L1026" s="46">
        <f t="shared" si="196"/>
        <v>3616</v>
      </c>
      <c r="M1026" s="46">
        <v>88</v>
      </c>
      <c r="N1026" s="46">
        <f t="shared" si="197"/>
        <v>3704</v>
      </c>
      <c r="O1026" s="46">
        <f t="shared" si="198"/>
        <v>224</v>
      </c>
      <c r="P1026" s="46" t="s">
        <v>30</v>
      </c>
      <c r="Q1026" s="58">
        <f t="shared" si="199"/>
        <v>0</v>
      </c>
      <c r="R1026" s="46" t="str">
        <f t="shared" si="200"/>
        <v>-</v>
      </c>
      <c r="S1026" s="58" t="str">
        <f t="shared" si="201"/>
        <v>No Discount</v>
      </c>
      <c r="T1026" s="46" t="str">
        <f t="shared" si="202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203"/>
        <v>0</v>
      </c>
      <c r="W1026" s="46" t="str">
        <f t="shared" si="204"/>
        <v>-</v>
      </c>
      <c r="X1026" s="58">
        <f t="shared" si="205"/>
        <v>0</v>
      </c>
      <c r="Y1026" s="46" t="str">
        <f t="shared" si="206"/>
        <v>Yes</v>
      </c>
      <c r="Z1026" s="46" t="str">
        <f t="shared" si="207"/>
        <v>Very high</v>
      </c>
    </row>
    <row r="1027" spans="1:26" x14ac:dyDescent="0.25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208">I1027*J1027</f>
        <v>17955</v>
      </c>
      <c r="L1027" s="46">
        <f t="shared" ref="L1027:L1090" si="209">H1027*J1027</f>
        <v>19560</v>
      </c>
      <c r="M1027" s="46">
        <v>27</v>
      </c>
      <c r="N1027" s="46">
        <f t="shared" ref="N1027:N1090" si="210">L1027+M1027</f>
        <v>19587</v>
      </c>
      <c r="O1027" s="46">
        <f t="shared" ref="O1027:O1090" si="211">N1027-K1027</f>
        <v>1632</v>
      </c>
      <c r="P1027" s="46" t="s">
        <v>64</v>
      </c>
      <c r="Q1027" s="58">
        <f t="shared" ref="Q1027:Q1090" si="212">IF(E1027="Amazon",30%,0)</f>
        <v>0</v>
      </c>
      <c r="R1027" s="46">
        <f t="shared" ref="R1027:R1090" si="213">IF(E1027="Amazon",30%*N1027,IF(E1027="Flipkart",28%*N1027,IF(E1027="India Mart",15%*N1027,"-")))</f>
        <v>5484.3600000000006</v>
      </c>
      <c r="S1027" s="58" t="str">
        <f t="shared" ref="S1027:S1090" si="214">IF(AND(E1027="Website",N1027&gt;25000),2%,"No Discount")</f>
        <v>No Discount</v>
      </c>
      <c r="T1027" s="46" t="str">
        <f t="shared" ref="T1027:T1090" si="215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ref="V1027:V1090" si="216">IF(E1027="Amazon",30%,0%)</f>
        <v>0</v>
      </c>
      <c r="W1027" s="46">
        <f t="shared" ref="W1027:W1090" si="217">IF(E1027="Amazon",N1027*30%,IF(E1027="flipkart",N1027*28%,IF(E1027="indiamart",N1027*15%,"-")))</f>
        <v>5484.3600000000006</v>
      </c>
      <c r="X1027" s="58">
        <f t="shared" ref="X1027:X1090" si="218">IF(AND(E1027="website",N1027&gt;25000),2%,0%)</f>
        <v>0</v>
      </c>
      <c r="Y1027" s="46" t="str">
        <f t="shared" ref="Y1027:Y1090" si="219">IF(OR(D1027="Furniture",D1027="Technology"),"Yes","No")</f>
        <v>Yes</v>
      </c>
      <c r="Z1027" s="46" t="str">
        <f t="shared" ref="Z1027:Z1090" si="220">_xlfn.IFS(M1027&lt;=20,"LOW",M1027&lt;=40,"MID",M1027&lt;=60,"HIGH",M1027&gt;60,"Very high")</f>
        <v>MID</v>
      </c>
    </row>
    <row r="1028" spans="1:26" x14ac:dyDescent="0.25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208"/>
        <v>200</v>
      </c>
      <c r="L1028" s="46">
        <f t="shared" si="209"/>
        <v>218</v>
      </c>
      <c r="M1028" s="46">
        <v>45</v>
      </c>
      <c r="N1028" s="46">
        <f t="shared" si="210"/>
        <v>263</v>
      </c>
      <c r="O1028" s="46">
        <f t="shared" si="211"/>
        <v>63</v>
      </c>
      <c r="P1028" s="46" t="s">
        <v>28</v>
      </c>
      <c r="Q1028" s="58">
        <f t="shared" si="212"/>
        <v>0</v>
      </c>
      <c r="R1028" s="46">
        <f t="shared" si="213"/>
        <v>73.64</v>
      </c>
      <c r="S1028" s="58" t="str">
        <f t="shared" si="214"/>
        <v>No Discount</v>
      </c>
      <c r="T1028" s="46" t="str">
        <f t="shared" si="215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216"/>
        <v>0</v>
      </c>
      <c r="W1028" s="46">
        <f t="shared" si="217"/>
        <v>73.64</v>
      </c>
      <c r="X1028" s="58">
        <f t="shared" si="218"/>
        <v>0</v>
      </c>
      <c r="Y1028" s="46" t="str">
        <f t="shared" si="219"/>
        <v>No</v>
      </c>
      <c r="Z1028" s="46" t="str">
        <f t="shared" si="220"/>
        <v>HIGH</v>
      </c>
    </row>
    <row r="1029" spans="1:26" x14ac:dyDescent="0.25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208"/>
        <v>8205</v>
      </c>
      <c r="L1029" s="46">
        <f t="shared" si="209"/>
        <v>8529</v>
      </c>
      <c r="M1029" s="46">
        <v>74</v>
      </c>
      <c r="N1029" s="46">
        <f t="shared" si="210"/>
        <v>8603</v>
      </c>
      <c r="O1029" s="46">
        <f t="shared" si="211"/>
        <v>398</v>
      </c>
      <c r="P1029" s="46" t="s">
        <v>30</v>
      </c>
      <c r="Q1029" s="58">
        <f t="shared" si="212"/>
        <v>0</v>
      </c>
      <c r="R1029" s="46" t="str">
        <f t="shared" si="213"/>
        <v>-</v>
      </c>
      <c r="S1029" s="58" t="str">
        <f t="shared" si="214"/>
        <v>No Discount</v>
      </c>
      <c r="T1029" s="46" t="str">
        <f t="shared" si="215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216"/>
        <v>0</v>
      </c>
      <c r="W1029" s="46" t="str">
        <f t="shared" si="217"/>
        <v>-</v>
      </c>
      <c r="X1029" s="58">
        <f t="shared" si="218"/>
        <v>0</v>
      </c>
      <c r="Y1029" s="46" t="str">
        <f t="shared" si="219"/>
        <v>Yes</v>
      </c>
      <c r="Z1029" s="46" t="str">
        <f t="shared" si="220"/>
        <v>Very high</v>
      </c>
    </row>
    <row r="1030" spans="1:26" x14ac:dyDescent="0.25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208"/>
        <v>18315</v>
      </c>
      <c r="L1030" s="46">
        <f t="shared" si="209"/>
        <v>19755</v>
      </c>
      <c r="M1030" s="46">
        <v>75</v>
      </c>
      <c r="N1030" s="46">
        <f t="shared" si="210"/>
        <v>19830</v>
      </c>
      <c r="O1030" s="46">
        <f t="shared" si="211"/>
        <v>1515</v>
      </c>
      <c r="P1030" s="46" t="s">
        <v>30</v>
      </c>
      <c r="Q1030" s="58">
        <f t="shared" si="212"/>
        <v>0</v>
      </c>
      <c r="R1030" s="46" t="str">
        <f t="shared" si="213"/>
        <v>-</v>
      </c>
      <c r="S1030" s="58" t="str">
        <f t="shared" si="214"/>
        <v>No Discount</v>
      </c>
      <c r="T1030" s="46" t="str">
        <f t="shared" si="215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216"/>
        <v>0</v>
      </c>
      <c r="W1030" s="46" t="str">
        <f t="shared" si="217"/>
        <v>-</v>
      </c>
      <c r="X1030" s="58">
        <f t="shared" si="218"/>
        <v>0</v>
      </c>
      <c r="Y1030" s="46" t="str">
        <f t="shared" si="219"/>
        <v>Yes</v>
      </c>
      <c r="Z1030" s="46" t="str">
        <f t="shared" si="220"/>
        <v>Very high</v>
      </c>
    </row>
    <row r="1031" spans="1:26" x14ac:dyDescent="0.25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208"/>
        <v>2410</v>
      </c>
      <c r="L1031" s="46">
        <f t="shared" si="209"/>
        <v>2654</v>
      </c>
      <c r="M1031" s="46">
        <v>37</v>
      </c>
      <c r="N1031" s="46">
        <f t="shared" si="210"/>
        <v>2691</v>
      </c>
      <c r="O1031" s="46">
        <f t="shared" si="211"/>
        <v>281</v>
      </c>
      <c r="P1031" s="46" t="s">
        <v>30</v>
      </c>
      <c r="Q1031" s="58">
        <f t="shared" si="212"/>
        <v>0.3</v>
      </c>
      <c r="R1031" s="46">
        <f t="shared" si="213"/>
        <v>807.3</v>
      </c>
      <c r="S1031" s="58" t="str">
        <f t="shared" si="214"/>
        <v>No Discount</v>
      </c>
      <c r="T1031" s="46" t="str">
        <f t="shared" si="215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216"/>
        <v>0.3</v>
      </c>
      <c r="W1031" s="46">
        <f t="shared" si="217"/>
        <v>807.3</v>
      </c>
      <c r="X1031" s="58">
        <f t="shared" si="218"/>
        <v>0</v>
      </c>
      <c r="Y1031" s="46" t="str">
        <f t="shared" si="219"/>
        <v>Yes</v>
      </c>
      <c r="Z1031" s="46" t="str">
        <f t="shared" si="220"/>
        <v>MID</v>
      </c>
    </row>
    <row r="1032" spans="1:26" x14ac:dyDescent="0.25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208"/>
        <v>1668</v>
      </c>
      <c r="L1032" s="46">
        <f t="shared" si="209"/>
        <v>1800</v>
      </c>
      <c r="M1032" s="46">
        <v>20</v>
      </c>
      <c r="N1032" s="46">
        <f t="shared" si="210"/>
        <v>1820</v>
      </c>
      <c r="O1032" s="46">
        <f t="shared" si="211"/>
        <v>152</v>
      </c>
      <c r="P1032" s="46" t="s">
        <v>30</v>
      </c>
      <c r="Q1032" s="58">
        <f t="shared" si="212"/>
        <v>0</v>
      </c>
      <c r="R1032" s="46">
        <f t="shared" si="213"/>
        <v>509.6</v>
      </c>
      <c r="S1032" s="58" t="str">
        <f t="shared" si="214"/>
        <v>No Discount</v>
      </c>
      <c r="T1032" s="46" t="str">
        <f t="shared" si="215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216"/>
        <v>0</v>
      </c>
      <c r="W1032" s="46">
        <f t="shared" si="217"/>
        <v>509.6</v>
      </c>
      <c r="X1032" s="58">
        <f t="shared" si="218"/>
        <v>0</v>
      </c>
      <c r="Y1032" s="46" t="str">
        <f t="shared" si="219"/>
        <v>No</v>
      </c>
      <c r="Z1032" s="46" t="str">
        <f t="shared" si="220"/>
        <v>LOW</v>
      </c>
    </row>
    <row r="1033" spans="1:26" x14ac:dyDescent="0.25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208"/>
        <v>460</v>
      </c>
      <c r="L1033" s="46">
        <f t="shared" si="209"/>
        <v>492</v>
      </c>
      <c r="M1033" s="46">
        <v>30</v>
      </c>
      <c r="N1033" s="46">
        <f t="shared" si="210"/>
        <v>522</v>
      </c>
      <c r="O1033" s="46">
        <f t="shared" si="211"/>
        <v>62</v>
      </c>
      <c r="P1033" s="46" t="s">
        <v>30</v>
      </c>
      <c r="Q1033" s="58">
        <f t="shared" si="212"/>
        <v>0</v>
      </c>
      <c r="R1033" s="46">
        <f t="shared" si="213"/>
        <v>78.3</v>
      </c>
      <c r="S1033" s="58" t="str">
        <f t="shared" si="214"/>
        <v>No Discount</v>
      </c>
      <c r="T1033" s="46" t="str">
        <f t="shared" si="215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216"/>
        <v>0</v>
      </c>
      <c r="W1033" s="46" t="str">
        <f t="shared" si="217"/>
        <v>-</v>
      </c>
      <c r="X1033" s="58">
        <f t="shared" si="218"/>
        <v>0</v>
      </c>
      <c r="Y1033" s="46" t="str">
        <f t="shared" si="219"/>
        <v>No</v>
      </c>
      <c r="Z1033" s="46" t="str">
        <f t="shared" si="220"/>
        <v>MID</v>
      </c>
    </row>
    <row r="1034" spans="1:26" x14ac:dyDescent="0.25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208"/>
        <v>13083</v>
      </c>
      <c r="L1034" s="46">
        <f t="shared" si="209"/>
        <v>14112</v>
      </c>
      <c r="M1034" s="46">
        <v>60</v>
      </c>
      <c r="N1034" s="46">
        <f t="shared" si="210"/>
        <v>14172</v>
      </c>
      <c r="O1034" s="46">
        <f t="shared" si="211"/>
        <v>1089</v>
      </c>
      <c r="P1034" s="46" t="s">
        <v>28</v>
      </c>
      <c r="Q1034" s="58">
        <f t="shared" si="212"/>
        <v>0</v>
      </c>
      <c r="R1034" s="46" t="str">
        <f t="shared" si="213"/>
        <v>-</v>
      </c>
      <c r="S1034" s="58" t="str">
        <f t="shared" si="214"/>
        <v>No Discount</v>
      </c>
      <c r="T1034" s="46" t="str">
        <f t="shared" si="215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216"/>
        <v>0</v>
      </c>
      <c r="W1034" s="46" t="str">
        <f t="shared" si="217"/>
        <v>-</v>
      </c>
      <c r="X1034" s="58">
        <f t="shared" si="218"/>
        <v>0</v>
      </c>
      <c r="Y1034" s="46" t="str">
        <f t="shared" si="219"/>
        <v>Yes</v>
      </c>
      <c r="Z1034" s="46" t="str">
        <f t="shared" si="220"/>
        <v>HIGH</v>
      </c>
    </row>
    <row r="1035" spans="1:26" x14ac:dyDescent="0.25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208"/>
        <v>10680</v>
      </c>
      <c r="L1035" s="46">
        <f t="shared" si="209"/>
        <v>11984</v>
      </c>
      <c r="M1035" s="46">
        <v>81</v>
      </c>
      <c r="N1035" s="46">
        <f t="shared" si="210"/>
        <v>12065</v>
      </c>
      <c r="O1035" s="46">
        <f t="shared" si="211"/>
        <v>1385</v>
      </c>
      <c r="P1035" s="46" t="s">
        <v>30</v>
      </c>
      <c r="Q1035" s="58">
        <f t="shared" si="212"/>
        <v>0</v>
      </c>
      <c r="R1035" s="46" t="str">
        <f t="shared" si="213"/>
        <v>-</v>
      </c>
      <c r="S1035" s="58" t="str">
        <f t="shared" si="214"/>
        <v>No Discount</v>
      </c>
      <c r="T1035" s="46" t="str">
        <f t="shared" si="215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216"/>
        <v>0</v>
      </c>
      <c r="W1035" s="46" t="str">
        <f t="shared" si="217"/>
        <v>-</v>
      </c>
      <c r="X1035" s="58">
        <f t="shared" si="218"/>
        <v>0</v>
      </c>
      <c r="Y1035" s="46" t="str">
        <f t="shared" si="219"/>
        <v>Yes</v>
      </c>
      <c r="Z1035" s="46" t="str">
        <f t="shared" si="220"/>
        <v>Very high</v>
      </c>
    </row>
    <row r="1036" spans="1:26" x14ac:dyDescent="0.25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208"/>
        <v>10488</v>
      </c>
      <c r="L1036" s="46">
        <f t="shared" si="209"/>
        <v>11428</v>
      </c>
      <c r="M1036" s="46">
        <v>57</v>
      </c>
      <c r="N1036" s="46">
        <f t="shared" si="210"/>
        <v>11485</v>
      </c>
      <c r="O1036" s="46">
        <f t="shared" si="211"/>
        <v>997</v>
      </c>
      <c r="P1036" s="46" t="s">
        <v>28</v>
      </c>
      <c r="Q1036" s="58">
        <f t="shared" si="212"/>
        <v>0.3</v>
      </c>
      <c r="R1036" s="46">
        <f t="shared" si="213"/>
        <v>3445.5</v>
      </c>
      <c r="S1036" s="58" t="str">
        <f t="shared" si="214"/>
        <v>No Discount</v>
      </c>
      <c r="T1036" s="46" t="str">
        <f t="shared" si="215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216"/>
        <v>0.3</v>
      </c>
      <c r="W1036" s="46">
        <f t="shared" si="217"/>
        <v>3445.5</v>
      </c>
      <c r="X1036" s="58">
        <f t="shared" si="218"/>
        <v>0</v>
      </c>
      <c r="Y1036" s="46" t="str">
        <f t="shared" si="219"/>
        <v>Yes</v>
      </c>
      <c r="Z1036" s="46" t="str">
        <f t="shared" si="220"/>
        <v>HIGH</v>
      </c>
    </row>
    <row r="1037" spans="1:26" x14ac:dyDescent="0.25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208"/>
        <v>46806</v>
      </c>
      <c r="L1037" s="46">
        <f t="shared" si="209"/>
        <v>50598</v>
      </c>
      <c r="M1037" s="46">
        <v>23</v>
      </c>
      <c r="N1037" s="46">
        <f t="shared" si="210"/>
        <v>50621</v>
      </c>
      <c r="O1037" s="46">
        <f t="shared" si="211"/>
        <v>3815</v>
      </c>
      <c r="P1037" s="46" t="s">
        <v>30</v>
      </c>
      <c r="Q1037" s="58">
        <f t="shared" si="212"/>
        <v>0</v>
      </c>
      <c r="R1037" s="46" t="str">
        <f t="shared" si="213"/>
        <v>-</v>
      </c>
      <c r="S1037" s="58" t="str">
        <f t="shared" si="214"/>
        <v>No Discount</v>
      </c>
      <c r="T1037" s="46" t="str">
        <f t="shared" si="215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216"/>
        <v>0</v>
      </c>
      <c r="W1037" s="46" t="str">
        <f t="shared" si="217"/>
        <v>-</v>
      </c>
      <c r="X1037" s="58">
        <f t="shared" si="218"/>
        <v>0</v>
      </c>
      <c r="Y1037" s="46" t="str">
        <f t="shared" si="219"/>
        <v>Yes</v>
      </c>
      <c r="Z1037" s="46" t="str">
        <f t="shared" si="220"/>
        <v>MID</v>
      </c>
    </row>
    <row r="1038" spans="1:26" x14ac:dyDescent="0.25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208"/>
        <v>1251</v>
      </c>
      <c r="L1038" s="46">
        <f t="shared" si="209"/>
        <v>1359</v>
      </c>
      <c r="M1038" s="46">
        <v>30</v>
      </c>
      <c r="N1038" s="46">
        <f t="shared" si="210"/>
        <v>1389</v>
      </c>
      <c r="O1038" s="46">
        <f t="shared" si="211"/>
        <v>138</v>
      </c>
      <c r="P1038" s="46" t="s">
        <v>30</v>
      </c>
      <c r="Q1038" s="58">
        <f t="shared" si="212"/>
        <v>0</v>
      </c>
      <c r="R1038" s="46" t="str">
        <f t="shared" si="213"/>
        <v>-</v>
      </c>
      <c r="S1038" s="58" t="str">
        <f t="shared" si="214"/>
        <v>No Discount</v>
      </c>
      <c r="T1038" s="46" t="str">
        <f t="shared" si="215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216"/>
        <v>0</v>
      </c>
      <c r="W1038" s="46" t="str">
        <f t="shared" si="217"/>
        <v>-</v>
      </c>
      <c r="X1038" s="58">
        <f t="shared" si="218"/>
        <v>0</v>
      </c>
      <c r="Y1038" s="46" t="str">
        <f t="shared" si="219"/>
        <v>No</v>
      </c>
      <c r="Z1038" s="46" t="str">
        <f t="shared" si="220"/>
        <v>MID</v>
      </c>
    </row>
    <row r="1039" spans="1:26" x14ac:dyDescent="0.25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208"/>
        <v>8477</v>
      </c>
      <c r="L1039" s="46">
        <f t="shared" si="209"/>
        <v>9247</v>
      </c>
      <c r="M1039" s="46">
        <v>32</v>
      </c>
      <c r="N1039" s="46">
        <f t="shared" si="210"/>
        <v>9279</v>
      </c>
      <c r="O1039" s="46">
        <f t="shared" si="211"/>
        <v>802</v>
      </c>
      <c r="P1039" s="46" t="s">
        <v>30</v>
      </c>
      <c r="Q1039" s="58">
        <f t="shared" si="212"/>
        <v>0.3</v>
      </c>
      <c r="R1039" s="46">
        <f t="shared" si="213"/>
        <v>2783.7</v>
      </c>
      <c r="S1039" s="58" t="str">
        <f t="shared" si="214"/>
        <v>No Discount</v>
      </c>
      <c r="T1039" s="46" t="str">
        <f t="shared" si="215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216"/>
        <v>0.3</v>
      </c>
      <c r="W1039" s="46">
        <f t="shared" si="217"/>
        <v>2783.7</v>
      </c>
      <c r="X1039" s="58">
        <f t="shared" si="218"/>
        <v>0</v>
      </c>
      <c r="Y1039" s="46" t="str">
        <f t="shared" si="219"/>
        <v>No</v>
      </c>
      <c r="Z1039" s="46" t="str">
        <f t="shared" si="220"/>
        <v>MID</v>
      </c>
    </row>
    <row r="1040" spans="1:26" x14ac:dyDescent="0.25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208"/>
        <v>504</v>
      </c>
      <c r="L1040" s="46">
        <f t="shared" si="209"/>
        <v>549</v>
      </c>
      <c r="M1040" s="46">
        <v>30</v>
      </c>
      <c r="N1040" s="46">
        <f t="shared" si="210"/>
        <v>579</v>
      </c>
      <c r="O1040" s="46">
        <f t="shared" si="211"/>
        <v>75</v>
      </c>
      <c r="P1040" s="46" t="s">
        <v>30</v>
      </c>
      <c r="Q1040" s="58">
        <f t="shared" si="212"/>
        <v>0</v>
      </c>
      <c r="R1040" s="46" t="str">
        <f t="shared" si="213"/>
        <v>-</v>
      </c>
      <c r="S1040" s="58" t="str">
        <f t="shared" si="214"/>
        <v>No Discount</v>
      </c>
      <c r="T1040" s="46" t="str">
        <f t="shared" si="215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216"/>
        <v>0</v>
      </c>
      <c r="W1040" s="46" t="str">
        <f t="shared" si="217"/>
        <v>-</v>
      </c>
      <c r="X1040" s="58">
        <f t="shared" si="218"/>
        <v>0</v>
      </c>
      <c r="Y1040" s="46" t="str">
        <f t="shared" si="219"/>
        <v>No</v>
      </c>
      <c r="Z1040" s="46" t="str">
        <f t="shared" si="220"/>
        <v>MID</v>
      </c>
    </row>
    <row r="1041" spans="1:26" x14ac:dyDescent="0.25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208"/>
        <v>9344</v>
      </c>
      <c r="L1041" s="46">
        <f t="shared" si="209"/>
        <v>9812</v>
      </c>
      <c r="M1041" s="46">
        <v>86</v>
      </c>
      <c r="N1041" s="46">
        <f t="shared" si="210"/>
        <v>9898</v>
      </c>
      <c r="O1041" s="46">
        <f t="shared" si="211"/>
        <v>554</v>
      </c>
      <c r="P1041" s="46" t="s">
        <v>30</v>
      </c>
      <c r="Q1041" s="58">
        <f t="shared" si="212"/>
        <v>0</v>
      </c>
      <c r="R1041" s="46" t="str">
        <f t="shared" si="213"/>
        <v>-</v>
      </c>
      <c r="S1041" s="58" t="str">
        <f t="shared" si="214"/>
        <v>No Discount</v>
      </c>
      <c r="T1041" s="46" t="str">
        <f t="shared" si="215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216"/>
        <v>0</v>
      </c>
      <c r="W1041" s="46" t="str">
        <f t="shared" si="217"/>
        <v>-</v>
      </c>
      <c r="X1041" s="58">
        <f t="shared" si="218"/>
        <v>0</v>
      </c>
      <c r="Y1041" s="46" t="str">
        <f t="shared" si="219"/>
        <v>No</v>
      </c>
      <c r="Z1041" s="46" t="str">
        <f t="shared" si="220"/>
        <v>Very high</v>
      </c>
    </row>
    <row r="1042" spans="1:26" x14ac:dyDescent="0.25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208"/>
        <v>6204</v>
      </c>
      <c r="L1042" s="46">
        <f t="shared" si="209"/>
        <v>6708</v>
      </c>
      <c r="M1042" s="46">
        <v>83</v>
      </c>
      <c r="N1042" s="46">
        <f t="shared" si="210"/>
        <v>6791</v>
      </c>
      <c r="O1042" s="46">
        <f t="shared" si="211"/>
        <v>587</v>
      </c>
      <c r="P1042" s="46" t="s">
        <v>30</v>
      </c>
      <c r="Q1042" s="58">
        <f t="shared" si="212"/>
        <v>0</v>
      </c>
      <c r="R1042" s="46" t="str">
        <f t="shared" si="213"/>
        <v>-</v>
      </c>
      <c r="S1042" s="58" t="str">
        <f t="shared" si="214"/>
        <v>No Discount</v>
      </c>
      <c r="T1042" s="46" t="str">
        <f t="shared" si="215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216"/>
        <v>0</v>
      </c>
      <c r="W1042" s="46" t="str">
        <f t="shared" si="217"/>
        <v>-</v>
      </c>
      <c r="X1042" s="58">
        <f t="shared" si="218"/>
        <v>0</v>
      </c>
      <c r="Y1042" s="46" t="str">
        <f t="shared" si="219"/>
        <v>Yes</v>
      </c>
      <c r="Z1042" s="46" t="str">
        <f t="shared" si="220"/>
        <v>Very high</v>
      </c>
    </row>
    <row r="1043" spans="1:26" x14ac:dyDescent="0.25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208"/>
        <v>4461</v>
      </c>
      <c r="L1043" s="46">
        <f t="shared" si="209"/>
        <v>4815</v>
      </c>
      <c r="M1043" s="46">
        <v>76</v>
      </c>
      <c r="N1043" s="46">
        <f t="shared" si="210"/>
        <v>4891</v>
      </c>
      <c r="O1043" s="46">
        <f t="shared" si="211"/>
        <v>430</v>
      </c>
      <c r="P1043" s="46" t="s">
        <v>152</v>
      </c>
      <c r="Q1043" s="58">
        <f t="shared" si="212"/>
        <v>0</v>
      </c>
      <c r="R1043" s="46">
        <f t="shared" si="213"/>
        <v>1369.48</v>
      </c>
      <c r="S1043" s="58" t="str">
        <f t="shared" si="214"/>
        <v>No Discount</v>
      </c>
      <c r="T1043" s="46" t="str">
        <f t="shared" si="215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216"/>
        <v>0</v>
      </c>
      <c r="W1043" s="46">
        <f t="shared" si="217"/>
        <v>1369.48</v>
      </c>
      <c r="X1043" s="58">
        <f t="shared" si="218"/>
        <v>0</v>
      </c>
      <c r="Y1043" s="46" t="str">
        <f t="shared" si="219"/>
        <v>Yes</v>
      </c>
      <c r="Z1043" s="46" t="str">
        <f t="shared" si="220"/>
        <v>Very high</v>
      </c>
    </row>
    <row r="1044" spans="1:26" x14ac:dyDescent="0.25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208"/>
        <v>2394</v>
      </c>
      <c r="L1044" s="46">
        <f t="shared" si="209"/>
        <v>2610</v>
      </c>
      <c r="M1044" s="46">
        <v>86</v>
      </c>
      <c r="N1044" s="46">
        <f t="shared" si="210"/>
        <v>2696</v>
      </c>
      <c r="O1044" s="46">
        <f t="shared" si="211"/>
        <v>302</v>
      </c>
      <c r="P1044" s="46" t="s">
        <v>28</v>
      </c>
      <c r="Q1044" s="58">
        <f t="shared" si="212"/>
        <v>0</v>
      </c>
      <c r="R1044" s="46" t="str">
        <f t="shared" si="213"/>
        <v>-</v>
      </c>
      <c r="S1044" s="58" t="str">
        <f t="shared" si="214"/>
        <v>No Discount</v>
      </c>
      <c r="T1044" s="46" t="str">
        <f t="shared" si="215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216"/>
        <v>0</v>
      </c>
      <c r="W1044" s="46" t="str">
        <f t="shared" si="217"/>
        <v>-</v>
      </c>
      <c r="X1044" s="58">
        <f t="shared" si="218"/>
        <v>0</v>
      </c>
      <c r="Y1044" s="46" t="str">
        <f t="shared" si="219"/>
        <v>Yes</v>
      </c>
      <c r="Z1044" s="46" t="str">
        <f t="shared" si="220"/>
        <v>Very high</v>
      </c>
    </row>
    <row r="1045" spans="1:26" x14ac:dyDescent="0.25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208"/>
        <v>878</v>
      </c>
      <c r="L1045" s="46">
        <f t="shared" si="209"/>
        <v>930</v>
      </c>
      <c r="M1045" s="46">
        <v>98</v>
      </c>
      <c r="N1045" s="46">
        <f t="shared" si="210"/>
        <v>1028</v>
      </c>
      <c r="O1045" s="46">
        <f t="shared" si="211"/>
        <v>150</v>
      </c>
      <c r="P1045" s="46" t="s">
        <v>30</v>
      </c>
      <c r="Q1045" s="58">
        <f t="shared" si="212"/>
        <v>0</v>
      </c>
      <c r="R1045" s="46">
        <f t="shared" si="213"/>
        <v>287.84000000000003</v>
      </c>
      <c r="S1045" s="58" t="str">
        <f t="shared" si="214"/>
        <v>No Discount</v>
      </c>
      <c r="T1045" s="46" t="str">
        <f t="shared" si="215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216"/>
        <v>0</v>
      </c>
      <c r="W1045" s="46">
        <f t="shared" si="217"/>
        <v>287.84000000000003</v>
      </c>
      <c r="X1045" s="58">
        <f t="shared" si="218"/>
        <v>0</v>
      </c>
      <c r="Y1045" s="46" t="str">
        <f t="shared" si="219"/>
        <v>No</v>
      </c>
      <c r="Z1045" s="46" t="str">
        <f t="shared" si="220"/>
        <v>Very high</v>
      </c>
    </row>
    <row r="1046" spans="1:26" x14ac:dyDescent="0.25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208"/>
        <v>21080</v>
      </c>
      <c r="L1046" s="46">
        <f t="shared" si="209"/>
        <v>23680</v>
      </c>
      <c r="M1046" s="46">
        <v>63</v>
      </c>
      <c r="N1046" s="46">
        <f t="shared" si="210"/>
        <v>23743</v>
      </c>
      <c r="O1046" s="46">
        <f t="shared" si="211"/>
        <v>2663</v>
      </c>
      <c r="P1046" s="46" t="s">
        <v>30</v>
      </c>
      <c r="Q1046" s="58">
        <f t="shared" si="212"/>
        <v>0</v>
      </c>
      <c r="R1046" s="46">
        <f t="shared" si="213"/>
        <v>6648.0400000000009</v>
      </c>
      <c r="S1046" s="58" t="str">
        <f t="shared" si="214"/>
        <v>No Discount</v>
      </c>
      <c r="T1046" s="46" t="str">
        <f t="shared" si="215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216"/>
        <v>0</v>
      </c>
      <c r="W1046" s="46">
        <f t="shared" si="217"/>
        <v>6648.0400000000009</v>
      </c>
      <c r="X1046" s="58">
        <f t="shared" si="218"/>
        <v>0</v>
      </c>
      <c r="Y1046" s="46" t="str">
        <f t="shared" si="219"/>
        <v>Yes</v>
      </c>
      <c r="Z1046" s="46" t="str">
        <f t="shared" si="220"/>
        <v>Very high</v>
      </c>
    </row>
    <row r="1047" spans="1:26" x14ac:dyDescent="0.25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208"/>
        <v>40005</v>
      </c>
      <c r="L1047" s="46">
        <f t="shared" si="209"/>
        <v>41995</v>
      </c>
      <c r="M1047" s="46">
        <v>78</v>
      </c>
      <c r="N1047" s="46">
        <f t="shared" si="210"/>
        <v>42073</v>
      </c>
      <c r="O1047" s="46">
        <f t="shared" si="211"/>
        <v>2068</v>
      </c>
      <c r="P1047" s="46" t="s">
        <v>28</v>
      </c>
      <c r="Q1047" s="58">
        <f t="shared" si="212"/>
        <v>0.3</v>
      </c>
      <c r="R1047" s="46">
        <f t="shared" si="213"/>
        <v>12621.9</v>
      </c>
      <c r="S1047" s="58" t="str">
        <f t="shared" si="214"/>
        <v>No Discount</v>
      </c>
      <c r="T1047" s="46" t="str">
        <f t="shared" si="215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216"/>
        <v>0.3</v>
      </c>
      <c r="W1047" s="46">
        <f t="shared" si="217"/>
        <v>12621.9</v>
      </c>
      <c r="X1047" s="58">
        <f t="shared" si="218"/>
        <v>0</v>
      </c>
      <c r="Y1047" s="46" t="str">
        <f t="shared" si="219"/>
        <v>Yes</v>
      </c>
      <c r="Z1047" s="46" t="str">
        <f t="shared" si="220"/>
        <v>Very high</v>
      </c>
    </row>
    <row r="1048" spans="1:26" x14ac:dyDescent="0.25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208"/>
        <v>262</v>
      </c>
      <c r="L1048" s="46">
        <f t="shared" si="209"/>
        <v>298</v>
      </c>
      <c r="M1048" s="46">
        <v>30</v>
      </c>
      <c r="N1048" s="46">
        <f t="shared" si="210"/>
        <v>328</v>
      </c>
      <c r="O1048" s="46">
        <f t="shared" si="211"/>
        <v>66</v>
      </c>
      <c r="P1048" s="46" t="s">
        <v>30</v>
      </c>
      <c r="Q1048" s="58">
        <f t="shared" si="212"/>
        <v>0</v>
      </c>
      <c r="R1048" s="46" t="str">
        <f t="shared" si="213"/>
        <v>-</v>
      </c>
      <c r="S1048" s="58" t="str">
        <f t="shared" si="214"/>
        <v>No Discount</v>
      </c>
      <c r="T1048" s="46" t="str">
        <f t="shared" si="215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216"/>
        <v>0</v>
      </c>
      <c r="W1048" s="46" t="str">
        <f t="shared" si="217"/>
        <v>-</v>
      </c>
      <c r="X1048" s="58">
        <f t="shared" si="218"/>
        <v>0</v>
      </c>
      <c r="Y1048" s="46" t="str">
        <f t="shared" si="219"/>
        <v>No</v>
      </c>
      <c r="Z1048" s="46" t="str">
        <f t="shared" si="220"/>
        <v>MID</v>
      </c>
    </row>
    <row r="1049" spans="1:26" x14ac:dyDescent="0.25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208"/>
        <v>1197</v>
      </c>
      <c r="L1049" s="46">
        <f t="shared" si="209"/>
        <v>1306</v>
      </c>
      <c r="M1049" s="46">
        <v>47</v>
      </c>
      <c r="N1049" s="46">
        <f t="shared" si="210"/>
        <v>1353</v>
      </c>
      <c r="O1049" s="46">
        <f t="shared" si="211"/>
        <v>156</v>
      </c>
      <c r="P1049" s="46" t="s">
        <v>30</v>
      </c>
      <c r="Q1049" s="58">
        <f t="shared" si="212"/>
        <v>0</v>
      </c>
      <c r="R1049" s="46">
        <f t="shared" si="213"/>
        <v>202.95</v>
      </c>
      <c r="S1049" s="58" t="str">
        <f t="shared" si="214"/>
        <v>No Discount</v>
      </c>
      <c r="T1049" s="46" t="str">
        <f t="shared" si="215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216"/>
        <v>0</v>
      </c>
      <c r="W1049" s="46" t="str">
        <f t="shared" si="217"/>
        <v>-</v>
      </c>
      <c r="X1049" s="58">
        <f t="shared" si="218"/>
        <v>0</v>
      </c>
      <c r="Y1049" s="46" t="str">
        <f t="shared" si="219"/>
        <v>Yes</v>
      </c>
      <c r="Z1049" s="46" t="str">
        <f t="shared" si="220"/>
        <v>HIGH</v>
      </c>
    </row>
    <row r="1050" spans="1:26" x14ac:dyDescent="0.25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208"/>
        <v>3762</v>
      </c>
      <c r="L1050" s="46">
        <f t="shared" si="209"/>
        <v>4146</v>
      </c>
      <c r="M1050" s="46">
        <v>43</v>
      </c>
      <c r="N1050" s="46">
        <f t="shared" si="210"/>
        <v>4189</v>
      </c>
      <c r="O1050" s="46">
        <f t="shared" si="211"/>
        <v>427</v>
      </c>
      <c r="P1050" s="46" t="s">
        <v>30</v>
      </c>
      <c r="Q1050" s="58">
        <f t="shared" si="212"/>
        <v>0</v>
      </c>
      <c r="R1050" s="46" t="str">
        <f t="shared" si="213"/>
        <v>-</v>
      </c>
      <c r="S1050" s="58" t="str">
        <f t="shared" si="214"/>
        <v>No Discount</v>
      </c>
      <c r="T1050" s="46" t="str">
        <f t="shared" si="215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216"/>
        <v>0</v>
      </c>
      <c r="W1050" s="46" t="str">
        <f t="shared" si="217"/>
        <v>-</v>
      </c>
      <c r="X1050" s="58">
        <f t="shared" si="218"/>
        <v>0</v>
      </c>
      <c r="Y1050" s="46" t="str">
        <f t="shared" si="219"/>
        <v>No</v>
      </c>
      <c r="Z1050" s="46" t="str">
        <f t="shared" si="220"/>
        <v>HIGH</v>
      </c>
    </row>
    <row r="1051" spans="1:26" x14ac:dyDescent="0.25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208"/>
        <v>518</v>
      </c>
      <c r="L1051" s="46">
        <f t="shared" si="209"/>
        <v>570</v>
      </c>
      <c r="M1051" s="46">
        <v>81</v>
      </c>
      <c r="N1051" s="46">
        <f t="shared" si="210"/>
        <v>651</v>
      </c>
      <c r="O1051" s="46">
        <f t="shared" si="211"/>
        <v>133</v>
      </c>
      <c r="P1051" s="46" t="s">
        <v>28</v>
      </c>
      <c r="Q1051" s="58">
        <f t="shared" si="212"/>
        <v>0</v>
      </c>
      <c r="R1051" s="46" t="str">
        <f t="shared" si="213"/>
        <v>-</v>
      </c>
      <c r="S1051" s="58" t="str">
        <f t="shared" si="214"/>
        <v>No Discount</v>
      </c>
      <c r="T1051" s="46" t="str">
        <f t="shared" si="215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216"/>
        <v>0</v>
      </c>
      <c r="W1051" s="46" t="str">
        <f t="shared" si="217"/>
        <v>-</v>
      </c>
      <c r="X1051" s="58">
        <f t="shared" si="218"/>
        <v>0</v>
      </c>
      <c r="Y1051" s="46" t="str">
        <f t="shared" si="219"/>
        <v>No</v>
      </c>
      <c r="Z1051" s="46" t="str">
        <f t="shared" si="220"/>
        <v>Very high</v>
      </c>
    </row>
    <row r="1052" spans="1:26" x14ac:dyDescent="0.25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208"/>
        <v>8500</v>
      </c>
      <c r="L1052" s="46">
        <f t="shared" si="209"/>
        <v>9080</v>
      </c>
      <c r="M1052" s="46">
        <v>22</v>
      </c>
      <c r="N1052" s="46">
        <f t="shared" si="210"/>
        <v>9102</v>
      </c>
      <c r="O1052" s="46">
        <f t="shared" si="211"/>
        <v>602</v>
      </c>
      <c r="P1052" s="46" t="s">
        <v>30</v>
      </c>
      <c r="Q1052" s="58">
        <f t="shared" si="212"/>
        <v>0</v>
      </c>
      <c r="R1052" s="46" t="str">
        <f t="shared" si="213"/>
        <v>-</v>
      </c>
      <c r="S1052" s="58" t="str">
        <f t="shared" si="214"/>
        <v>No Discount</v>
      </c>
      <c r="T1052" s="46" t="str">
        <f t="shared" si="215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216"/>
        <v>0</v>
      </c>
      <c r="W1052" s="46" t="str">
        <f t="shared" si="217"/>
        <v>-</v>
      </c>
      <c r="X1052" s="58">
        <f t="shared" si="218"/>
        <v>0</v>
      </c>
      <c r="Y1052" s="46" t="str">
        <f t="shared" si="219"/>
        <v>No</v>
      </c>
      <c r="Z1052" s="46" t="str">
        <f t="shared" si="220"/>
        <v>MID</v>
      </c>
    </row>
    <row r="1053" spans="1:26" x14ac:dyDescent="0.25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208"/>
        <v>9832</v>
      </c>
      <c r="L1053" s="46">
        <f t="shared" si="209"/>
        <v>10724</v>
      </c>
      <c r="M1053" s="46">
        <v>65</v>
      </c>
      <c r="N1053" s="46">
        <f t="shared" si="210"/>
        <v>10789</v>
      </c>
      <c r="O1053" s="46">
        <f t="shared" si="211"/>
        <v>957</v>
      </c>
      <c r="P1053" s="46" t="s">
        <v>28</v>
      </c>
      <c r="Q1053" s="58">
        <f t="shared" si="212"/>
        <v>0</v>
      </c>
      <c r="R1053" s="46">
        <f t="shared" si="213"/>
        <v>3020.92</v>
      </c>
      <c r="S1053" s="58" t="str">
        <f t="shared" si="214"/>
        <v>No Discount</v>
      </c>
      <c r="T1053" s="46" t="str">
        <f t="shared" si="215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216"/>
        <v>0</v>
      </c>
      <c r="W1053" s="46">
        <f t="shared" si="217"/>
        <v>3020.92</v>
      </c>
      <c r="X1053" s="58">
        <f t="shared" si="218"/>
        <v>0</v>
      </c>
      <c r="Y1053" s="46" t="str">
        <f t="shared" si="219"/>
        <v>Yes</v>
      </c>
      <c r="Z1053" s="46" t="str">
        <f t="shared" si="220"/>
        <v>Very high</v>
      </c>
    </row>
    <row r="1054" spans="1:26" x14ac:dyDescent="0.25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208"/>
        <v>2328</v>
      </c>
      <c r="L1054" s="46">
        <f t="shared" si="209"/>
        <v>2492</v>
      </c>
      <c r="M1054" s="46">
        <v>47</v>
      </c>
      <c r="N1054" s="46">
        <f t="shared" si="210"/>
        <v>2539</v>
      </c>
      <c r="O1054" s="46">
        <f t="shared" si="211"/>
        <v>211</v>
      </c>
      <c r="P1054" s="46" t="s">
        <v>28</v>
      </c>
      <c r="Q1054" s="58">
        <f t="shared" si="212"/>
        <v>0</v>
      </c>
      <c r="R1054" s="46" t="str">
        <f t="shared" si="213"/>
        <v>-</v>
      </c>
      <c r="S1054" s="58" t="str">
        <f t="shared" si="214"/>
        <v>No Discount</v>
      </c>
      <c r="T1054" s="46" t="str">
        <f t="shared" si="215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216"/>
        <v>0</v>
      </c>
      <c r="W1054" s="46" t="str">
        <f t="shared" si="217"/>
        <v>-</v>
      </c>
      <c r="X1054" s="58">
        <f t="shared" si="218"/>
        <v>0</v>
      </c>
      <c r="Y1054" s="46" t="str">
        <f t="shared" si="219"/>
        <v>No</v>
      </c>
      <c r="Z1054" s="46" t="str">
        <f t="shared" si="220"/>
        <v>HIGH</v>
      </c>
    </row>
    <row r="1055" spans="1:26" x14ac:dyDescent="0.25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208"/>
        <v>2508</v>
      </c>
      <c r="L1055" s="46">
        <f t="shared" si="209"/>
        <v>2684</v>
      </c>
      <c r="M1055" s="46">
        <v>56</v>
      </c>
      <c r="N1055" s="46">
        <f t="shared" si="210"/>
        <v>2740</v>
      </c>
      <c r="O1055" s="46">
        <f t="shared" si="211"/>
        <v>232</v>
      </c>
      <c r="P1055" s="46" t="s">
        <v>30</v>
      </c>
      <c r="Q1055" s="58">
        <f t="shared" si="212"/>
        <v>0</v>
      </c>
      <c r="R1055" s="46" t="str">
        <f t="shared" si="213"/>
        <v>-</v>
      </c>
      <c r="S1055" s="58" t="str">
        <f t="shared" si="214"/>
        <v>No Discount</v>
      </c>
      <c r="T1055" s="46" t="str">
        <f t="shared" si="215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216"/>
        <v>0</v>
      </c>
      <c r="W1055" s="46" t="str">
        <f t="shared" si="217"/>
        <v>-</v>
      </c>
      <c r="X1055" s="58">
        <f t="shared" si="218"/>
        <v>0</v>
      </c>
      <c r="Y1055" s="46" t="str">
        <f t="shared" si="219"/>
        <v>No</v>
      </c>
      <c r="Z1055" s="46" t="str">
        <f t="shared" si="220"/>
        <v>HIGH</v>
      </c>
    </row>
    <row r="1056" spans="1:26" x14ac:dyDescent="0.25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208"/>
        <v>139264</v>
      </c>
      <c r="L1056" s="46">
        <f t="shared" si="209"/>
        <v>151796</v>
      </c>
      <c r="M1056" s="46">
        <v>68</v>
      </c>
      <c r="N1056" s="46">
        <f t="shared" si="210"/>
        <v>151864</v>
      </c>
      <c r="O1056" s="46">
        <f t="shared" si="211"/>
        <v>12600</v>
      </c>
      <c r="P1056" s="46" t="s">
        <v>30</v>
      </c>
      <c r="Q1056" s="58">
        <f t="shared" si="212"/>
        <v>0.3</v>
      </c>
      <c r="R1056" s="46">
        <f t="shared" si="213"/>
        <v>45559.199999999997</v>
      </c>
      <c r="S1056" s="58" t="str">
        <f t="shared" si="214"/>
        <v>No Discount</v>
      </c>
      <c r="T1056" s="46" t="str">
        <f t="shared" si="215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216"/>
        <v>0.3</v>
      </c>
      <c r="W1056" s="46">
        <f t="shared" si="217"/>
        <v>45559.199999999997</v>
      </c>
      <c r="X1056" s="58">
        <f t="shared" si="218"/>
        <v>0</v>
      </c>
      <c r="Y1056" s="46" t="str">
        <f t="shared" si="219"/>
        <v>Yes</v>
      </c>
      <c r="Z1056" s="46" t="str">
        <f t="shared" si="220"/>
        <v>Very high</v>
      </c>
    </row>
    <row r="1057" spans="1:26" x14ac:dyDescent="0.25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208"/>
        <v>1495</v>
      </c>
      <c r="L1057" s="46">
        <f t="shared" si="209"/>
        <v>1585</v>
      </c>
      <c r="M1057" s="46">
        <v>79</v>
      </c>
      <c r="N1057" s="46">
        <f t="shared" si="210"/>
        <v>1664</v>
      </c>
      <c r="O1057" s="46">
        <f t="shared" si="211"/>
        <v>169</v>
      </c>
      <c r="P1057" s="46" t="s">
        <v>30</v>
      </c>
      <c r="Q1057" s="58">
        <f t="shared" si="212"/>
        <v>0</v>
      </c>
      <c r="R1057" s="46" t="str">
        <f t="shared" si="213"/>
        <v>-</v>
      </c>
      <c r="S1057" s="58" t="str">
        <f t="shared" si="214"/>
        <v>No Discount</v>
      </c>
      <c r="T1057" s="46" t="str">
        <f t="shared" si="215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216"/>
        <v>0</v>
      </c>
      <c r="W1057" s="46" t="str">
        <f t="shared" si="217"/>
        <v>-</v>
      </c>
      <c r="X1057" s="58">
        <f t="shared" si="218"/>
        <v>0</v>
      </c>
      <c r="Y1057" s="46" t="str">
        <f t="shared" si="219"/>
        <v>Yes</v>
      </c>
      <c r="Z1057" s="46" t="str">
        <f t="shared" si="220"/>
        <v>Very high</v>
      </c>
    </row>
    <row r="1058" spans="1:26" x14ac:dyDescent="0.25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208"/>
        <v>4040</v>
      </c>
      <c r="L1058" s="46">
        <f t="shared" si="209"/>
        <v>4400</v>
      </c>
      <c r="M1058" s="46">
        <v>40</v>
      </c>
      <c r="N1058" s="46">
        <f t="shared" si="210"/>
        <v>4440</v>
      </c>
      <c r="O1058" s="46">
        <f t="shared" si="211"/>
        <v>400</v>
      </c>
      <c r="P1058" s="46" t="s">
        <v>30</v>
      </c>
      <c r="Q1058" s="58">
        <f t="shared" si="212"/>
        <v>0</v>
      </c>
      <c r="R1058" s="46">
        <f t="shared" si="213"/>
        <v>666</v>
      </c>
      <c r="S1058" s="58" t="str">
        <f t="shared" si="214"/>
        <v>No Discount</v>
      </c>
      <c r="T1058" s="46" t="str">
        <f t="shared" si="215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216"/>
        <v>0</v>
      </c>
      <c r="W1058" s="46" t="str">
        <f t="shared" si="217"/>
        <v>-</v>
      </c>
      <c r="X1058" s="58">
        <f t="shared" si="218"/>
        <v>0</v>
      </c>
      <c r="Y1058" s="46" t="str">
        <f t="shared" si="219"/>
        <v>Yes</v>
      </c>
      <c r="Z1058" s="46" t="str">
        <f t="shared" si="220"/>
        <v>MID</v>
      </c>
    </row>
    <row r="1059" spans="1:26" x14ac:dyDescent="0.25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208"/>
        <v>4794</v>
      </c>
      <c r="L1059" s="46">
        <f t="shared" si="209"/>
        <v>5080</v>
      </c>
      <c r="M1059" s="46">
        <v>41</v>
      </c>
      <c r="N1059" s="46">
        <f t="shared" si="210"/>
        <v>5121</v>
      </c>
      <c r="O1059" s="46">
        <f t="shared" si="211"/>
        <v>327</v>
      </c>
      <c r="P1059" s="46" t="s">
        <v>30</v>
      </c>
      <c r="Q1059" s="58">
        <f t="shared" si="212"/>
        <v>0</v>
      </c>
      <c r="R1059" s="46" t="str">
        <f t="shared" si="213"/>
        <v>-</v>
      </c>
      <c r="S1059" s="58" t="str">
        <f t="shared" si="214"/>
        <v>No Discount</v>
      </c>
      <c r="T1059" s="46" t="str">
        <f t="shared" si="215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216"/>
        <v>0</v>
      </c>
      <c r="W1059" s="46" t="str">
        <f t="shared" si="217"/>
        <v>-</v>
      </c>
      <c r="X1059" s="58">
        <f t="shared" si="218"/>
        <v>0</v>
      </c>
      <c r="Y1059" s="46" t="str">
        <f t="shared" si="219"/>
        <v>Yes</v>
      </c>
      <c r="Z1059" s="46" t="str">
        <f t="shared" si="220"/>
        <v>HIGH</v>
      </c>
    </row>
    <row r="1060" spans="1:26" x14ac:dyDescent="0.25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208"/>
        <v>4590</v>
      </c>
      <c r="L1060" s="46">
        <f t="shared" si="209"/>
        <v>4815</v>
      </c>
      <c r="M1060" s="46">
        <v>91</v>
      </c>
      <c r="N1060" s="46">
        <f t="shared" si="210"/>
        <v>4906</v>
      </c>
      <c r="O1060" s="46">
        <f t="shared" si="211"/>
        <v>316</v>
      </c>
      <c r="P1060" s="46" t="s">
        <v>152</v>
      </c>
      <c r="Q1060" s="58">
        <f t="shared" si="212"/>
        <v>0</v>
      </c>
      <c r="R1060" s="46">
        <f t="shared" si="213"/>
        <v>735.9</v>
      </c>
      <c r="S1060" s="58" t="str">
        <f t="shared" si="214"/>
        <v>No Discount</v>
      </c>
      <c r="T1060" s="46" t="str">
        <f t="shared" si="215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216"/>
        <v>0</v>
      </c>
      <c r="W1060" s="46" t="str">
        <f t="shared" si="217"/>
        <v>-</v>
      </c>
      <c r="X1060" s="58">
        <f t="shared" si="218"/>
        <v>0</v>
      </c>
      <c r="Y1060" s="46" t="str">
        <f t="shared" si="219"/>
        <v>Yes</v>
      </c>
      <c r="Z1060" s="46" t="str">
        <f t="shared" si="220"/>
        <v>Very high</v>
      </c>
    </row>
    <row r="1061" spans="1:26" x14ac:dyDescent="0.25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208"/>
        <v>7275</v>
      </c>
      <c r="L1061" s="46">
        <f t="shared" si="209"/>
        <v>7932</v>
      </c>
      <c r="M1061" s="46">
        <v>71</v>
      </c>
      <c r="N1061" s="46">
        <f t="shared" si="210"/>
        <v>8003</v>
      </c>
      <c r="O1061" s="46">
        <f t="shared" si="211"/>
        <v>728</v>
      </c>
      <c r="P1061" s="46" t="s">
        <v>30</v>
      </c>
      <c r="Q1061" s="58">
        <f t="shared" si="212"/>
        <v>0</v>
      </c>
      <c r="R1061" s="46">
        <f t="shared" si="213"/>
        <v>2240.84</v>
      </c>
      <c r="S1061" s="58" t="str">
        <f t="shared" si="214"/>
        <v>No Discount</v>
      </c>
      <c r="T1061" s="46" t="str">
        <f t="shared" si="215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216"/>
        <v>0</v>
      </c>
      <c r="W1061" s="46">
        <f t="shared" si="217"/>
        <v>2240.84</v>
      </c>
      <c r="X1061" s="58">
        <f t="shared" si="218"/>
        <v>0</v>
      </c>
      <c r="Y1061" s="46" t="str">
        <f t="shared" si="219"/>
        <v>Yes</v>
      </c>
      <c r="Z1061" s="46" t="str">
        <f t="shared" si="220"/>
        <v>Very high</v>
      </c>
    </row>
    <row r="1062" spans="1:26" x14ac:dyDescent="0.25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208"/>
        <v>2750</v>
      </c>
      <c r="L1062" s="46">
        <f t="shared" si="209"/>
        <v>3148</v>
      </c>
      <c r="M1062" s="46">
        <v>75</v>
      </c>
      <c r="N1062" s="46">
        <f t="shared" si="210"/>
        <v>3223</v>
      </c>
      <c r="O1062" s="46">
        <f t="shared" si="211"/>
        <v>473</v>
      </c>
      <c r="P1062" s="46" t="s">
        <v>30</v>
      </c>
      <c r="Q1062" s="58">
        <f t="shared" si="212"/>
        <v>0</v>
      </c>
      <c r="R1062" s="46" t="str">
        <f t="shared" si="213"/>
        <v>-</v>
      </c>
      <c r="S1062" s="58" t="str">
        <f t="shared" si="214"/>
        <v>No Discount</v>
      </c>
      <c r="T1062" s="46" t="str">
        <f t="shared" si="215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216"/>
        <v>0</v>
      </c>
      <c r="W1062" s="46" t="str">
        <f t="shared" si="217"/>
        <v>-</v>
      </c>
      <c r="X1062" s="58">
        <f t="shared" si="218"/>
        <v>0</v>
      </c>
      <c r="Y1062" s="46" t="str">
        <f t="shared" si="219"/>
        <v>Yes</v>
      </c>
      <c r="Z1062" s="46" t="str">
        <f t="shared" si="220"/>
        <v>Very high</v>
      </c>
    </row>
    <row r="1063" spans="1:26" x14ac:dyDescent="0.25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208"/>
        <v>113</v>
      </c>
      <c r="L1063" s="46">
        <f t="shared" si="209"/>
        <v>125</v>
      </c>
      <c r="M1063" s="46">
        <v>30</v>
      </c>
      <c r="N1063" s="46">
        <f t="shared" si="210"/>
        <v>155</v>
      </c>
      <c r="O1063" s="46">
        <f t="shared" si="211"/>
        <v>42</v>
      </c>
      <c r="P1063" s="46" t="s">
        <v>30</v>
      </c>
      <c r="Q1063" s="58">
        <f t="shared" si="212"/>
        <v>0</v>
      </c>
      <c r="R1063" s="46">
        <f t="shared" si="213"/>
        <v>23.25</v>
      </c>
      <c r="S1063" s="58" t="str">
        <f t="shared" si="214"/>
        <v>No Discount</v>
      </c>
      <c r="T1063" s="46" t="str">
        <f t="shared" si="215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216"/>
        <v>0</v>
      </c>
      <c r="W1063" s="46" t="str">
        <f t="shared" si="217"/>
        <v>-</v>
      </c>
      <c r="X1063" s="58">
        <f t="shared" si="218"/>
        <v>0</v>
      </c>
      <c r="Y1063" s="46" t="str">
        <f t="shared" si="219"/>
        <v>No</v>
      </c>
      <c r="Z1063" s="46" t="str">
        <f t="shared" si="220"/>
        <v>MID</v>
      </c>
    </row>
    <row r="1064" spans="1:26" x14ac:dyDescent="0.25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208"/>
        <v>365</v>
      </c>
      <c r="L1064" s="46">
        <f t="shared" si="209"/>
        <v>385</v>
      </c>
      <c r="M1064" s="46">
        <v>10</v>
      </c>
      <c r="N1064" s="46">
        <f t="shared" si="210"/>
        <v>395</v>
      </c>
      <c r="O1064" s="46">
        <f t="shared" si="211"/>
        <v>30</v>
      </c>
      <c r="P1064" s="46" t="s">
        <v>152</v>
      </c>
      <c r="Q1064" s="58">
        <f t="shared" si="212"/>
        <v>0</v>
      </c>
      <c r="R1064" s="46" t="str">
        <f t="shared" si="213"/>
        <v>-</v>
      </c>
      <c r="S1064" s="58" t="str">
        <f t="shared" si="214"/>
        <v>No Discount</v>
      </c>
      <c r="T1064" s="46" t="str">
        <f t="shared" si="215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216"/>
        <v>0</v>
      </c>
      <c r="W1064" s="46" t="str">
        <f t="shared" si="217"/>
        <v>-</v>
      </c>
      <c r="X1064" s="58">
        <f t="shared" si="218"/>
        <v>0</v>
      </c>
      <c r="Y1064" s="46" t="str">
        <f t="shared" si="219"/>
        <v>No</v>
      </c>
      <c r="Z1064" s="46" t="str">
        <f t="shared" si="220"/>
        <v>LOW</v>
      </c>
    </row>
    <row r="1065" spans="1:26" x14ac:dyDescent="0.25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208"/>
        <v>4326</v>
      </c>
      <c r="L1065" s="46">
        <f t="shared" si="209"/>
        <v>4857</v>
      </c>
      <c r="M1065" s="46">
        <v>86</v>
      </c>
      <c r="N1065" s="46">
        <f t="shared" si="210"/>
        <v>4943</v>
      </c>
      <c r="O1065" s="46">
        <f t="shared" si="211"/>
        <v>617</v>
      </c>
      <c r="P1065" s="46" t="s">
        <v>30</v>
      </c>
      <c r="Q1065" s="58">
        <f t="shared" si="212"/>
        <v>0</v>
      </c>
      <c r="R1065" s="46">
        <f t="shared" si="213"/>
        <v>1384.0400000000002</v>
      </c>
      <c r="S1065" s="58" t="str">
        <f t="shared" si="214"/>
        <v>No Discount</v>
      </c>
      <c r="T1065" s="46" t="str">
        <f t="shared" si="215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216"/>
        <v>0</v>
      </c>
      <c r="W1065" s="46">
        <f t="shared" si="217"/>
        <v>1384.0400000000002</v>
      </c>
      <c r="X1065" s="58">
        <f t="shared" si="218"/>
        <v>0</v>
      </c>
      <c r="Y1065" s="46" t="str">
        <f t="shared" si="219"/>
        <v>Yes</v>
      </c>
      <c r="Z1065" s="46" t="str">
        <f t="shared" si="220"/>
        <v>Very high</v>
      </c>
    </row>
    <row r="1066" spans="1:26" x14ac:dyDescent="0.25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208"/>
        <v>935</v>
      </c>
      <c r="L1066" s="46">
        <f t="shared" si="209"/>
        <v>1010</v>
      </c>
      <c r="M1066" s="46">
        <v>30</v>
      </c>
      <c r="N1066" s="46">
        <f t="shared" si="210"/>
        <v>1040</v>
      </c>
      <c r="O1066" s="46">
        <f t="shared" si="211"/>
        <v>105</v>
      </c>
      <c r="P1066" s="46" t="s">
        <v>28</v>
      </c>
      <c r="Q1066" s="58">
        <f t="shared" si="212"/>
        <v>0.3</v>
      </c>
      <c r="R1066" s="46">
        <f t="shared" si="213"/>
        <v>312</v>
      </c>
      <c r="S1066" s="58" t="str">
        <f t="shared" si="214"/>
        <v>No Discount</v>
      </c>
      <c r="T1066" s="46" t="str">
        <f t="shared" si="215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216"/>
        <v>0.3</v>
      </c>
      <c r="W1066" s="46">
        <f t="shared" si="217"/>
        <v>312</v>
      </c>
      <c r="X1066" s="58">
        <f t="shared" si="218"/>
        <v>0</v>
      </c>
      <c r="Y1066" s="46" t="str">
        <f t="shared" si="219"/>
        <v>No</v>
      </c>
      <c r="Z1066" s="46" t="str">
        <f t="shared" si="220"/>
        <v>MID</v>
      </c>
    </row>
    <row r="1067" spans="1:26" x14ac:dyDescent="0.25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208"/>
        <v>118</v>
      </c>
      <c r="L1067" s="46">
        <f t="shared" si="209"/>
        <v>126</v>
      </c>
      <c r="M1067" s="46">
        <v>10</v>
      </c>
      <c r="N1067" s="46">
        <f t="shared" si="210"/>
        <v>136</v>
      </c>
      <c r="O1067" s="46">
        <f t="shared" si="211"/>
        <v>18</v>
      </c>
      <c r="P1067" s="46" t="s">
        <v>30</v>
      </c>
      <c r="Q1067" s="58">
        <f t="shared" si="212"/>
        <v>0</v>
      </c>
      <c r="R1067" s="46" t="str">
        <f t="shared" si="213"/>
        <v>-</v>
      </c>
      <c r="S1067" s="58" t="str">
        <f t="shared" si="214"/>
        <v>No Discount</v>
      </c>
      <c r="T1067" s="46" t="str">
        <f t="shared" si="215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216"/>
        <v>0</v>
      </c>
      <c r="W1067" s="46" t="str">
        <f t="shared" si="217"/>
        <v>-</v>
      </c>
      <c r="X1067" s="58">
        <f t="shared" si="218"/>
        <v>0</v>
      </c>
      <c r="Y1067" s="46" t="str">
        <f t="shared" si="219"/>
        <v>No</v>
      </c>
      <c r="Z1067" s="46" t="str">
        <f t="shared" si="220"/>
        <v>LOW</v>
      </c>
    </row>
    <row r="1068" spans="1:26" x14ac:dyDescent="0.25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208"/>
        <v>1650</v>
      </c>
      <c r="L1068" s="46">
        <f t="shared" si="209"/>
        <v>1798</v>
      </c>
      <c r="M1068" s="46">
        <v>100</v>
      </c>
      <c r="N1068" s="46">
        <f t="shared" si="210"/>
        <v>1898</v>
      </c>
      <c r="O1068" s="46">
        <f t="shared" si="211"/>
        <v>248</v>
      </c>
      <c r="P1068" s="46" t="s">
        <v>30</v>
      </c>
      <c r="Q1068" s="58">
        <f t="shared" si="212"/>
        <v>0.3</v>
      </c>
      <c r="R1068" s="46">
        <f t="shared" si="213"/>
        <v>569.4</v>
      </c>
      <c r="S1068" s="58" t="str">
        <f t="shared" si="214"/>
        <v>No Discount</v>
      </c>
      <c r="T1068" s="46" t="str">
        <f t="shared" si="215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216"/>
        <v>0.3</v>
      </c>
      <c r="W1068" s="46">
        <f t="shared" si="217"/>
        <v>569.4</v>
      </c>
      <c r="X1068" s="58">
        <f t="shared" si="218"/>
        <v>0</v>
      </c>
      <c r="Y1068" s="46" t="str">
        <f t="shared" si="219"/>
        <v>No</v>
      </c>
      <c r="Z1068" s="46" t="str">
        <f t="shared" si="220"/>
        <v>Very high</v>
      </c>
    </row>
    <row r="1069" spans="1:26" x14ac:dyDescent="0.25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208"/>
        <v>1143</v>
      </c>
      <c r="L1069" s="46">
        <f t="shared" si="209"/>
        <v>1215</v>
      </c>
      <c r="M1069" s="46">
        <v>45</v>
      </c>
      <c r="N1069" s="46">
        <f t="shared" si="210"/>
        <v>1260</v>
      </c>
      <c r="O1069" s="46">
        <f t="shared" si="211"/>
        <v>117</v>
      </c>
      <c r="P1069" s="46" t="s">
        <v>152</v>
      </c>
      <c r="Q1069" s="58">
        <f t="shared" si="212"/>
        <v>0.3</v>
      </c>
      <c r="R1069" s="46">
        <f t="shared" si="213"/>
        <v>378</v>
      </c>
      <c r="S1069" s="58" t="str">
        <f t="shared" si="214"/>
        <v>No Discount</v>
      </c>
      <c r="T1069" s="46" t="str">
        <f t="shared" si="215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216"/>
        <v>0.3</v>
      </c>
      <c r="W1069" s="46">
        <f t="shared" si="217"/>
        <v>378</v>
      </c>
      <c r="X1069" s="58">
        <f t="shared" si="218"/>
        <v>0</v>
      </c>
      <c r="Y1069" s="46" t="str">
        <f t="shared" si="219"/>
        <v>No</v>
      </c>
      <c r="Z1069" s="46" t="str">
        <f t="shared" si="220"/>
        <v>HIGH</v>
      </c>
    </row>
    <row r="1070" spans="1:26" x14ac:dyDescent="0.25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208"/>
        <v>974</v>
      </c>
      <c r="L1070" s="46">
        <f t="shared" si="209"/>
        <v>1062</v>
      </c>
      <c r="M1070" s="46">
        <v>66</v>
      </c>
      <c r="N1070" s="46">
        <f t="shared" si="210"/>
        <v>1128</v>
      </c>
      <c r="O1070" s="46">
        <f t="shared" si="211"/>
        <v>154</v>
      </c>
      <c r="P1070" s="46" t="s">
        <v>30</v>
      </c>
      <c r="Q1070" s="58">
        <f t="shared" si="212"/>
        <v>0</v>
      </c>
      <c r="R1070" s="46">
        <f t="shared" si="213"/>
        <v>169.2</v>
      </c>
      <c r="S1070" s="58" t="str">
        <f t="shared" si="214"/>
        <v>No Discount</v>
      </c>
      <c r="T1070" s="46" t="str">
        <f t="shared" si="215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216"/>
        <v>0</v>
      </c>
      <c r="W1070" s="46" t="str">
        <f t="shared" si="217"/>
        <v>-</v>
      </c>
      <c r="X1070" s="58">
        <f t="shared" si="218"/>
        <v>0</v>
      </c>
      <c r="Y1070" s="46" t="str">
        <f t="shared" si="219"/>
        <v>No</v>
      </c>
      <c r="Z1070" s="46" t="str">
        <f t="shared" si="220"/>
        <v>Very high</v>
      </c>
    </row>
    <row r="1071" spans="1:26" x14ac:dyDescent="0.25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208"/>
        <v>30892</v>
      </c>
      <c r="L1071" s="46">
        <f t="shared" si="209"/>
        <v>34660</v>
      </c>
      <c r="M1071" s="46">
        <v>41</v>
      </c>
      <c r="N1071" s="46">
        <f t="shared" si="210"/>
        <v>34701</v>
      </c>
      <c r="O1071" s="46">
        <f t="shared" si="211"/>
        <v>3809</v>
      </c>
      <c r="P1071" s="46" t="s">
        <v>28</v>
      </c>
      <c r="Q1071" s="58">
        <f t="shared" si="212"/>
        <v>0.3</v>
      </c>
      <c r="R1071" s="46">
        <f t="shared" si="213"/>
        <v>10410.299999999999</v>
      </c>
      <c r="S1071" s="58" t="str">
        <f t="shared" si="214"/>
        <v>No Discount</v>
      </c>
      <c r="T1071" s="46" t="str">
        <f t="shared" si="215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216"/>
        <v>0.3</v>
      </c>
      <c r="W1071" s="46">
        <f t="shared" si="217"/>
        <v>10410.299999999999</v>
      </c>
      <c r="X1071" s="58">
        <f t="shared" si="218"/>
        <v>0</v>
      </c>
      <c r="Y1071" s="46" t="str">
        <f t="shared" si="219"/>
        <v>Yes</v>
      </c>
      <c r="Z1071" s="46" t="str">
        <f t="shared" si="220"/>
        <v>HIGH</v>
      </c>
    </row>
    <row r="1072" spans="1:26" x14ac:dyDescent="0.25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208"/>
        <v>1329</v>
      </c>
      <c r="L1072" s="46">
        <f t="shared" si="209"/>
        <v>1422</v>
      </c>
      <c r="M1072" s="46">
        <v>64</v>
      </c>
      <c r="N1072" s="46">
        <f t="shared" si="210"/>
        <v>1486</v>
      </c>
      <c r="O1072" s="46">
        <f t="shared" si="211"/>
        <v>157</v>
      </c>
      <c r="P1072" s="46" t="s">
        <v>30</v>
      </c>
      <c r="Q1072" s="58">
        <f t="shared" si="212"/>
        <v>0</v>
      </c>
      <c r="R1072" s="46" t="str">
        <f t="shared" si="213"/>
        <v>-</v>
      </c>
      <c r="S1072" s="58" t="str">
        <f t="shared" si="214"/>
        <v>No Discount</v>
      </c>
      <c r="T1072" s="46" t="str">
        <f t="shared" si="215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216"/>
        <v>0</v>
      </c>
      <c r="W1072" s="46" t="str">
        <f t="shared" si="217"/>
        <v>-</v>
      </c>
      <c r="X1072" s="58">
        <f t="shared" si="218"/>
        <v>0</v>
      </c>
      <c r="Y1072" s="46" t="str">
        <f t="shared" si="219"/>
        <v>No</v>
      </c>
      <c r="Z1072" s="46" t="str">
        <f t="shared" si="220"/>
        <v>Very high</v>
      </c>
    </row>
    <row r="1073" spans="1:26" x14ac:dyDescent="0.25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208"/>
        <v>339</v>
      </c>
      <c r="L1073" s="46">
        <f t="shared" si="209"/>
        <v>375</v>
      </c>
      <c r="M1073" s="46">
        <v>30</v>
      </c>
      <c r="N1073" s="46">
        <f t="shared" si="210"/>
        <v>405</v>
      </c>
      <c r="O1073" s="46">
        <f t="shared" si="211"/>
        <v>66</v>
      </c>
      <c r="P1073" s="46" t="s">
        <v>64</v>
      </c>
      <c r="Q1073" s="58">
        <f t="shared" si="212"/>
        <v>0.3</v>
      </c>
      <c r="R1073" s="46">
        <f t="shared" si="213"/>
        <v>121.5</v>
      </c>
      <c r="S1073" s="58" t="str">
        <f t="shared" si="214"/>
        <v>No Discount</v>
      </c>
      <c r="T1073" s="46" t="str">
        <f t="shared" si="215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216"/>
        <v>0.3</v>
      </c>
      <c r="W1073" s="46">
        <f t="shared" si="217"/>
        <v>121.5</v>
      </c>
      <c r="X1073" s="58">
        <f t="shared" si="218"/>
        <v>0</v>
      </c>
      <c r="Y1073" s="46" t="str">
        <f t="shared" si="219"/>
        <v>No</v>
      </c>
      <c r="Z1073" s="46" t="str">
        <f t="shared" si="220"/>
        <v>MID</v>
      </c>
    </row>
    <row r="1074" spans="1:26" x14ac:dyDescent="0.25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208"/>
        <v>2210</v>
      </c>
      <c r="L1074" s="46">
        <f t="shared" si="209"/>
        <v>2342</v>
      </c>
      <c r="M1074" s="46">
        <v>76</v>
      </c>
      <c r="N1074" s="46">
        <f t="shared" si="210"/>
        <v>2418</v>
      </c>
      <c r="O1074" s="46">
        <f t="shared" si="211"/>
        <v>208</v>
      </c>
      <c r="P1074" s="46" t="s">
        <v>28</v>
      </c>
      <c r="Q1074" s="58">
        <f t="shared" si="212"/>
        <v>0</v>
      </c>
      <c r="R1074" s="46" t="str">
        <f t="shared" si="213"/>
        <v>-</v>
      </c>
      <c r="S1074" s="58" t="str">
        <f t="shared" si="214"/>
        <v>No Discount</v>
      </c>
      <c r="T1074" s="46" t="str">
        <f t="shared" si="215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216"/>
        <v>0</v>
      </c>
      <c r="W1074" s="46" t="str">
        <f t="shared" si="217"/>
        <v>-</v>
      </c>
      <c r="X1074" s="58">
        <f t="shared" si="218"/>
        <v>0</v>
      </c>
      <c r="Y1074" s="46" t="str">
        <f t="shared" si="219"/>
        <v>Yes</v>
      </c>
      <c r="Z1074" s="46" t="str">
        <f t="shared" si="220"/>
        <v>Very high</v>
      </c>
    </row>
    <row r="1075" spans="1:26" x14ac:dyDescent="0.25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208"/>
        <v>712</v>
      </c>
      <c r="L1075" s="46">
        <f t="shared" si="209"/>
        <v>784</v>
      </c>
      <c r="M1075" s="46">
        <v>29</v>
      </c>
      <c r="N1075" s="46">
        <f t="shared" si="210"/>
        <v>813</v>
      </c>
      <c r="O1075" s="46">
        <f t="shared" si="211"/>
        <v>101</v>
      </c>
      <c r="P1075" s="46" t="s">
        <v>30</v>
      </c>
      <c r="Q1075" s="58">
        <f t="shared" si="212"/>
        <v>0</v>
      </c>
      <c r="R1075" s="46" t="str">
        <f t="shared" si="213"/>
        <v>-</v>
      </c>
      <c r="S1075" s="58" t="str">
        <f t="shared" si="214"/>
        <v>No Discount</v>
      </c>
      <c r="T1075" s="46" t="str">
        <f t="shared" si="215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216"/>
        <v>0</v>
      </c>
      <c r="W1075" s="46" t="str">
        <f t="shared" si="217"/>
        <v>-</v>
      </c>
      <c r="X1075" s="58">
        <f t="shared" si="218"/>
        <v>0</v>
      </c>
      <c r="Y1075" s="46" t="str">
        <f t="shared" si="219"/>
        <v>No</v>
      </c>
      <c r="Z1075" s="46" t="str">
        <f t="shared" si="220"/>
        <v>MID</v>
      </c>
    </row>
    <row r="1076" spans="1:26" x14ac:dyDescent="0.25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208"/>
        <v>387</v>
      </c>
      <c r="L1076" s="46">
        <f t="shared" si="209"/>
        <v>426</v>
      </c>
      <c r="M1076" s="46">
        <v>30</v>
      </c>
      <c r="N1076" s="46">
        <f t="shared" si="210"/>
        <v>456</v>
      </c>
      <c r="O1076" s="46">
        <f t="shared" si="211"/>
        <v>69</v>
      </c>
      <c r="P1076" s="46" t="s">
        <v>30</v>
      </c>
      <c r="Q1076" s="58">
        <f t="shared" si="212"/>
        <v>0</v>
      </c>
      <c r="R1076" s="46" t="str">
        <f t="shared" si="213"/>
        <v>-</v>
      </c>
      <c r="S1076" s="58" t="str">
        <f t="shared" si="214"/>
        <v>No Discount</v>
      </c>
      <c r="T1076" s="46" t="str">
        <f t="shared" si="215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216"/>
        <v>0</v>
      </c>
      <c r="W1076" s="46" t="str">
        <f t="shared" si="217"/>
        <v>-</v>
      </c>
      <c r="X1076" s="58">
        <f t="shared" si="218"/>
        <v>0</v>
      </c>
      <c r="Y1076" s="46" t="str">
        <f t="shared" si="219"/>
        <v>No</v>
      </c>
      <c r="Z1076" s="46" t="str">
        <f t="shared" si="220"/>
        <v>MID</v>
      </c>
    </row>
    <row r="1077" spans="1:26" x14ac:dyDescent="0.25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208"/>
        <v>246</v>
      </c>
      <c r="L1077" s="46">
        <f t="shared" si="209"/>
        <v>276</v>
      </c>
      <c r="M1077" s="46">
        <v>10</v>
      </c>
      <c r="N1077" s="46">
        <f t="shared" si="210"/>
        <v>286</v>
      </c>
      <c r="O1077" s="46">
        <f t="shared" si="211"/>
        <v>40</v>
      </c>
      <c r="P1077" s="46" t="s">
        <v>30</v>
      </c>
      <c r="Q1077" s="58">
        <f t="shared" si="212"/>
        <v>0</v>
      </c>
      <c r="R1077" s="46" t="str">
        <f t="shared" si="213"/>
        <v>-</v>
      </c>
      <c r="S1077" s="58" t="str">
        <f t="shared" si="214"/>
        <v>No Discount</v>
      </c>
      <c r="T1077" s="46" t="str">
        <f t="shared" si="215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216"/>
        <v>0</v>
      </c>
      <c r="W1077" s="46" t="str">
        <f t="shared" si="217"/>
        <v>-</v>
      </c>
      <c r="X1077" s="58">
        <f t="shared" si="218"/>
        <v>0</v>
      </c>
      <c r="Y1077" s="46" t="str">
        <f t="shared" si="219"/>
        <v>No</v>
      </c>
      <c r="Z1077" s="46" t="str">
        <f t="shared" si="220"/>
        <v>LOW</v>
      </c>
    </row>
    <row r="1078" spans="1:26" x14ac:dyDescent="0.25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208"/>
        <v>79</v>
      </c>
      <c r="L1078" s="46">
        <f t="shared" si="209"/>
        <v>82</v>
      </c>
      <c r="M1078" s="46">
        <v>10</v>
      </c>
      <c r="N1078" s="46">
        <f t="shared" si="210"/>
        <v>92</v>
      </c>
      <c r="O1078" s="46">
        <f t="shared" si="211"/>
        <v>13</v>
      </c>
      <c r="P1078" s="46" t="s">
        <v>30</v>
      </c>
      <c r="Q1078" s="58">
        <f t="shared" si="212"/>
        <v>0</v>
      </c>
      <c r="R1078" s="46">
        <f t="shared" si="213"/>
        <v>13.799999999999999</v>
      </c>
      <c r="S1078" s="58" t="str">
        <f t="shared" si="214"/>
        <v>No Discount</v>
      </c>
      <c r="T1078" s="46" t="str">
        <f t="shared" si="215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216"/>
        <v>0</v>
      </c>
      <c r="W1078" s="46" t="str">
        <f t="shared" si="217"/>
        <v>-</v>
      </c>
      <c r="X1078" s="58">
        <f t="shared" si="218"/>
        <v>0</v>
      </c>
      <c r="Y1078" s="46" t="str">
        <f t="shared" si="219"/>
        <v>No</v>
      </c>
      <c r="Z1078" s="46" t="str">
        <f t="shared" si="220"/>
        <v>LOW</v>
      </c>
    </row>
    <row r="1079" spans="1:26" x14ac:dyDescent="0.25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208"/>
        <v>16938</v>
      </c>
      <c r="L1079" s="46">
        <f t="shared" si="209"/>
        <v>17778</v>
      </c>
      <c r="M1079" s="46">
        <v>91</v>
      </c>
      <c r="N1079" s="46">
        <f t="shared" si="210"/>
        <v>17869</v>
      </c>
      <c r="O1079" s="46">
        <f t="shared" si="211"/>
        <v>931</v>
      </c>
      <c r="P1079" s="46" t="s">
        <v>30</v>
      </c>
      <c r="Q1079" s="58">
        <f t="shared" si="212"/>
        <v>0</v>
      </c>
      <c r="R1079" s="46">
        <f t="shared" si="213"/>
        <v>5003.3200000000006</v>
      </c>
      <c r="S1079" s="58" t="str">
        <f t="shared" si="214"/>
        <v>No Discount</v>
      </c>
      <c r="T1079" s="46" t="str">
        <f t="shared" si="215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216"/>
        <v>0</v>
      </c>
      <c r="W1079" s="46">
        <f t="shared" si="217"/>
        <v>5003.3200000000006</v>
      </c>
      <c r="X1079" s="58">
        <f t="shared" si="218"/>
        <v>0</v>
      </c>
      <c r="Y1079" s="46" t="str">
        <f t="shared" si="219"/>
        <v>Yes</v>
      </c>
      <c r="Z1079" s="46" t="str">
        <f t="shared" si="220"/>
        <v>Very high</v>
      </c>
    </row>
    <row r="1080" spans="1:26" x14ac:dyDescent="0.25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208"/>
        <v>58</v>
      </c>
      <c r="L1080" s="46">
        <f t="shared" si="209"/>
        <v>63</v>
      </c>
      <c r="M1080" s="46">
        <v>10</v>
      </c>
      <c r="N1080" s="46">
        <f t="shared" si="210"/>
        <v>73</v>
      </c>
      <c r="O1080" s="46">
        <f t="shared" si="211"/>
        <v>15</v>
      </c>
      <c r="P1080" s="46" t="s">
        <v>30</v>
      </c>
      <c r="Q1080" s="58">
        <f t="shared" si="212"/>
        <v>0.3</v>
      </c>
      <c r="R1080" s="46">
        <f t="shared" si="213"/>
        <v>21.9</v>
      </c>
      <c r="S1080" s="58" t="str">
        <f t="shared" si="214"/>
        <v>No Discount</v>
      </c>
      <c r="T1080" s="46" t="str">
        <f t="shared" si="215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216"/>
        <v>0.3</v>
      </c>
      <c r="W1080" s="46">
        <f t="shared" si="217"/>
        <v>21.9</v>
      </c>
      <c r="X1080" s="58">
        <f t="shared" si="218"/>
        <v>0</v>
      </c>
      <c r="Y1080" s="46" t="str">
        <f t="shared" si="219"/>
        <v>No</v>
      </c>
      <c r="Z1080" s="46" t="str">
        <f t="shared" si="220"/>
        <v>LOW</v>
      </c>
    </row>
    <row r="1081" spans="1:26" x14ac:dyDescent="0.25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208"/>
        <v>443</v>
      </c>
      <c r="L1081" s="46">
        <f t="shared" si="209"/>
        <v>474</v>
      </c>
      <c r="M1081" s="46">
        <v>33</v>
      </c>
      <c r="N1081" s="46">
        <f t="shared" si="210"/>
        <v>507</v>
      </c>
      <c r="O1081" s="46">
        <f t="shared" si="211"/>
        <v>64</v>
      </c>
      <c r="P1081" s="46" t="s">
        <v>30</v>
      </c>
      <c r="Q1081" s="58">
        <f t="shared" si="212"/>
        <v>0</v>
      </c>
      <c r="R1081" s="46" t="str">
        <f t="shared" si="213"/>
        <v>-</v>
      </c>
      <c r="S1081" s="58" t="str">
        <f t="shared" si="214"/>
        <v>No Discount</v>
      </c>
      <c r="T1081" s="46" t="str">
        <f t="shared" si="215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si="216"/>
        <v>0</v>
      </c>
      <c r="W1081" s="46" t="str">
        <f t="shared" si="217"/>
        <v>-</v>
      </c>
      <c r="X1081" s="58">
        <f t="shared" si="218"/>
        <v>0</v>
      </c>
      <c r="Y1081" s="46" t="str">
        <f t="shared" si="219"/>
        <v>No</v>
      </c>
      <c r="Z1081" s="46" t="str">
        <f t="shared" si="220"/>
        <v>MID</v>
      </c>
    </row>
    <row r="1082" spans="1:26" x14ac:dyDescent="0.25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208"/>
        <v>1620</v>
      </c>
      <c r="L1082" s="46">
        <f t="shared" si="209"/>
        <v>1700</v>
      </c>
      <c r="M1082" s="46">
        <v>53</v>
      </c>
      <c r="N1082" s="46">
        <f t="shared" si="210"/>
        <v>1753</v>
      </c>
      <c r="O1082" s="46">
        <f t="shared" si="211"/>
        <v>133</v>
      </c>
      <c r="P1082" s="46" t="s">
        <v>30</v>
      </c>
      <c r="Q1082" s="58">
        <f t="shared" si="212"/>
        <v>0.3</v>
      </c>
      <c r="R1082" s="46">
        <f t="shared" si="213"/>
        <v>525.9</v>
      </c>
      <c r="S1082" s="58" t="str">
        <f t="shared" si="214"/>
        <v>No Discount</v>
      </c>
      <c r="T1082" s="46" t="str">
        <f t="shared" si="215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16"/>
        <v>0.3</v>
      </c>
      <c r="W1082" s="46">
        <f t="shared" si="217"/>
        <v>525.9</v>
      </c>
      <c r="X1082" s="58">
        <f t="shared" si="218"/>
        <v>0</v>
      </c>
      <c r="Y1082" s="46" t="str">
        <f t="shared" si="219"/>
        <v>Yes</v>
      </c>
      <c r="Z1082" s="46" t="str">
        <f t="shared" si="220"/>
        <v>HIGH</v>
      </c>
    </row>
    <row r="1083" spans="1:26" x14ac:dyDescent="0.25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208"/>
        <v>38365</v>
      </c>
      <c r="L1083" s="46">
        <f t="shared" si="209"/>
        <v>41405</v>
      </c>
      <c r="M1083" s="46">
        <v>48</v>
      </c>
      <c r="N1083" s="46">
        <f t="shared" si="210"/>
        <v>41453</v>
      </c>
      <c r="O1083" s="46">
        <f t="shared" si="211"/>
        <v>3088</v>
      </c>
      <c r="P1083" s="46" t="s">
        <v>152</v>
      </c>
      <c r="Q1083" s="58">
        <f t="shared" si="212"/>
        <v>0</v>
      </c>
      <c r="R1083" s="46" t="str">
        <f t="shared" si="213"/>
        <v>-</v>
      </c>
      <c r="S1083" s="58" t="str">
        <f t="shared" si="214"/>
        <v>No Discount</v>
      </c>
      <c r="T1083" s="46" t="str">
        <f t="shared" si="215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16"/>
        <v>0</v>
      </c>
      <c r="W1083" s="46" t="str">
        <f t="shared" si="217"/>
        <v>-</v>
      </c>
      <c r="X1083" s="58">
        <f t="shared" si="218"/>
        <v>0</v>
      </c>
      <c r="Y1083" s="46" t="str">
        <f t="shared" si="219"/>
        <v>Yes</v>
      </c>
      <c r="Z1083" s="46" t="str">
        <f t="shared" si="220"/>
        <v>HIGH</v>
      </c>
    </row>
    <row r="1084" spans="1:26" x14ac:dyDescent="0.25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208"/>
        <v>812</v>
      </c>
      <c r="L1084" s="46">
        <f t="shared" si="209"/>
        <v>882</v>
      </c>
      <c r="M1084" s="46">
        <v>10</v>
      </c>
      <c r="N1084" s="46">
        <f t="shared" si="210"/>
        <v>892</v>
      </c>
      <c r="O1084" s="46">
        <f t="shared" si="211"/>
        <v>80</v>
      </c>
      <c r="P1084" s="46" t="s">
        <v>30</v>
      </c>
      <c r="Q1084" s="58">
        <f t="shared" si="212"/>
        <v>0</v>
      </c>
      <c r="R1084" s="46" t="str">
        <f t="shared" si="213"/>
        <v>-</v>
      </c>
      <c r="S1084" s="58" t="str">
        <f t="shared" si="214"/>
        <v>No Discount</v>
      </c>
      <c r="T1084" s="46" t="str">
        <f t="shared" si="215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16"/>
        <v>0</v>
      </c>
      <c r="W1084" s="46" t="str">
        <f t="shared" si="217"/>
        <v>-</v>
      </c>
      <c r="X1084" s="58">
        <f t="shared" si="218"/>
        <v>0</v>
      </c>
      <c r="Y1084" s="46" t="str">
        <f t="shared" si="219"/>
        <v>No</v>
      </c>
      <c r="Z1084" s="46" t="str">
        <f t="shared" si="220"/>
        <v>LOW</v>
      </c>
    </row>
    <row r="1085" spans="1:26" x14ac:dyDescent="0.25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208"/>
        <v>24008</v>
      </c>
      <c r="L1085" s="46">
        <f t="shared" si="209"/>
        <v>24240</v>
      </c>
      <c r="M1085" s="46">
        <v>67</v>
      </c>
      <c r="N1085" s="46">
        <f t="shared" si="210"/>
        <v>24307</v>
      </c>
      <c r="O1085" s="46">
        <f t="shared" si="211"/>
        <v>299</v>
      </c>
      <c r="P1085" s="46" t="s">
        <v>30</v>
      </c>
      <c r="Q1085" s="58">
        <f t="shared" si="212"/>
        <v>0.3</v>
      </c>
      <c r="R1085" s="46">
        <f t="shared" si="213"/>
        <v>7292.0999999999995</v>
      </c>
      <c r="S1085" s="58" t="str">
        <f t="shared" si="214"/>
        <v>No Discount</v>
      </c>
      <c r="T1085" s="46" t="str">
        <f t="shared" si="215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16"/>
        <v>0.3</v>
      </c>
      <c r="W1085" s="46">
        <f t="shared" si="217"/>
        <v>7292.0999999999995</v>
      </c>
      <c r="X1085" s="58">
        <f t="shared" si="218"/>
        <v>0</v>
      </c>
      <c r="Y1085" s="46" t="str">
        <f t="shared" si="219"/>
        <v>Yes</v>
      </c>
      <c r="Z1085" s="46" t="str">
        <f t="shared" si="220"/>
        <v>Very high</v>
      </c>
    </row>
    <row r="1086" spans="1:26" x14ac:dyDescent="0.25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208"/>
        <v>53824</v>
      </c>
      <c r="L1086" s="46">
        <f t="shared" si="209"/>
        <v>58756</v>
      </c>
      <c r="M1086" s="46">
        <v>74</v>
      </c>
      <c r="N1086" s="46">
        <f t="shared" si="210"/>
        <v>58830</v>
      </c>
      <c r="O1086" s="46">
        <f t="shared" si="211"/>
        <v>5006</v>
      </c>
      <c r="P1086" s="46" t="s">
        <v>28</v>
      </c>
      <c r="Q1086" s="58">
        <f t="shared" si="212"/>
        <v>0</v>
      </c>
      <c r="R1086" s="46">
        <f t="shared" si="213"/>
        <v>16472.400000000001</v>
      </c>
      <c r="S1086" s="58" t="str">
        <f t="shared" si="214"/>
        <v>No Discount</v>
      </c>
      <c r="T1086" s="46" t="str">
        <f t="shared" si="215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16"/>
        <v>0</v>
      </c>
      <c r="W1086" s="46">
        <f t="shared" si="217"/>
        <v>16472.400000000001</v>
      </c>
      <c r="X1086" s="58">
        <f t="shared" si="218"/>
        <v>0</v>
      </c>
      <c r="Y1086" s="46" t="str">
        <f t="shared" si="219"/>
        <v>Yes</v>
      </c>
      <c r="Z1086" s="46" t="str">
        <f t="shared" si="220"/>
        <v>Very high</v>
      </c>
    </row>
    <row r="1087" spans="1:26" x14ac:dyDescent="0.25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208"/>
        <v>1164</v>
      </c>
      <c r="L1087" s="46">
        <f t="shared" si="209"/>
        <v>1210</v>
      </c>
      <c r="M1087" s="46">
        <v>88</v>
      </c>
      <c r="N1087" s="46">
        <f t="shared" si="210"/>
        <v>1298</v>
      </c>
      <c r="O1087" s="46">
        <f t="shared" si="211"/>
        <v>134</v>
      </c>
      <c r="P1087" s="46" t="s">
        <v>28</v>
      </c>
      <c r="Q1087" s="58">
        <f t="shared" si="212"/>
        <v>0</v>
      </c>
      <c r="R1087" s="46">
        <f t="shared" si="213"/>
        <v>194.7</v>
      </c>
      <c r="S1087" s="58" t="str">
        <f t="shared" si="214"/>
        <v>No Discount</v>
      </c>
      <c r="T1087" s="46" t="str">
        <f t="shared" si="215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16"/>
        <v>0</v>
      </c>
      <c r="W1087" s="46" t="str">
        <f t="shared" si="217"/>
        <v>-</v>
      </c>
      <c r="X1087" s="58">
        <f t="shared" si="218"/>
        <v>0</v>
      </c>
      <c r="Y1087" s="46" t="str">
        <f t="shared" si="219"/>
        <v>Yes</v>
      </c>
      <c r="Z1087" s="46" t="str">
        <f t="shared" si="220"/>
        <v>Very high</v>
      </c>
    </row>
    <row r="1088" spans="1:26" x14ac:dyDescent="0.25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208"/>
        <v>2832</v>
      </c>
      <c r="L1088" s="46">
        <f t="shared" si="209"/>
        <v>3092</v>
      </c>
      <c r="M1088" s="46">
        <v>98</v>
      </c>
      <c r="N1088" s="46">
        <f t="shared" si="210"/>
        <v>3190</v>
      </c>
      <c r="O1088" s="46">
        <f t="shared" si="211"/>
        <v>358</v>
      </c>
      <c r="P1088" s="46" t="s">
        <v>28</v>
      </c>
      <c r="Q1088" s="58">
        <f t="shared" si="212"/>
        <v>0</v>
      </c>
      <c r="R1088" s="46">
        <f t="shared" si="213"/>
        <v>478.5</v>
      </c>
      <c r="S1088" s="58" t="str">
        <f t="shared" si="214"/>
        <v>No Discount</v>
      </c>
      <c r="T1088" s="46" t="str">
        <f t="shared" si="215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16"/>
        <v>0</v>
      </c>
      <c r="W1088" s="46" t="str">
        <f t="shared" si="217"/>
        <v>-</v>
      </c>
      <c r="X1088" s="58">
        <f t="shared" si="218"/>
        <v>0</v>
      </c>
      <c r="Y1088" s="46" t="str">
        <f t="shared" si="219"/>
        <v>No</v>
      </c>
      <c r="Z1088" s="46" t="str">
        <f t="shared" si="220"/>
        <v>Very high</v>
      </c>
    </row>
    <row r="1089" spans="1:26" x14ac:dyDescent="0.25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208"/>
        <v>6476</v>
      </c>
      <c r="L1089" s="46">
        <f t="shared" si="209"/>
        <v>7001</v>
      </c>
      <c r="M1089" s="46">
        <v>55</v>
      </c>
      <c r="N1089" s="46">
        <f t="shared" si="210"/>
        <v>7056</v>
      </c>
      <c r="O1089" s="46">
        <f t="shared" si="211"/>
        <v>580</v>
      </c>
      <c r="P1089" s="46" t="s">
        <v>30</v>
      </c>
      <c r="Q1089" s="58">
        <f t="shared" si="212"/>
        <v>0</v>
      </c>
      <c r="R1089" s="46">
        <f t="shared" si="213"/>
        <v>1975.6800000000003</v>
      </c>
      <c r="S1089" s="58" t="str">
        <f t="shared" si="214"/>
        <v>No Discount</v>
      </c>
      <c r="T1089" s="46" t="str">
        <f t="shared" si="215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16"/>
        <v>0</v>
      </c>
      <c r="W1089" s="46">
        <f t="shared" si="217"/>
        <v>1975.6800000000003</v>
      </c>
      <c r="X1089" s="58">
        <f t="shared" si="218"/>
        <v>0</v>
      </c>
      <c r="Y1089" s="46" t="str">
        <f t="shared" si="219"/>
        <v>Yes</v>
      </c>
      <c r="Z1089" s="46" t="str">
        <f t="shared" si="220"/>
        <v>HIGH</v>
      </c>
    </row>
    <row r="1090" spans="1:26" x14ac:dyDescent="0.25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208"/>
        <v>348</v>
      </c>
      <c r="L1090" s="46">
        <f t="shared" si="209"/>
        <v>381</v>
      </c>
      <c r="M1090" s="46">
        <v>30</v>
      </c>
      <c r="N1090" s="46">
        <f t="shared" si="210"/>
        <v>411</v>
      </c>
      <c r="O1090" s="46">
        <f t="shared" si="211"/>
        <v>63</v>
      </c>
      <c r="P1090" s="46" t="s">
        <v>30</v>
      </c>
      <c r="Q1090" s="58">
        <f t="shared" si="212"/>
        <v>0</v>
      </c>
      <c r="R1090" s="46" t="str">
        <f t="shared" si="213"/>
        <v>-</v>
      </c>
      <c r="S1090" s="58" t="str">
        <f t="shared" si="214"/>
        <v>No Discount</v>
      </c>
      <c r="T1090" s="46" t="str">
        <f t="shared" si="215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16"/>
        <v>0</v>
      </c>
      <c r="W1090" s="46" t="str">
        <f t="shared" si="217"/>
        <v>-</v>
      </c>
      <c r="X1090" s="58">
        <f t="shared" si="218"/>
        <v>0</v>
      </c>
      <c r="Y1090" s="46" t="str">
        <f t="shared" si="219"/>
        <v>No</v>
      </c>
      <c r="Z1090" s="46" t="str">
        <f t="shared" si="220"/>
        <v>MID</v>
      </c>
    </row>
    <row r="1091" spans="1:26" x14ac:dyDescent="0.25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21">I1091*J1091</f>
        <v>34028</v>
      </c>
      <c r="L1091" s="46">
        <f t="shared" ref="L1091:L1154" si="222">H1091*J1091</f>
        <v>36057</v>
      </c>
      <c r="M1091" s="46">
        <v>96</v>
      </c>
      <c r="N1091" s="46">
        <f t="shared" ref="N1091:N1154" si="223">L1091+M1091</f>
        <v>36153</v>
      </c>
      <c r="O1091" s="46">
        <f t="shared" ref="O1091:O1154" si="224">N1091-K1091</f>
        <v>2125</v>
      </c>
      <c r="P1091" s="46" t="s">
        <v>30</v>
      </c>
      <c r="Q1091" s="58">
        <f t="shared" ref="Q1091:Q1154" si="225">IF(E1091="Amazon",30%,0)</f>
        <v>0</v>
      </c>
      <c r="R1091" s="46" t="str">
        <f t="shared" ref="R1091:R1154" si="226">IF(E1091="Amazon",30%*N1091,IF(E1091="Flipkart",28%*N1091,IF(E1091="India Mart",15%*N1091,"-")))</f>
        <v>-</v>
      </c>
      <c r="S1091" s="58" t="str">
        <f t="shared" ref="S1091:S1154" si="227">IF(AND(E1091="Website",N1091&gt;25000),2%,"No Discount")</f>
        <v>No Discount</v>
      </c>
      <c r="T1091" s="46" t="str">
        <f t="shared" ref="T1091:T1154" si="228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ref="V1091:V1154" si="229">IF(E1091="Amazon",30%,0%)</f>
        <v>0</v>
      </c>
      <c r="W1091" s="46" t="str">
        <f t="shared" ref="W1091:W1154" si="230">IF(E1091="Amazon",N1091*30%,IF(E1091="flipkart",N1091*28%,IF(E1091="indiamart",N1091*15%,"-")))</f>
        <v>-</v>
      </c>
      <c r="X1091" s="58">
        <f t="shared" ref="X1091:X1154" si="231">IF(AND(E1091="website",N1091&gt;25000),2%,0%)</f>
        <v>0</v>
      </c>
      <c r="Y1091" s="46" t="str">
        <f t="shared" ref="Y1091:Y1154" si="232">IF(OR(D1091="Furniture",D1091="Technology"),"Yes","No")</f>
        <v>Yes</v>
      </c>
      <c r="Z1091" s="46" t="str">
        <f t="shared" ref="Z1091:Z1154" si="233">_xlfn.IFS(M1091&lt;=20,"LOW",M1091&lt;=40,"MID",M1091&lt;=60,"HIGH",M1091&gt;60,"Very high")</f>
        <v>Very high</v>
      </c>
    </row>
    <row r="1092" spans="1:26" x14ac:dyDescent="0.25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21"/>
        <v>629</v>
      </c>
      <c r="L1092" s="46">
        <f t="shared" si="222"/>
        <v>674</v>
      </c>
      <c r="M1092" s="46">
        <v>69</v>
      </c>
      <c r="N1092" s="46">
        <f t="shared" si="223"/>
        <v>743</v>
      </c>
      <c r="O1092" s="46">
        <f t="shared" si="224"/>
        <v>114</v>
      </c>
      <c r="P1092" s="46" t="s">
        <v>28</v>
      </c>
      <c r="Q1092" s="58">
        <f t="shared" si="225"/>
        <v>0</v>
      </c>
      <c r="R1092" s="46" t="str">
        <f t="shared" si="226"/>
        <v>-</v>
      </c>
      <c r="S1092" s="58" t="str">
        <f t="shared" si="227"/>
        <v>No Discount</v>
      </c>
      <c r="T1092" s="46" t="str">
        <f t="shared" si="228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29"/>
        <v>0</v>
      </c>
      <c r="W1092" s="46" t="str">
        <f t="shared" si="230"/>
        <v>-</v>
      </c>
      <c r="X1092" s="58">
        <f t="shared" si="231"/>
        <v>0</v>
      </c>
      <c r="Y1092" s="46" t="str">
        <f t="shared" si="232"/>
        <v>No</v>
      </c>
      <c r="Z1092" s="46" t="str">
        <f t="shared" si="233"/>
        <v>Very high</v>
      </c>
    </row>
    <row r="1093" spans="1:26" x14ac:dyDescent="0.25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21"/>
        <v>4201</v>
      </c>
      <c r="L1093" s="46">
        <f t="shared" si="222"/>
        <v>4487</v>
      </c>
      <c r="M1093" s="46">
        <v>25</v>
      </c>
      <c r="N1093" s="46">
        <f t="shared" si="223"/>
        <v>4512</v>
      </c>
      <c r="O1093" s="46">
        <f t="shared" si="224"/>
        <v>311</v>
      </c>
      <c r="P1093" s="46" t="s">
        <v>30</v>
      </c>
      <c r="Q1093" s="58">
        <f t="shared" si="225"/>
        <v>0</v>
      </c>
      <c r="R1093" s="46" t="str">
        <f t="shared" si="226"/>
        <v>-</v>
      </c>
      <c r="S1093" s="58" t="str">
        <f t="shared" si="227"/>
        <v>No Discount</v>
      </c>
      <c r="T1093" s="46" t="str">
        <f t="shared" si="228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29"/>
        <v>0</v>
      </c>
      <c r="W1093" s="46" t="str">
        <f t="shared" si="230"/>
        <v>-</v>
      </c>
      <c r="X1093" s="58">
        <f t="shared" si="231"/>
        <v>0</v>
      </c>
      <c r="Y1093" s="46" t="str">
        <f t="shared" si="232"/>
        <v>Yes</v>
      </c>
      <c r="Z1093" s="46" t="str">
        <f t="shared" si="233"/>
        <v>MID</v>
      </c>
    </row>
    <row r="1094" spans="1:26" x14ac:dyDescent="0.25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21"/>
        <v>32140</v>
      </c>
      <c r="L1094" s="46">
        <f t="shared" si="222"/>
        <v>34744</v>
      </c>
      <c r="M1094" s="46">
        <v>62</v>
      </c>
      <c r="N1094" s="46">
        <f t="shared" si="223"/>
        <v>34806</v>
      </c>
      <c r="O1094" s="46">
        <f t="shared" si="224"/>
        <v>2666</v>
      </c>
      <c r="P1094" s="46" t="s">
        <v>30</v>
      </c>
      <c r="Q1094" s="58">
        <f t="shared" si="225"/>
        <v>0.3</v>
      </c>
      <c r="R1094" s="46">
        <f t="shared" si="226"/>
        <v>10441.799999999999</v>
      </c>
      <c r="S1094" s="58" t="str">
        <f t="shared" si="227"/>
        <v>No Discount</v>
      </c>
      <c r="T1094" s="46" t="str">
        <f t="shared" si="228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29"/>
        <v>0.3</v>
      </c>
      <c r="W1094" s="46">
        <f t="shared" si="230"/>
        <v>10441.799999999999</v>
      </c>
      <c r="X1094" s="58">
        <f t="shared" si="231"/>
        <v>0</v>
      </c>
      <c r="Y1094" s="46" t="str">
        <f t="shared" si="232"/>
        <v>Yes</v>
      </c>
      <c r="Z1094" s="46" t="str">
        <f t="shared" si="233"/>
        <v>Very high</v>
      </c>
    </row>
    <row r="1095" spans="1:26" x14ac:dyDescent="0.25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21"/>
        <v>11480</v>
      </c>
      <c r="L1095" s="46">
        <f t="shared" si="222"/>
        <v>11924</v>
      </c>
      <c r="M1095" s="46">
        <v>39</v>
      </c>
      <c r="N1095" s="46">
        <f t="shared" si="223"/>
        <v>11963</v>
      </c>
      <c r="O1095" s="46">
        <f t="shared" si="224"/>
        <v>483</v>
      </c>
      <c r="P1095" s="46" t="s">
        <v>28</v>
      </c>
      <c r="Q1095" s="58">
        <f t="shared" si="225"/>
        <v>0</v>
      </c>
      <c r="R1095" s="46" t="str">
        <f t="shared" si="226"/>
        <v>-</v>
      </c>
      <c r="S1095" s="58" t="str">
        <f t="shared" si="227"/>
        <v>No Discount</v>
      </c>
      <c r="T1095" s="46" t="str">
        <f t="shared" si="228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29"/>
        <v>0</v>
      </c>
      <c r="W1095" s="46" t="str">
        <f t="shared" si="230"/>
        <v>-</v>
      </c>
      <c r="X1095" s="58">
        <f t="shared" si="231"/>
        <v>0</v>
      </c>
      <c r="Y1095" s="46" t="str">
        <f t="shared" si="232"/>
        <v>Yes</v>
      </c>
      <c r="Z1095" s="46" t="str">
        <f t="shared" si="233"/>
        <v>MID</v>
      </c>
    </row>
    <row r="1096" spans="1:26" x14ac:dyDescent="0.25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21"/>
        <v>1414</v>
      </c>
      <c r="L1096" s="46">
        <f t="shared" si="222"/>
        <v>1556</v>
      </c>
      <c r="M1096" s="46">
        <v>35</v>
      </c>
      <c r="N1096" s="46">
        <f t="shared" si="223"/>
        <v>1591</v>
      </c>
      <c r="O1096" s="46">
        <f t="shared" si="224"/>
        <v>177</v>
      </c>
      <c r="P1096" s="46" t="s">
        <v>30</v>
      </c>
      <c r="Q1096" s="58">
        <f t="shared" si="225"/>
        <v>0</v>
      </c>
      <c r="R1096" s="46" t="str">
        <f t="shared" si="226"/>
        <v>-</v>
      </c>
      <c r="S1096" s="58" t="str">
        <f t="shared" si="227"/>
        <v>No Discount</v>
      </c>
      <c r="T1096" s="46" t="str">
        <f t="shared" si="228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29"/>
        <v>0</v>
      </c>
      <c r="W1096" s="46" t="str">
        <f t="shared" si="230"/>
        <v>-</v>
      </c>
      <c r="X1096" s="58">
        <f t="shared" si="231"/>
        <v>0</v>
      </c>
      <c r="Y1096" s="46" t="str">
        <f t="shared" si="232"/>
        <v>Yes</v>
      </c>
      <c r="Z1096" s="46" t="str">
        <f t="shared" si="233"/>
        <v>MID</v>
      </c>
    </row>
    <row r="1097" spans="1:26" x14ac:dyDescent="0.25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21"/>
        <v>2932</v>
      </c>
      <c r="L1097" s="46">
        <f t="shared" si="222"/>
        <v>3138</v>
      </c>
      <c r="M1097" s="46">
        <v>36</v>
      </c>
      <c r="N1097" s="46">
        <f t="shared" si="223"/>
        <v>3174</v>
      </c>
      <c r="O1097" s="46">
        <f t="shared" si="224"/>
        <v>242</v>
      </c>
      <c r="P1097" s="46" t="s">
        <v>28</v>
      </c>
      <c r="Q1097" s="58">
        <f t="shared" si="225"/>
        <v>0</v>
      </c>
      <c r="R1097" s="46" t="str">
        <f t="shared" si="226"/>
        <v>-</v>
      </c>
      <c r="S1097" s="58" t="str">
        <f t="shared" si="227"/>
        <v>No Discount</v>
      </c>
      <c r="T1097" s="46" t="str">
        <f t="shared" si="228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29"/>
        <v>0</v>
      </c>
      <c r="W1097" s="46" t="str">
        <f t="shared" si="230"/>
        <v>-</v>
      </c>
      <c r="X1097" s="58">
        <f t="shared" si="231"/>
        <v>0</v>
      </c>
      <c r="Y1097" s="46" t="str">
        <f t="shared" si="232"/>
        <v>Yes</v>
      </c>
      <c r="Z1097" s="46" t="str">
        <f t="shared" si="233"/>
        <v>MID</v>
      </c>
    </row>
    <row r="1098" spans="1:26" x14ac:dyDescent="0.25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21"/>
        <v>2374</v>
      </c>
      <c r="L1098" s="46">
        <f t="shared" si="222"/>
        <v>2566</v>
      </c>
      <c r="M1098" s="46">
        <v>20</v>
      </c>
      <c r="N1098" s="46">
        <f t="shared" si="223"/>
        <v>2586</v>
      </c>
      <c r="O1098" s="46">
        <f t="shared" si="224"/>
        <v>212</v>
      </c>
      <c r="P1098" s="46" t="s">
        <v>28</v>
      </c>
      <c r="Q1098" s="58">
        <f t="shared" si="225"/>
        <v>0</v>
      </c>
      <c r="R1098" s="46" t="str">
        <f t="shared" si="226"/>
        <v>-</v>
      </c>
      <c r="S1098" s="58" t="str">
        <f t="shared" si="227"/>
        <v>No Discount</v>
      </c>
      <c r="T1098" s="46" t="str">
        <f t="shared" si="228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29"/>
        <v>0</v>
      </c>
      <c r="W1098" s="46" t="str">
        <f t="shared" si="230"/>
        <v>-</v>
      </c>
      <c r="X1098" s="58">
        <f t="shared" si="231"/>
        <v>0</v>
      </c>
      <c r="Y1098" s="46" t="str">
        <f t="shared" si="232"/>
        <v>No</v>
      </c>
      <c r="Z1098" s="46" t="str">
        <f t="shared" si="233"/>
        <v>LOW</v>
      </c>
    </row>
    <row r="1099" spans="1:26" x14ac:dyDescent="0.25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21"/>
        <v>2856</v>
      </c>
      <c r="L1099" s="46">
        <f t="shared" si="222"/>
        <v>3174</v>
      </c>
      <c r="M1099" s="46">
        <v>50</v>
      </c>
      <c r="N1099" s="46">
        <f t="shared" si="223"/>
        <v>3224</v>
      </c>
      <c r="O1099" s="46">
        <f t="shared" si="224"/>
        <v>368</v>
      </c>
      <c r="P1099" s="46" t="s">
        <v>30</v>
      </c>
      <c r="Q1099" s="58">
        <f t="shared" si="225"/>
        <v>0</v>
      </c>
      <c r="R1099" s="46">
        <f t="shared" si="226"/>
        <v>483.59999999999997</v>
      </c>
      <c r="S1099" s="58" t="str">
        <f t="shared" si="227"/>
        <v>No Discount</v>
      </c>
      <c r="T1099" s="46" t="str">
        <f t="shared" si="228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29"/>
        <v>0</v>
      </c>
      <c r="W1099" s="46" t="str">
        <f t="shared" si="230"/>
        <v>-</v>
      </c>
      <c r="X1099" s="58">
        <f t="shared" si="231"/>
        <v>0</v>
      </c>
      <c r="Y1099" s="46" t="str">
        <f t="shared" si="232"/>
        <v>Yes</v>
      </c>
      <c r="Z1099" s="46" t="str">
        <f t="shared" si="233"/>
        <v>HIGH</v>
      </c>
    </row>
    <row r="1100" spans="1:26" x14ac:dyDescent="0.25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21"/>
        <v>8180</v>
      </c>
      <c r="L1100" s="46">
        <f t="shared" si="222"/>
        <v>8340</v>
      </c>
      <c r="M1100" s="46">
        <v>34</v>
      </c>
      <c r="N1100" s="46">
        <f t="shared" si="223"/>
        <v>8374</v>
      </c>
      <c r="O1100" s="46">
        <f t="shared" si="224"/>
        <v>194</v>
      </c>
      <c r="P1100" s="46" t="s">
        <v>28</v>
      </c>
      <c r="Q1100" s="58">
        <f t="shared" si="225"/>
        <v>0</v>
      </c>
      <c r="R1100" s="46" t="str">
        <f t="shared" si="226"/>
        <v>-</v>
      </c>
      <c r="S1100" s="58" t="str">
        <f t="shared" si="227"/>
        <v>No Discount</v>
      </c>
      <c r="T1100" s="46" t="str">
        <f t="shared" si="228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29"/>
        <v>0</v>
      </c>
      <c r="W1100" s="46" t="str">
        <f t="shared" si="230"/>
        <v>-</v>
      </c>
      <c r="X1100" s="58">
        <f t="shared" si="231"/>
        <v>0</v>
      </c>
      <c r="Y1100" s="46" t="str">
        <f t="shared" si="232"/>
        <v>Yes</v>
      </c>
      <c r="Z1100" s="46" t="str">
        <f t="shared" si="233"/>
        <v>MID</v>
      </c>
    </row>
    <row r="1101" spans="1:26" x14ac:dyDescent="0.25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21"/>
        <v>15144</v>
      </c>
      <c r="L1101" s="46">
        <f t="shared" si="222"/>
        <v>16052</v>
      </c>
      <c r="M1101" s="46">
        <v>25</v>
      </c>
      <c r="N1101" s="46">
        <f t="shared" si="223"/>
        <v>16077</v>
      </c>
      <c r="O1101" s="46">
        <f t="shared" si="224"/>
        <v>933</v>
      </c>
      <c r="P1101" s="46" t="s">
        <v>30</v>
      </c>
      <c r="Q1101" s="58">
        <f t="shared" si="225"/>
        <v>0</v>
      </c>
      <c r="R1101" s="46" t="str">
        <f t="shared" si="226"/>
        <v>-</v>
      </c>
      <c r="S1101" s="58" t="str">
        <f t="shared" si="227"/>
        <v>No Discount</v>
      </c>
      <c r="T1101" s="46" t="str">
        <f t="shared" si="228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29"/>
        <v>0</v>
      </c>
      <c r="W1101" s="46" t="str">
        <f t="shared" si="230"/>
        <v>-</v>
      </c>
      <c r="X1101" s="58">
        <f t="shared" si="231"/>
        <v>0</v>
      </c>
      <c r="Y1101" s="46" t="str">
        <f t="shared" si="232"/>
        <v>Yes</v>
      </c>
      <c r="Z1101" s="46" t="str">
        <f t="shared" si="233"/>
        <v>MID</v>
      </c>
    </row>
    <row r="1102" spans="1:26" x14ac:dyDescent="0.25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21"/>
        <v>596</v>
      </c>
      <c r="L1102" s="46">
        <f t="shared" si="222"/>
        <v>660</v>
      </c>
      <c r="M1102" s="46">
        <v>30</v>
      </c>
      <c r="N1102" s="46">
        <f t="shared" si="223"/>
        <v>690</v>
      </c>
      <c r="O1102" s="46">
        <f t="shared" si="224"/>
        <v>94</v>
      </c>
      <c r="P1102" s="46" t="s">
        <v>30</v>
      </c>
      <c r="Q1102" s="58">
        <f t="shared" si="225"/>
        <v>0.3</v>
      </c>
      <c r="R1102" s="46">
        <f t="shared" si="226"/>
        <v>207</v>
      </c>
      <c r="S1102" s="58" t="str">
        <f t="shared" si="227"/>
        <v>No Discount</v>
      </c>
      <c r="T1102" s="46" t="str">
        <f t="shared" si="228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29"/>
        <v>0.3</v>
      </c>
      <c r="W1102" s="46">
        <f t="shared" si="230"/>
        <v>207</v>
      </c>
      <c r="X1102" s="58">
        <f t="shared" si="231"/>
        <v>0</v>
      </c>
      <c r="Y1102" s="46" t="str">
        <f t="shared" si="232"/>
        <v>No</v>
      </c>
      <c r="Z1102" s="46" t="str">
        <f t="shared" si="233"/>
        <v>MID</v>
      </c>
    </row>
    <row r="1103" spans="1:26" x14ac:dyDescent="0.25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21"/>
        <v>2207</v>
      </c>
      <c r="L1103" s="46">
        <f t="shared" si="222"/>
        <v>2250</v>
      </c>
      <c r="M1103" s="46">
        <v>22</v>
      </c>
      <c r="N1103" s="46">
        <f t="shared" si="223"/>
        <v>2272</v>
      </c>
      <c r="O1103" s="46">
        <f t="shared" si="224"/>
        <v>65</v>
      </c>
      <c r="P1103" s="46" t="s">
        <v>30</v>
      </c>
      <c r="Q1103" s="58">
        <f t="shared" si="225"/>
        <v>0</v>
      </c>
      <c r="R1103" s="46" t="str">
        <f t="shared" si="226"/>
        <v>-</v>
      </c>
      <c r="S1103" s="58" t="str">
        <f t="shared" si="227"/>
        <v>No Discount</v>
      </c>
      <c r="T1103" s="46" t="str">
        <f t="shared" si="228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29"/>
        <v>0</v>
      </c>
      <c r="W1103" s="46" t="str">
        <f t="shared" si="230"/>
        <v>-</v>
      </c>
      <c r="X1103" s="58">
        <f t="shared" si="231"/>
        <v>0</v>
      </c>
      <c r="Y1103" s="46" t="str">
        <f t="shared" si="232"/>
        <v>Yes</v>
      </c>
      <c r="Z1103" s="46" t="str">
        <f t="shared" si="233"/>
        <v>MID</v>
      </c>
    </row>
    <row r="1104" spans="1:26" x14ac:dyDescent="0.25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21"/>
        <v>8061</v>
      </c>
      <c r="L1104" s="46">
        <f t="shared" si="222"/>
        <v>8379</v>
      </c>
      <c r="M1104" s="46">
        <v>81</v>
      </c>
      <c r="N1104" s="46">
        <f t="shared" si="223"/>
        <v>8460</v>
      </c>
      <c r="O1104" s="46">
        <f t="shared" si="224"/>
        <v>399</v>
      </c>
      <c r="P1104" s="46" t="s">
        <v>30</v>
      </c>
      <c r="Q1104" s="58">
        <f t="shared" si="225"/>
        <v>0</v>
      </c>
      <c r="R1104" s="46" t="str">
        <f t="shared" si="226"/>
        <v>-</v>
      </c>
      <c r="S1104" s="58" t="str">
        <f t="shared" si="227"/>
        <v>No Discount</v>
      </c>
      <c r="T1104" s="46" t="str">
        <f t="shared" si="228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29"/>
        <v>0</v>
      </c>
      <c r="W1104" s="46" t="str">
        <f t="shared" si="230"/>
        <v>-</v>
      </c>
      <c r="X1104" s="58">
        <f t="shared" si="231"/>
        <v>0</v>
      </c>
      <c r="Y1104" s="46" t="str">
        <f t="shared" si="232"/>
        <v>Yes</v>
      </c>
      <c r="Z1104" s="46" t="str">
        <f t="shared" si="233"/>
        <v>Very high</v>
      </c>
    </row>
    <row r="1105" spans="1:26" x14ac:dyDescent="0.25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21"/>
        <v>14128</v>
      </c>
      <c r="L1105" s="46">
        <f t="shared" si="222"/>
        <v>15246</v>
      </c>
      <c r="M1105" s="46">
        <v>69</v>
      </c>
      <c r="N1105" s="46">
        <f t="shared" si="223"/>
        <v>15315</v>
      </c>
      <c r="O1105" s="46">
        <f t="shared" si="224"/>
        <v>1187</v>
      </c>
      <c r="P1105" s="46" t="s">
        <v>28</v>
      </c>
      <c r="Q1105" s="58">
        <f t="shared" si="225"/>
        <v>0</v>
      </c>
      <c r="R1105" s="46" t="str">
        <f t="shared" si="226"/>
        <v>-</v>
      </c>
      <c r="S1105" s="58" t="str">
        <f t="shared" si="227"/>
        <v>No Discount</v>
      </c>
      <c r="T1105" s="46" t="str">
        <f t="shared" si="228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29"/>
        <v>0</v>
      </c>
      <c r="W1105" s="46" t="str">
        <f t="shared" si="230"/>
        <v>-</v>
      </c>
      <c r="X1105" s="58">
        <f t="shared" si="231"/>
        <v>0</v>
      </c>
      <c r="Y1105" s="46" t="str">
        <f t="shared" si="232"/>
        <v>Yes</v>
      </c>
      <c r="Z1105" s="46" t="str">
        <f t="shared" si="233"/>
        <v>Very high</v>
      </c>
    </row>
    <row r="1106" spans="1:26" x14ac:dyDescent="0.25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21"/>
        <v>32380</v>
      </c>
      <c r="L1106" s="46">
        <f t="shared" si="222"/>
        <v>35005</v>
      </c>
      <c r="M1106" s="46">
        <v>28</v>
      </c>
      <c r="N1106" s="46">
        <f t="shared" si="223"/>
        <v>35033</v>
      </c>
      <c r="O1106" s="46">
        <f t="shared" si="224"/>
        <v>2653</v>
      </c>
      <c r="P1106" s="46" t="s">
        <v>28</v>
      </c>
      <c r="Q1106" s="58">
        <f t="shared" si="225"/>
        <v>0</v>
      </c>
      <c r="R1106" s="46" t="str">
        <f t="shared" si="226"/>
        <v>-</v>
      </c>
      <c r="S1106" s="58" t="str">
        <f t="shared" si="227"/>
        <v>No Discount</v>
      </c>
      <c r="T1106" s="46" t="str">
        <f t="shared" si="228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29"/>
        <v>0</v>
      </c>
      <c r="W1106" s="46" t="str">
        <f t="shared" si="230"/>
        <v>-</v>
      </c>
      <c r="X1106" s="58">
        <f t="shared" si="231"/>
        <v>0</v>
      </c>
      <c r="Y1106" s="46" t="str">
        <f t="shared" si="232"/>
        <v>Yes</v>
      </c>
      <c r="Z1106" s="46" t="str">
        <f t="shared" si="233"/>
        <v>MID</v>
      </c>
    </row>
    <row r="1107" spans="1:26" x14ac:dyDescent="0.25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21"/>
        <v>928</v>
      </c>
      <c r="L1107" s="46">
        <f t="shared" si="222"/>
        <v>1016</v>
      </c>
      <c r="M1107" s="46">
        <v>30</v>
      </c>
      <c r="N1107" s="46">
        <f t="shared" si="223"/>
        <v>1046</v>
      </c>
      <c r="O1107" s="46">
        <f t="shared" si="224"/>
        <v>118</v>
      </c>
      <c r="P1107" s="46" t="s">
        <v>30</v>
      </c>
      <c r="Q1107" s="58">
        <f t="shared" si="225"/>
        <v>0</v>
      </c>
      <c r="R1107" s="46">
        <f t="shared" si="226"/>
        <v>156.9</v>
      </c>
      <c r="S1107" s="58" t="str">
        <f t="shared" si="227"/>
        <v>No Discount</v>
      </c>
      <c r="T1107" s="46" t="str">
        <f t="shared" si="228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29"/>
        <v>0</v>
      </c>
      <c r="W1107" s="46" t="str">
        <f t="shared" si="230"/>
        <v>-</v>
      </c>
      <c r="X1107" s="58">
        <f t="shared" si="231"/>
        <v>0</v>
      </c>
      <c r="Y1107" s="46" t="str">
        <f t="shared" si="232"/>
        <v>No</v>
      </c>
      <c r="Z1107" s="46" t="str">
        <f t="shared" si="233"/>
        <v>MID</v>
      </c>
    </row>
    <row r="1108" spans="1:26" x14ac:dyDescent="0.25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21"/>
        <v>1200</v>
      </c>
      <c r="L1108" s="46">
        <f t="shared" si="222"/>
        <v>1284</v>
      </c>
      <c r="M1108" s="46">
        <v>41</v>
      </c>
      <c r="N1108" s="46">
        <f t="shared" si="223"/>
        <v>1325</v>
      </c>
      <c r="O1108" s="46">
        <f t="shared" si="224"/>
        <v>125</v>
      </c>
      <c r="P1108" s="46" t="s">
        <v>152</v>
      </c>
      <c r="Q1108" s="58">
        <f t="shared" si="225"/>
        <v>0</v>
      </c>
      <c r="R1108" s="46" t="str">
        <f t="shared" si="226"/>
        <v>-</v>
      </c>
      <c r="S1108" s="58" t="str">
        <f t="shared" si="227"/>
        <v>No Discount</v>
      </c>
      <c r="T1108" s="46" t="str">
        <f t="shared" si="228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29"/>
        <v>0</v>
      </c>
      <c r="W1108" s="46" t="str">
        <f t="shared" si="230"/>
        <v>-</v>
      </c>
      <c r="X1108" s="58">
        <f t="shared" si="231"/>
        <v>0</v>
      </c>
      <c r="Y1108" s="46" t="str">
        <f t="shared" si="232"/>
        <v>No</v>
      </c>
      <c r="Z1108" s="46" t="str">
        <f t="shared" si="233"/>
        <v>HIGH</v>
      </c>
    </row>
    <row r="1109" spans="1:26" x14ac:dyDescent="0.25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21"/>
        <v>18360</v>
      </c>
      <c r="L1109" s="46">
        <f t="shared" si="222"/>
        <v>20790</v>
      </c>
      <c r="M1109" s="46">
        <v>93</v>
      </c>
      <c r="N1109" s="46">
        <f t="shared" si="223"/>
        <v>20883</v>
      </c>
      <c r="O1109" s="46">
        <f t="shared" si="224"/>
        <v>2523</v>
      </c>
      <c r="P1109" s="46" t="s">
        <v>30</v>
      </c>
      <c r="Q1109" s="58">
        <f t="shared" si="225"/>
        <v>0</v>
      </c>
      <c r="R1109" s="46" t="str">
        <f t="shared" si="226"/>
        <v>-</v>
      </c>
      <c r="S1109" s="58" t="str">
        <f t="shared" si="227"/>
        <v>No Discount</v>
      </c>
      <c r="T1109" s="46" t="str">
        <f t="shared" si="228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29"/>
        <v>0</v>
      </c>
      <c r="W1109" s="46" t="str">
        <f t="shared" si="230"/>
        <v>-</v>
      </c>
      <c r="X1109" s="58">
        <f t="shared" si="231"/>
        <v>0</v>
      </c>
      <c r="Y1109" s="46" t="str">
        <f t="shared" si="232"/>
        <v>No</v>
      </c>
      <c r="Z1109" s="46" t="str">
        <f t="shared" si="233"/>
        <v>Very high</v>
      </c>
    </row>
    <row r="1110" spans="1:26" x14ac:dyDescent="0.25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21"/>
        <v>15510</v>
      </c>
      <c r="L1110" s="46">
        <f t="shared" si="222"/>
        <v>16770</v>
      </c>
      <c r="M1110" s="46">
        <v>35</v>
      </c>
      <c r="N1110" s="46">
        <f t="shared" si="223"/>
        <v>16805</v>
      </c>
      <c r="O1110" s="46">
        <f t="shared" si="224"/>
        <v>1295</v>
      </c>
      <c r="P1110" s="46" t="s">
        <v>28</v>
      </c>
      <c r="Q1110" s="58">
        <f t="shared" si="225"/>
        <v>0.3</v>
      </c>
      <c r="R1110" s="46">
        <f t="shared" si="226"/>
        <v>5041.5</v>
      </c>
      <c r="S1110" s="58" t="str">
        <f t="shared" si="227"/>
        <v>No Discount</v>
      </c>
      <c r="T1110" s="46" t="str">
        <f t="shared" si="228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29"/>
        <v>0.3</v>
      </c>
      <c r="W1110" s="46">
        <f t="shared" si="230"/>
        <v>5041.5</v>
      </c>
      <c r="X1110" s="58">
        <f t="shared" si="231"/>
        <v>0</v>
      </c>
      <c r="Y1110" s="46" t="str">
        <f t="shared" si="232"/>
        <v>Yes</v>
      </c>
      <c r="Z1110" s="46" t="str">
        <f t="shared" si="233"/>
        <v>MID</v>
      </c>
    </row>
    <row r="1111" spans="1:26" x14ac:dyDescent="0.25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21"/>
        <v>15736</v>
      </c>
      <c r="L1111" s="46">
        <f t="shared" si="222"/>
        <v>16044</v>
      </c>
      <c r="M1111" s="46">
        <v>52</v>
      </c>
      <c r="N1111" s="46">
        <f t="shared" si="223"/>
        <v>16096</v>
      </c>
      <c r="O1111" s="46">
        <f t="shared" si="224"/>
        <v>360</v>
      </c>
      <c r="P1111" s="46" t="s">
        <v>152</v>
      </c>
      <c r="Q1111" s="58">
        <f t="shared" si="225"/>
        <v>0.3</v>
      </c>
      <c r="R1111" s="46">
        <f t="shared" si="226"/>
        <v>4828.8</v>
      </c>
      <c r="S1111" s="58" t="str">
        <f t="shared" si="227"/>
        <v>No Discount</v>
      </c>
      <c r="T1111" s="46" t="str">
        <f t="shared" si="228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29"/>
        <v>0.3</v>
      </c>
      <c r="W1111" s="46">
        <f t="shared" si="230"/>
        <v>4828.8</v>
      </c>
      <c r="X1111" s="58">
        <f t="shared" si="231"/>
        <v>0</v>
      </c>
      <c r="Y1111" s="46" t="str">
        <f t="shared" si="232"/>
        <v>Yes</v>
      </c>
      <c r="Z1111" s="46" t="str">
        <f t="shared" si="233"/>
        <v>HIGH</v>
      </c>
    </row>
    <row r="1112" spans="1:26" x14ac:dyDescent="0.25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21"/>
        <v>177</v>
      </c>
      <c r="L1112" s="46">
        <f t="shared" si="222"/>
        <v>189</v>
      </c>
      <c r="M1112" s="46">
        <v>10</v>
      </c>
      <c r="N1112" s="46">
        <f t="shared" si="223"/>
        <v>199</v>
      </c>
      <c r="O1112" s="46">
        <f t="shared" si="224"/>
        <v>22</v>
      </c>
      <c r="P1112" s="46" t="s">
        <v>152</v>
      </c>
      <c r="Q1112" s="58">
        <f t="shared" si="225"/>
        <v>0</v>
      </c>
      <c r="R1112" s="46" t="str">
        <f t="shared" si="226"/>
        <v>-</v>
      </c>
      <c r="S1112" s="58" t="str">
        <f t="shared" si="227"/>
        <v>No Discount</v>
      </c>
      <c r="T1112" s="46" t="str">
        <f t="shared" si="228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29"/>
        <v>0</v>
      </c>
      <c r="W1112" s="46" t="str">
        <f t="shared" si="230"/>
        <v>-</v>
      </c>
      <c r="X1112" s="58">
        <f t="shared" si="231"/>
        <v>0</v>
      </c>
      <c r="Y1112" s="46" t="str">
        <f t="shared" si="232"/>
        <v>No</v>
      </c>
      <c r="Z1112" s="46" t="str">
        <f t="shared" si="233"/>
        <v>LOW</v>
      </c>
    </row>
    <row r="1113" spans="1:26" x14ac:dyDescent="0.25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21"/>
        <v>170140</v>
      </c>
      <c r="L1113" s="46">
        <f t="shared" si="222"/>
        <v>180285</v>
      </c>
      <c r="M1113" s="46">
        <v>62</v>
      </c>
      <c r="N1113" s="46">
        <f t="shared" si="223"/>
        <v>180347</v>
      </c>
      <c r="O1113" s="46">
        <f t="shared" si="224"/>
        <v>10207</v>
      </c>
      <c r="P1113" s="46" t="s">
        <v>28</v>
      </c>
      <c r="Q1113" s="58">
        <f t="shared" si="225"/>
        <v>0</v>
      </c>
      <c r="R1113" s="46" t="str">
        <f t="shared" si="226"/>
        <v>-</v>
      </c>
      <c r="S1113" s="58" t="str">
        <f t="shared" si="227"/>
        <v>No Discount</v>
      </c>
      <c r="T1113" s="46" t="str">
        <f t="shared" si="228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29"/>
        <v>0</v>
      </c>
      <c r="W1113" s="46" t="str">
        <f t="shared" si="230"/>
        <v>-</v>
      </c>
      <c r="X1113" s="58">
        <f t="shared" si="231"/>
        <v>0</v>
      </c>
      <c r="Y1113" s="46" t="str">
        <f t="shared" si="232"/>
        <v>Yes</v>
      </c>
      <c r="Z1113" s="46" t="str">
        <f t="shared" si="233"/>
        <v>Very high</v>
      </c>
    </row>
    <row r="1114" spans="1:26" x14ac:dyDescent="0.25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21"/>
        <v>2750</v>
      </c>
      <c r="L1114" s="46">
        <f t="shared" si="222"/>
        <v>3148</v>
      </c>
      <c r="M1114" s="46">
        <v>78</v>
      </c>
      <c r="N1114" s="46">
        <f t="shared" si="223"/>
        <v>3226</v>
      </c>
      <c r="O1114" s="46">
        <f t="shared" si="224"/>
        <v>476</v>
      </c>
      <c r="P1114" s="46" t="s">
        <v>30</v>
      </c>
      <c r="Q1114" s="58">
        <f t="shared" si="225"/>
        <v>0</v>
      </c>
      <c r="R1114" s="46" t="str">
        <f t="shared" si="226"/>
        <v>-</v>
      </c>
      <c r="S1114" s="58" t="str">
        <f t="shared" si="227"/>
        <v>No Discount</v>
      </c>
      <c r="T1114" s="46" t="str">
        <f t="shared" si="228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29"/>
        <v>0</v>
      </c>
      <c r="W1114" s="46" t="str">
        <f t="shared" si="230"/>
        <v>-</v>
      </c>
      <c r="X1114" s="58">
        <f t="shared" si="231"/>
        <v>0</v>
      </c>
      <c r="Y1114" s="46" t="str">
        <f t="shared" si="232"/>
        <v>Yes</v>
      </c>
      <c r="Z1114" s="46" t="str">
        <f t="shared" si="233"/>
        <v>Very high</v>
      </c>
    </row>
    <row r="1115" spans="1:26" x14ac:dyDescent="0.25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21"/>
        <v>1402</v>
      </c>
      <c r="L1115" s="46">
        <f t="shared" si="222"/>
        <v>1530</v>
      </c>
      <c r="M1115" s="46">
        <v>58</v>
      </c>
      <c r="N1115" s="46">
        <f t="shared" si="223"/>
        <v>1588</v>
      </c>
      <c r="O1115" s="46">
        <f t="shared" si="224"/>
        <v>186</v>
      </c>
      <c r="P1115" s="46" t="s">
        <v>30</v>
      </c>
      <c r="Q1115" s="58">
        <f t="shared" si="225"/>
        <v>0</v>
      </c>
      <c r="R1115" s="46">
        <f t="shared" si="226"/>
        <v>238.2</v>
      </c>
      <c r="S1115" s="58" t="str">
        <f t="shared" si="227"/>
        <v>No Discount</v>
      </c>
      <c r="T1115" s="46" t="str">
        <f t="shared" si="228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29"/>
        <v>0</v>
      </c>
      <c r="W1115" s="46" t="str">
        <f t="shared" si="230"/>
        <v>-</v>
      </c>
      <c r="X1115" s="58">
        <f t="shared" si="231"/>
        <v>0</v>
      </c>
      <c r="Y1115" s="46" t="str">
        <f t="shared" si="232"/>
        <v>No</v>
      </c>
      <c r="Z1115" s="46" t="str">
        <f t="shared" si="233"/>
        <v>HIGH</v>
      </c>
    </row>
    <row r="1116" spans="1:26" x14ac:dyDescent="0.25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21"/>
        <v>2812</v>
      </c>
      <c r="L1116" s="46">
        <f t="shared" si="222"/>
        <v>3066</v>
      </c>
      <c r="M1116" s="46">
        <v>28</v>
      </c>
      <c r="N1116" s="46">
        <f t="shared" si="223"/>
        <v>3094</v>
      </c>
      <c r="O1116" s="46">
        <f t="shared" si="224"/>
        <v>282</v>
      </c>
      <c r="P1116" s="46" t="s">
        <v>30</v>
      </c>
      <c r="Q1116" s="58">
        <f t="shared" si="225"/>
        <v>0</v>
      </c>
      <c r="R1116" s="46">
        <f t="shared" si="226"/>
        <v>464.09999999999997</v>
      </c>
      <c r="S1116" s="58" t="str">
        <f t="shared" si="227"/>
        <v>No Discount</v>
      </c>
      <c r="T1116" s="46" t="str">
        <f t="shared" si="228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29"/>
        <v>0</v>
      </c>
      <c r="W1116" s="46" t="str">
        <f t="shared" si="230"/>
        <v>-</v>
      </c>
      <c r="X1116" s="58">
        <f t="shared" si="231"/>
        <v>0</v>
      </c>
      <c r="Y1116" s="46" t="str">
        <f t="shared" si="232"/>
        <v>No</v>
      </c>
      <c r="Z1116" s="46" t="str">
        <f t="shared" si="233"/>
        <v>MID</v>
      </c>
    </row>
    <row r="1117" spans="1:26" x14ac:dyDescent="0.25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21"/>
        <v>173</v>
      </c>
      <c r="L1117" s="46">
        <f t="shared" si="222"/>
        <v>188</v>
      </c>
      <c r="M1117" s="46">
        <v>30</v>
      </c>
      <c r="N1117" s="46">
        <f t="shared" si="223"/>
        <v>218</v>
      </c>
      <c r="O1117" s="46">
        <f t="shared" si="224"/>
        <v>45</v>
      </c>
      <c r="P1117" s="46" t="s">
        <v>28</v>
      </c>
      <c r="Q1117" s="58">
        <f t="shared" si="225"/>
        <v>0</v>
      </c>
      <c r="R1117" s="46" t="str">
        <f t="shared" si="226"/>
        <v>-</v>
      </c>
      <c r="S1117" s="58" t="str">
        <f t="shared" si="227"/>
        <v>No Discount</v>
      </c>
      <c r="T1117" s="46" t="str">
        <f t="shared" si="228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29"/>
        <v>0</v>
      </c>
      <c r="W1117" s="46" t="str">
        <f t="shared" si="230"/>
        <v>-</v>
      </c>
      <c r="X1117" s="58">
        <f t="shared" si="231"/>
        <v>0</v>
      </c>
      <c r="Y1117" s="46" t="str">
        <f t="shared" si="232"/>
        <v>No</v>
      </c>
      <c r="Z1117" s="46" t="str">
        <f t="shared" si="233"/>
        <v>MID</v>
      </c>
    </row>
    <row r="1118" spans="1:26" x14ac:dyDescent="0.25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21"/>
        <v>12004</v>
      </c>
      <c r="L1118" s="46">
        <f t="shared" si="222"/>
        <v>12120</v>
      </c>
      <c r="M1118" s="46">
        <v>63</v>
      </c>
      <c r="N1118" s="46">
        <f t="shared" si="223"/>
        <v>12183</v>
      </c>
      <c r="O1118" s="46">
        <f t="shared" si="224"/>
        <v>179</v>
      </c>
      <c r="P1118" s="46" t="s">
        <v>30</v>
      </c>
      <c r="Q1118" s="58">
        <f t="shared" si="225"/>
        <v>0</v>
      </c>
      <c r="R1118" s="46" t="str">
        <f t="shared" si="226"/>
        <v>-</v>
      </c>
      <c r="S1118" s="58" t="str">
        <f t="shared" si="227"/>
        <v>No Discount</v>
      </c>
      <c r="T1118" s="46" t="str">
        <f t="shared" si="228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29"/>
        <v>0</v>
      </c>
      <c r="W1118" s="46" t="str">
        <f t="shared" si="230"/>
        <v>-</v>
      </c>
      <c r="X1118" s="58">
        <f t="shared" si="231"/>
        <v>0</v>
      </c>
      <c r="Y1118" s="46" t="str">
        <f t="shared" si="232"/>
        <v>Yes</v>
      </c>
      <c r="Z1118" s="46" t="str">
        <f t="shared" si="233"/>
        <v>Very high</v>
      </c>
    </row>
    <row r="1119" spans="1:26" x14ac:dyDescent="0.25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21"/>
        <v>5532</v>
      </c>
      <c r="L1119" s="46">
        <f t="shared" si="222"/>
        <v>5748</v>
      </c>
      <c r="M1119" s="46">
        <v>97</v>
      </c>
      <c r="N1119" s="46">
        <f t="shared" si="223"/>
        <v>5845</v>
      </c>
      <c r="O1119" s="46">
        <f t="shared" si="224"/>
        <v>313</v>
      </c>
      <c r="P1119" s="46" t="s">
        <v>28</v>
      </c>
      <c r="Q1119" s="58">
        <f t="shared" si="225"/>
        <v>0.3</v>
      </c>
      <c r="R1119" s="46">
        <f t="shared" si="226"/>
        <v>1753.5</v>
      </c>
      <c r="S1119" s="58" t="str">
        <f t="shared" si="227"/>
        <v>No Discount</v>
      </c>
      <c r="T1119" s="46" t="str">
        <f t="shared" si="228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29"/>
        <v>0.3</v>
      </c>
      <c r="W1119" s="46">
        <f t="shared" si="230"/>
        <v>1753.5</v>
      </c>
      <c r="X1119" s="58">
        <f t="shared" si="231"/>
        <v>0</v>
      </c>
      <c r="Y1119" s="46" t="str">
        <f t="shared" si="232"/>
        <v>Yes</v>
      </c>
      <c r="Z1119" s="46" t="str">
        <f t="shared" si="233"/>
        <v>Very high</v>
      </c>
    </row>
    <row r="1120" spans="1:26" x14ac:dyDescent="0.25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21"/>
        <v>1378</v>
      </c>
      <c r="L1120" s="46">
        <f t="shared" si="222"/>
        <v>1458</v>
      </c>
      <c r="M1120" s="46">
        <v>54</v>
      </c>
      <c r="N1120" s="46">
        <f t="shared" si="223"/>
        <v>1512</v>
      </c>
      <c r="O1120" s="46">
        <f t="shared" si="224"/>
        <v>134</v>
      </c>
      <c r="P1120" s="46" t="s">
        <v>30</v>
      </c>
      <c r="Q1120" s="58">
        <f t="shared" si="225"/>
        <v>0.3</v>
      </c>
      <c r="R1120" s="46">
        <f t="shared" si="226"/>
        <v>453.59999999999997</v>
      </c>
      <c r="S1120" s="58" t="str">
        <f t="shared" si="227"/>
        <v>No Discount</v>
      </c>
      <c r="T1120" s="46" t="str">
        <f t="shared" si="228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29"/>
        <v>0.3</v>
      </c>
      <c r="W1120" s="46">
        <f t="shared" si="230"/>
        <v>453.59999999999997</v>
      </c>
      <c r="X1120" s="58">
        <f t="shared" si="231"/>
        <v>0</v>
      </c>
      <c r="Y1120" s="46" t="str">
        <f t="shared" si="232"/>
        <v>No</v>
      </c>
      <c r="Z1120" s="46" t="str">
        <f t="shared" si="233"/>
        <v>HIGH</v>
      </c>
    </row>
    <row r="1121" spans="1:26" x14ac:dyDescent="0.25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21"/>
        <v>4998</v>
      </c>
      <c r="L1121" s="46">
        <f t="shared" si="222"/>
        <v>5394</v>
      </c>
      <c r="M1121" s="46">
        <v>55</v>
      </c>
      <c r="N1121" s="46">
        <f t="shared" si="223"/>
        <v>5449</v>
      </c>
      <c r="O1121" s="46">
        <f t="shared" si="224"/>
        <v>451</v>
      </c>
      <c r="P1121" s="46" t="s">
        <v>30</v>
      </c>
      <c r="Q1121" s="58">
        <f t="shared" si="225"/>
        <v>0</v>
      </c>
      <c r="R1121" s="46" t="str">
        <f t="shared" si="226"/>
        <v>-</v>
      </c>
      <c r="S1121" s="58" t="str">
        <f t="shared" si="227"/>
        <v>No Discount</v>
      </c>
      <c r="T1121" s="46" t="str">
        <f t="shared" si="228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29"/>
        <v>0</v>
      </c>
      <c r="W1121" s="46" t="str">
        <f t="shared" si="230"/>
        <v>-</v>
      </c>
      <c r="X1121" s="58">
        <f t="shared" si="231"/>
        <v>0</v>
      </c>
      <c r="Y1121" s="46" t="str">
        <f t="shared" si="232"/>
        <v>Yes</v>
      </c>
      <c r="Z1121" s="46" t="str">
        <f t="shared" si="233"/>
        <v>HIGH</v>
      </c>
    </row>
    <row r="1122" spans="1:26" x14ac:dyDescent="0.25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21"/>
        <v>204</v>
      </c>
      <c r="L1122" s="46">
        <f t="shared" si="222"/>
        <v>222</v>
      </c>
      <c r="M1122" s="46">
        <v>27</v>
      </c>
      <c r="N1122" s="46">
        <f t="shared" si="223"/>
        <v>249</v>
      </c>
      <c r="O1122" s="46">
        <f t="shared" si="224"/>
        <v>45</v>
      </c>
      <c r="P1122" s="46" t="s">
        <v>30</v>
      </c>
      <c r="Q1122" s="58">
        <f t="shared" si="225"/>
        <v>0</v>
      </c>
      <c r="R1122" s="46" t="str">
        <f t="shared" si="226"/>
        <v>-</v>
      </c>
      <c r="S1122" s="58" t="str">
        <f t="shared" si="227"/>
        <v>No Discount</v>
      </c>
      <c r="T1122" s="46" t="str">
        <f t="shared" si="228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29"/>
        <v>0</v>
      </c>
      <c r="W1122" s="46" t="str">
        <f t="shared" si="230"/>
        <v>-</v>
      </c>
      <c r="X1122" s="58">
        <f t="shared" si="231"/>
        <v>0</v>
      </c>
      <c r="Y1122" s="46" t="str">
        <f t="shared" si="232"/>
        <v>No</v>
      </c>
      <c r="Z1122" s="46" t="str">
        <f t="shared" si="233"/>
        <v>MID</v>
      </c>
    </row>
    <row r="1123" spans="1:26" x14ac:dyDescent="0.25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21"/>
        <v>38450</v>
      </c>
      <c r="L1123" s="46">
        <f t="shared" si="222"/>
        <v>43132</v>
      </c>
      <c r="M1123" s="46">
        <v>75</v>
      </c>
      <c r="N1123" s="46">
        <f t="shared" si="223"/>
        <v>43207</v>
      </c>
      <c r="O1123" s="46">
        <f t="shared" si="224"/>
        <v>4757</v>
      </c>
      <c r="P1123" s="46" t="s">
        <v>30</v>
      </c>
      <c r="Q1123" s="58">
        <f t="shared" si="225"/>
        <v>0</v>
      </c>
      <c r="R1123" s="46">
        <f t="shared" si="226"/>
        <v>6481.05</v>
      </c>
      <c r="S1123" s="58" t="str">
        <f t="shared" si="227"/>
        <v>No Discount</v>
      </c>
      <c r="T1123" s="46" t="str">
        <f t="shared" si="228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29"/>
        <v>0</v>
      </c>
      <c r="W1123" s="46" t="str">
        <f t="shared" si="230"/>
        <v>-</v>
      </c>
      <c r="X1123" s="58">
        <f t="shared" si="231"/>
        <v>0</v>
      </c>
      <c r="Y1123" s="46" t="str">
        <f t="shared" si="232"/>
        <v>Yes</v>
      </c>
      <c r="Z1123" s="46" t="str">
        <f t="shared" si="233"/>
        <v>Very high</v>
      </c>
    </row>
    <row r="1124" spans="1:26" x14ac:dyDescent="0.25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21"/>
        <v>556</v>
      </c>
      <c r="L1124" s="46">
        <f t="shared" si="222"/>
        <v>604</v>
      </c>
      <c r="M1124" s="46">
        <v>30</v>
      </c>
      <c r="N1124" s="46">
        <f t="shared" si="223"/>
        <v>634</v>
      </c>
      <c r="O1124" s="46">
        <f t="shared" si="224"/>
        <v>78</v>
      </c>
      <c r="P1124" s="46" t="s">
        <v>30</v>
      </c>
      <c r="Q1124" s="58">
        <f t="shared" si="225"/>
        <v>0</v>
      </c>
      <c r="R1124" s="46" t="str">
        <f t="shared" si="226"/>
        <v>-</v>
      </c>
      <c r="S1124" s="58" t="str">
        <f t="shared" si="227"/>
        <v>No Discount</v>
      </c>
      <c r="T1124" s="46" t="str">
        <f t="shared" si="228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29"/>
        <v>0</v>
      </c>
      <c r="W1124" s="46" t="str">
        <f t="shared" si="230"/>
        <v>-</v>
      </c>
      <c r="X1124" s="58">
        <f t="shared" si="231"/>
        <v>0</v>
      </c>
      <c r="Y1124" s="46" t="str">
        <f t="shared" si="232"/>
        <v>No</v>
      </c>
      <c r="Z1124" s="46" t="str">
        <f t="shared" si="233"/>
        <v>MID</v>
      </c>
    </row>
    <row r="1125" spans="1:26" x14ac:dyDescent="0.25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21"/>
        <v>1048</v>
      </c>
      <c r="L1125" s="46">
        <f t="shared" si="222"/>
        <v>1128</v>
      </c>
      <c r="M1125" s="46">
        <v>30</v>
      </c>
      <c r="N1125" s="46">
        <f t="shared" si="223"/>
        <v>1158</v>
      </c>
      <c r="O1125" s="46">
        <f t="shared" si="224"/>
        <v>110</v>
      </c>
      <c r="P1125" s="46" t="s">
        <v>28</v>
      </c>
      <c r="Q1125" s="58">
        <f t="shared" si="225"/>
        <v>0</v>
      </c>
      <c r="R1125" s="46">
        <f t="shared" si="226"/>
        <v>324.24</v>
      </c>
      <c r="S1125" s="58" t="str">
        <f t="shared" si="227"/>
        <v>No Discount</v>
      </c>
      <c r="T1125" s="46" t="str">
        <f t="shared" si="228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29"/>
        <v>0</v>
      </c>
      <c r="W1125" s="46">
        <f t="shared" si="230"/>
        <v>324.24</v>
      </c>
      <c r="X1125" s="58">
        <f t="shared" si="231"/>
        <v>0</v>
      </c>
      <c r="Y1125" s="46" t="str">
        <f t="shared" si="232"/>
        <v>No</v>
      </c>
      <c r="Z1125" s="46" t="str">
        <f t="shared" si="233"/>
        <v>MID</v>
      </c>
    </row>
    <row r="1126" spans="1:26" x14ac:dyDescent="0.25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21"/>
        <v>8547</v>
      </c>
      <c r="L1126" s="46">
        <f t="shared" si="222"/>
        <v>9513</v>
      </c>
      <c r="M1126" s="46">
        <v>73</v>
      </c>
      <c r="N1126" s="46">
        <f t="shared" si="223"/>
        <v>9586</v>
      </c>
      <c r="O1126" s="46">
        <f t="shared" si="224"/>
        <v>1039</v>
      </c>
      <c r="P1126" s="46" t="s">
        <v>30</v>
      </c>
      <c r="Q1126" s="58">
        <f t="shared" si="225"/>
        <v>0</v>
      </c>
      <c r="R1126" s="46">
        <f t="shared" si="226"/>
        <v>1437.8999999999999</v>
      </c>
      <c r="S1126" s="58" t="str">
        <f t="shared" si="227"/>
        <v>No Discount</v>
      </c>
      <c r="T1126" s="46" t="str">
        <f t="shared" si="228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29"/>
        <v>0</v>
      </c>
      <c r="W1126" s="46" t="str">
        <f t="shared" si="230"/>
        <v>-</v>
      </c>
      <c r="X1126" s="58">
        <f t="shared" si="231"/>
        <v>0</v>
      </c>
      <c r="Y1126" s="46" t="str">
        <f t="shared" si="232"/>
        <v>Yes</v>
      </c>
      <c r="Z1126" s="46" t="str">
        <f t="shared" si="233"/>
        <v>Very high</v>
      </c>
    </row>
    <row r="1127" spans="1:26" x14ac:dyDescent="0.25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21"/>
        <v>22782</v>
      </c>
      <c r="L1127" s="46">
        <f t="shared" si="222"/>
        <v>24606</v>
      </c>
      <c r="M1127" s="46">
        <v>21</v>
      </c>
      <c r="N1127" s="46">
        <f t="shared" si="223"/>
        <v>24627</v>
      </c>
      <c r="O1127" s="46">
        <f t="shared" si="224"/>
        <v>1845</v>
      </c>
      <c r="P1127" s="46" t="s">
        <v>30</v>
      </c>
      <c r="Q1127" s="58">
        <f t="shared" si="225"/>
        <v>0</v>
      </c>
      <c r="R1127" s="46" t="str">
        <f t="shared" si="226"/>
        <v>-</v>
      </c>
      <c r="S1127" s="58" t="str">
        <f t="shared" si="227"/>
        <v>No Discount</v>
      </c>
      <c r="T1127" s="46" t="str">
        <f t="shared" si="228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29"/>
        <v>0</v>
      </c>
      <c r="W1127" s="46" t="str">
        <f t="shared" si="230"/>
        <v>-</v>
      </c>
      <c r="X1127" s="58">
        <f t="shared" si="231"/>
        <v>0</v>
      </c>
      <c r="Y1127" s="46" t="str">
        <f t="shared" si="232"/>
        <v>Yes</v>
      </c>
      <c r="Z1127" s="46" t="str">
        <f t="shared" si="233"/>
        <v>MID</v>
      </c>
    </row>
    <row r="1128" spans="1:26" x14ac:dyDescent="0.25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21"/>
        <v>513</v>
      </c>
      <c r="L1128" s="46">
        <f t="shared" si="222"/>
        <v>537</v>
      </c>
      <c r="M1128" s="46">
        <v>30</v>
      </c>
      <c r="N1128" s="46">
        <f t="shared" si="223"/>
        <v>567</v>
      </c>
      <c r="O1128" s="46">
        <f t="shared" si="224"/>
        <v>54</v>
      </c>
      <c r="P1128" s="46" t="s">
        <v>28</v>
      </c>
      <c r="Q1128" s="58">
        <f t="shared" si="225"/>
        <v>0</v>
      </c>
      <c r="R1128" s="46" t="str">
        <f t="shared" si="226"/>
        <v>-</v>
      </c>
      <c r="S1128" s="58" t="str">
        <f t="shared" si="227"/>
        <v>No Discount</v>
      </c>
      <c r="T1128" s="46" t="str">
        <f t="shared" si="228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29"/>
        <v>0</v>
      </c>
      <c r="W1128" s="46" t="str">
        <f t="shared" si="230"/>
        <v>-</v>
      </c>
      <c r="X1128" s="58">
        <f t="shared" si="231"/>
        <v>0</v>
      </c>
      <c r="Y1128" s="46" t="str">
        <f t="shared" si="232"/>
        <v>No</v>
      </c>
      <c r="Z1128" s="46" t="str">
        <f t="shared" si="233"/>
        <v>MID</v>
      </c>
    </row>
    <row r="1129" spans="1:26" x14ac:dyDescent="0.25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21"/>
        <v>38406</v>
      </c>
      <c r="L1129" s="46">
        <f t="shared" si="222"/>
        <v>38400</v>
      </c>
      <c r="M1129" s="46">
        <v>73</v>
      </c>
      <c r="N1129" s="46">
        <f t="shared" si="223"/>
        <v>38473</v>
      </c>
      <c r="O1129" s="46">
        <f t="shared" si="224"/>
        <v>67</v>
      </c>
      <c r="P1129" s="46" t="s">
        <v>30</v>
      </c>
      <c r="Q1129" s="58">
        <f t="shared" si="225"/>
        <v>0</v>
      </c>
      <c r="R1129" s="46" t="str">
        <f t="shared" si="226"/>
        <v>-</v>
      </c>
      <c r="S1129" s="58">
        <f t="shared" si="227"/>
        <v>0.02</v>
      </c>
      <c r="T1129" s="46" t="str">
        <f t="shared" si="228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29"/>
        <v>0</v>
      </c>
      <c r="W1129" s="46" t="str">
        <f t="shared" si="230"/>
        <v>-</v>
      </c>
      <c r="X1129" s="58">
        <f t="shared" si="231"/>
        <v>0.02</v>
      </c>
      <c r="Y1129" s="46" t="str">
        <f t="shared" si="232"/>
        <v>Yes</v>
      </c>
      <c r="Z1129" s="46" t="str">
        <f t="shared" si="233"/>
        <v>Very high</v>
      </c>
    </row>
    <row r="1130" spans="1:26" x14ac:dyDescent="0.25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21"/>
        <v>13082</v>
      </c>
      <c r="L1130" s="46">
        <f t="shared" si="222"/>
        <v>14282</v>
      </c>
      <c r="M1130" s="46">
        <v>59</v>
      </c>
      <c r="N1130" s="46">
        <f t="shared" si="223"/>
        <v>14341</v>
      </c>
      <c r="O1130" s="46">
        <f t="shared" si="224"/>
        <v>1259</v>
      </c>
      <c r="P1130" s="46" t="s">
        <v>28</v>
      </c>
      <c r="Q1130" s="58">
        <f t="shared" si="225"/>
        <v>0</v>
      </c>
      <c r="R1130" s="46" t="str">
        <f t="shared" si="226"/>
        <v>-</v>
      </c>
      <c r="S1130" s="58" t="str">
        <f t="shared" si="227"/>
        <v>No Discount</v>
      </c>
      <c r="T1130" s="46" t="str">
        <f t="shared" si="228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29"/>
        <v>0</v>
      </c>
      <c r="W1130" s="46" t="str">
        <f t="shared" si="230"/>
        <v>-</v>
      </c>
      <c r="X1130" s="58">
        <f t="shared" si="231"/>
        <v>0</v>
      </c>
      <c r="Y1130" s="46" t="str">
        <f t="shared" si="232"/>
        <v>Yes</v>
      </c>
      <c r="Z1130" s="46" t="str">
        <f t="shared" si="233"/>
        <v>HIGH</v>
      </c>
    </row>
    <row r="1131" spans="1:26" x14ac:dyDescent="0.25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21"/>
        <v>114</v>
      </c>
      <c r="L1131" s="46">
        <f t="shared" si="222"/>
        <v>122</v>
      </c>
      <c r="M1131" s="46">
        <v>10</v>
      </c>
      <c r="N1131" s="46">
        <f t="shared" si="223"/>
        <v>132</v>
      </c>
      <c r="O1131" s="46">
        <f t="shared" si="224"/>
        <v>18</v>
      </c>
      <c r="P1131" s="46" t="s">
        <v>152</v>
      </c>
      <c r="Q1131" s="58">
        <f t="shared" si="225"/>
        <v>0</v>
      </c>
      <c r="R1131" s="46" t="str">
        <f t="shared" si="226"/>
        <v>-</v>
      </c>
      <c r="S1131" s="58" t="str">
        <f t="shared" si="227"/>
        <v>No Discount</v>
      </c>
      <c r="T1131" s="46" t="str">
        <f t="shared" si="228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29"/>
        <v>0</v>
      </c>
      <c r="W1131" s="46" t="str">
        <f t="shared" si="230"/>
        <v>-</v>
      </c>
      <c r="X1131" s="58">
        <f t="shared" si="231"/>
        <v>0</v>
      </c>
      <c r="Y1131" s="46" t="str">
        <f t="shared" si="232"/>
        <v>No</v>
      </c>
      <c r="Z1131" s="46" t="str">
        <f t="shared" si="233"/>
        <v>LOW</v>
      </c>
    </row>
    <row r="1132" spans="1:26" x14ac:dyDescent="0.25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21"/>
        <v>3152</v>
      </c>
      <c r="L1132" s="46">
        <f t="shared" si="222"/>
        <v>3504</v>
      </c>
      <c r="M1132" s="46">
        <v>92</v>
      </c>
      <c r="N1132" s="46">
        <f t="shared" si="223"/>
        <v>3596</v>
      </c>
      <c r="O1132" s="46">
        <f t="shared" si="224"/>
        <v>444</v>
      </c>
      <c r="P1132" s="46" t="s">
        <v>30</v>
      </c>
      <c r="Q1132" s="58">
        <f t="shared" si="225"/>
        <v>0</v>
      </c>
      <c r="R1132" s="46" t="str">
        <f t="shared" si="226"/>
        <v>-</v>
      </c>
      <c r="S1132" s="58" t="str">
        <f t="shared" si="227"/>
        <v>No Discount</v>
      </c>
      <c r="T1132" s="46" t="str">
        <f t="shared" si="228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29"/>
        <v>0</v>
      </c>
      <c r="W1132" s="46" t="str">
        <f t="shared" si="230"/>
        <v>-</v>
      </c>
      <c r="X1132" s="58">
        <f t="shared" si="231"/>
        <v>0</v>
      </c>
      <c r="Y1132" s="46" t="str">
        <f t="shared" si="232"/>
        <v>Yes</v>
      </c>
      <c r="Z1132" s="46" t="str">
        <f t="shared" si="233"/>
        <v>Very high</v>
      </c>
    </row>
    <row r="1133" spans="1:26" x14ac:dyDescent="0.25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21"/>
        <v>5448</v>
      </c>
      <c r="L1133" s="46">
        <f t="shared" si="222"/>
        <v>5991</v>
      </c>
      <c r="M1133" s="46">
        <v>86</v>
      </c>
      <c r="N1133" s="46">
        <f t="shared" si="223"/>
        <v>6077</v>
      </c>
      <c r="O1133" s="46">
        <f t="shared" si="224"/>
        <v>629</v>
      </c>
      <c r="P1133" s="46" t="s">
        <v>30</v>
      </c>
      <c r="Q1133" s="58">
        <f t="shared" si="225"/>
        <v>0</v>
      </c>
      <c r="R1133" s="46" t="str">
        <f t="shared" si="226"/>
        <v>-</v>
      </c>
      <c r="S1133" s="58" t="str">
        <f t="shared" si="227"/>
        <v>No Discount</v>
      </c>
      <c r="T1133" s="46" t="str">
        <f t="shared" si="228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29"/>
        <v>0</v>
      </c>
      <c r="W1133" s="46" t="str">
        <f t="shared" si="230"/>
        <v>-</v>
      </c>
      <c r="X1133" s="58">
        <f t="shared" si="231"/>
        <v>0</v>
      </c>
      <c r="Y1133" s="46" t="str">
        <f t="shared" si="232"/>
        <v>No</v>
      </c>
      <c r="Z1133" s="46" t="str">
        <f t="shared" si="233"/>
        <v>Very high</v>
      </c>
    </row>
    <row r="1134" spans="1:26" x14ac:dyDescent="0.25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21"/>
        <v>2564</v>
      </c>
      <c r="L1134" s="46">
        <f t="shared" si="222"/>
        <v>2664</v>
      </c>
      <c r="M1134" s="46">
        <v>73</v>
      </c>
      <c r="N1134" s="46">
        <f t="shared" si="223"/>
        <v>2737</v>
      </c>
      <c r="O1134" s="46">
        <f t="shared" si="224"/>
        <v>173</v>
      </c>
      <c r="P1134" s="46" t="s">
        <v>28</v>
      </c>
      <c r="Q1134" s="58">
        <f t="shared" si="225"/>
        <v>0</v>
      </c>
      <c r="R1134" s="46" t="str">
        <f t="shared" si="226"/>
        <v>-</v>
      </c>
      <c r="S1134" s="58" t="str">
        <f t="shared" si="227"/>
        <v>No Discount</v>
      </c>
      <c r="T1134" s="46" t="str">
        <f t="shared" si="228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29"/>
        <v>0</v>
      </c>
      <c r="W1134" s="46" t="str">
        <f t="shared" si="230"/>
        <v>-</v>
      </c>
      <c r="X1134" s="58">
        <f t="shared" si="231"/>
        <v>0</v>
      </c>
      <c r="Y1134" s="46" t="str">
        <f t="shared" si="232"/>
        <v>No</v>
      </c>
      <c r="Z1134" s="46" t="str">
        <f t="shared" si="233"/>
        <v>Very high</v>
      </c>
    </row>
    <row r="1135" spans="1:26" x14ac:dyDescent="0.25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21"/>
        <v>9270</v>
      </c>
      <c r="L1135" s="46">
        <f t="shared" si="222"/>
        <v>9726</v>
      </c>
      <c r="M1135" s="46">
        <v>48</v>
      </c>
      <c r="N1135" s="46">
        <f t="shared" si="223"/>
        <v>9774</v>
      </c>
      <c r="O1135" s="46">
        <f t="shared" si="224"/>
        <v>504</v>
      </c>
      <c r="P1135" s="46" t="s">
        <v>28</v>
      </c>
      <c r="Q1135" s="58">
        <f t="shared" si="225"/>
        <v>0</v>
      </c>
      <c r="R1135" s="46" t="str">
        <f t="shared" si="226"/>
        <v>-</v>
      </c>
      <c r="S1135" s="58" t="str">
        <f t="shared" si="227"/>
        <v>No Discount</v>
      </c>
      <c r="T1135" s="46" t="str">
        <f t="shared" si="228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29"/>
        <v>0</v>
      </c>
      <c r="W1135" s="46" t="str">
        <f t="shared" si="230"/>
        <v>-</v>
      </c>
      <c r="X1135" s="58">
        <f t="shared" si="231"/>
        <v>0</v>
      </c>
      <c r="Y1135" s="46" t="str">
        <f t="shared" si="232"/>
        <v>Yes</v>
      </c>
      <c r="Z1135" s="46" t="str">
        <f t="shared" si="233"/>
        <v>HIGH</v>
      </c>
    </row>
    <row r="1136" spans="1:26" x14ac:dyDescent="0.25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21"/>
        <v>3584</v>
      </c>
      <c r="L1136" s="46">
        <f t="shared" si="222"/>
        <v>3764</v>
      </c>
      <c r="M1136" s="46">
        <v>78</v>
      </c>
      <c r="N1136" s="46">
        <f t="shared" si="223"/>
        <v>3842</v>
      </c>
      <c r="O1136" s="46">
        <f t="shared" si="224"/>
        <v>258</v>
      </c>
      <c r="P1136" s="46" t="s">
        <v>152</v>
      </c>
      <c r="Q1136" s="58">
        <f t="shared" si="225"/>
        <v>0</v>
      </c>
      <c r="R1136" s="46" t="str">
        <f t="shared" si="226"/>
        <v>-</v>
      </c>
      <c r="S1136" s="58" t="str">
        <f t="shared" si="227"/>
        <v>No Discount</v>
      </c>
      <c r="T1136" s="46" t="str">
        <f t="shared" si="228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29"/>
        <v>0</v>
      </c>
      <c r="W1136" s="46" t="str">
        <f t="shared" si="230"/>
        <v>-</v>
      </c>
      <c r="X1136" s="58">
        <f t="shared" si="231"/>
        <v>0</v>
      </c>
      <c r="Y1136" s="46" t="str">
        <f t="shared" si="232"/>
        <v>No</v>
      </c>
      <c r="Z1136" s="46" t="str">
        <f t="shared" si="233"/>
        <v>Very high</v>
      </c>
    </row>
    <row r="1137" spans="1:26" x14ac:dyDescent="0.25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21"/>
        <v>248</v>
      </c>
      <c r="L1137" s="46">
        <f t="shared" si="222"/>
        <v>268</v>
      </c>
      <c r="M1137" s="46">
        <v>10</v>
      </c>
      <c r="N1137" s="46">
        <f t="shared" si="223"/>
        <v>278</v>
      </c>
      <c r="O1137" s="46">
        <f t="shared" si="224"/>
        <v>30</v>
      </c>
      <c r="P1137" s="46" t="s">
        <v>30</v>
      </c>
      <c r="Q1137" s="58">
        <f t="shared" si="225"/>
        <v>0</v>
      </c>
      <c r="R1137" s="46" t="str">
        <f t="shared" si="226"/>
        <v>-</v>
      </c>
      <c r="S1137" s="58" t="str">
        <f t="shared" si="227"/>
        <v>No Discount</v>
      </c>
      <c r="T1137" s="46" t="str">
        <f t="shared" si="228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29"/>
        <v>0</v>
      </c>
      <c r="W1137" s="46" t="str">
        <f t="shared" si="230"/>
        <v>-</v>
      </c>
      <c r="X1137" s="58">
        <f t="shared" si="231"/>
        <v>0</v>
      </c>
      <c r="Y1137" s="46" t="str">
        <f t="shared" si="232"/>
        <v>No</v>
      </c>
      <c r="Z1137" s="46" t="str">
        <f t="shared" si="233"/>
        <v>LOW</v>
      </c>
    </row>
    <row r="1138" spans="1:26" x14ac:dyDescent="0.25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21"/>
        <v>7255</v>
      </c>
      <c r="L1138" s="46">
        <f t="shared" si="222"/>
        <v>7691</v>
      </c>
      <c r="M1138" s="46">
        <v>68</v>
      </c>
      <c r="N1138" s="46">
        <f t="shared" si="223"/>
        <v>7759</v>
      </c>
      <c r="O1138" s="46">
        <f t="shared" si="224"/>
        <v>504</v>
      </c>
      <c r="P1138" s="46" t="s">
        <v>28</v>
      </c>
      <c r="Q1138" s="58">
        <f t="shared" si="225"/>
        <v>0</v>
      </c>
      <c r="R1138" s="46">
        <f t="shared" si="226"/>
        <v>1163.8499999999999</v>
      </c>
      <c r="S1138" s="58" t="str">
        <f t="shared" si="227"/>
        <v>No Discount</v>
      </c>
      <c r="T1138" s="46" t="str">
        <f t="shared" si="228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29"/>
        <v>0</v>
      </c>
      <c r="W1138" s="46" t="str">
        <f t="shared" si="230"/>
        <v>-</v>
      </c>
      <c r="X1138" s="58">
        <f t="shared" si="231"/>
        <v>0</v>
      </c>
      <c r="Y1138" s="46" t="str">
        <f t="shared" si="232"/>
        <v>Yes</v>
      </c>
      <c r="Z1138" s="46" t="str">
        <f t="shared" si="233"/>
        <v>Very high</v>
      </c>
    </row>
    <row r="1139" spans="1:26" x14ac:dyDescent="0.25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21"/>
        <v>2668</v>
      </c>
      <c r="L1139" s="46">
        <f t="shared" si="222"/>
        <v>2826</v>
      </c>
      <c r="M1139" s="46">
        <v>60</v>
      </c>
      <c r="N1139" s="46">
        <f t="shared" si="223"/>
        <v>2886</v>
      </c>
      <c r="O1139" s="46">
        <f t="shared" si="224"/>
        <v>218</v>
      </c>
      <c r="P1139" s="46" t="s">
        <v>30</v>
      </c>
      <c r="Q1139" s="58">
        <f t="shared" si="225"/>
        <v>0</v>
      </c>
      <c r="R1139" s="46" t="str">
        <f t="shared" si="226"/>
        <v>-</v>
      </c>
      <c r="S1139" s="58" t="str">
        <f t="shared" si="227"/>
        <v>No Discount</v>
      </c>
      <c r="T1139" s="46" t="str">
        <f t="shared" si="228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29"/>
        <v>0</v>
      </c>
      <c r="W1139" s="46" t="str">
        <f t="shared" si="230"/>
        <v>-</v>
      </c>
      <c r="X1139" s="58">
        <f t="shared" si="231"/>
        <v>0</v>
      </c>
      <c r="Y1139" s="46" t="str">
        <f t="shared" si="232"/>
        <v>No</v>
      </c>
      <c r="Z1139" s="46" t="str">
        <f t="shared" si="233"/>
        <v>HIGH</v>
      </c>
    </row>
    <row r="1140" spans="1:26" x14ac:dyDescent="0.25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21"/>
        <v>1496</v>
      </c>
      <c r="L1140" s="46">
        <f t="shared" si="222"/>
        <v>1572</v>
      </c>
      <c r="M1140" s="46">
        <v>50</v>
      </c>
      <c r="N1140" s="46">
        <f t="shared" si="223"/>
        <v>1622</v>
      </c>
      <c r="O1140" s="46">
        <f t="shared" si="224"/>
        <v>126</v>
      </c>
      <c r="P1140" s="46" t="s">
        <v>28</v>
      </c>
      <c r="Q1140" s="58">
        <f t="shared" si="225"/>
        <v>0.3</v>
      </c>
      <c r="R1140" s="46">
        <f t="shared" si="226"/>
        <v>486.59999999999997</v>
      </c>
      <c r="S1140" s="58" t="str">
        <f t="shared" si="227"/>
        <v>No Discount</v>
      </c>
      <c r="T1140" s="46" t="str">
        <f t="shared" si="228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29"/>
        <v>0.3</v>
      </c>
      <c r="W1140" s="46">
        <f t="shared" si="230"/>
        <v>486.59999999999997</v>
      </c>
      <c r="X1140" s="58">
        <f t="shared" si="231"/>
        <v>0</v>
      </c>
      <c r="Y1140" s="46" t="str">
        <f t="shared" si="232"/>
        <v>No</v>
      </c>
      <c r="Z1140" s="46" t="str">
        <f t="shared" si="233"/>
        <v>HIGH</v>
      </c>
    </row>
    <row r="1141" spans="1:26" x14ac:dyDescent="0.25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21"/>
        <v>3771</v>
      </c>
      <c r="L1141" s="46">
        <f t="shared" si="222"/>
        <v>4074</v>
      </c>
      <c r="M1141" s="46">
        <v>35</v>
      </c>
      <c r="N1141" s="46">
        <f t="shared" si="223"/>
        <v>4109</v>
      </c>
      <c r="O1141" s="46">
        <f t="shared" si="224"/>
        <v>338</v>
      </c>
      <c r="P1141" s="46" t="s">
        <v>152</v>
      </c>
      <c r="Q1141" s="58">
        <f t="shared" si="225"/>
        <v>0</v>
      </c>
      <c r="R1141" s="46" t="str">
        <f t="shared" si="226"/>
        <v>-</v>
      </c>
      <c r="S1141" s="58" t="str">
        <f t="shared" si="227"/>
        <v>No Discount</v>
      </c>
      <c r="T1141" s="46" t="str">
        <f t="shared" si="228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29"/>
        <v>0</v>
      </c>
      <c r="W1141" s="46" t="str">
        <f t="shared" si="230"/>
        <v>-</v>
      </c>
      <c r="X1141" s="58">
        <f t="shared" si="231"/>
        <v>0</v>
      </c>
      <c r="Y1141" s="46" t="str">
        <f t="shared" si="232"/>
        <v>No</v>
      </c>
      <c r="Z1141" s="46" t="str">
        <f t="shared" si="233"/>
        <v>MID</v>
      </c>
    </row>
    <row r="1142" spans="1:26" x14ac:dyDescent="0.25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21"/>
        <v>128</v>
      </c>
      <c r="L1142" s="46">
        <f t="shared" si="222"/>
        <v>142</v>
      </c>
      <c r="M1142" s="46">
        <v>10</v>
      </c>
      <c r="N1142" s="46">
        <f t="shared" si="223"/>
        <v>152</v>
      </c>
      <c r="O1142" s="46">
        <f t="shared" si="224"/>
        <v>24</v>
      </c>
      <c r="P1142" s="46" t="s">
        <v>64</v>
      </c>
      <c r="Q1142" s="58">
        <f t="shared" si="225"/>
        <v>0.3</v>
      </c>
      <c r="R1142" s="46">
        <f t="shared" si="226"/>
        <v>45.6</v>
      </c>
      <c r="S1142" s="58" t="str">
        <f t="shared" si="227"/>
        <v>No Discount</v>
      </c>
      <c r="T1142" s="46" t="str">
        <f t="shared" si="228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29"/>
        <v>0.3</v>
      </c>
      <c r="W1142" s="46">
        <f t="shared" si="230"/>
        <v>45.6</v>
      </c>
      <c r="X1142" s="58">
        <f t="shared" si="231"/>
        <v>0</v>
      </c>
      <c r="Y1142" s="46" t="str">
        <f t="shared" si="232"/>
        <v>No</v>
      </c>
      <c r="Z1142" s="46" t="str">
        <f t="shared" si="233"/>
        <v>LOW</v>
      </c>
    </row>
    <row r="1143" spans="1:26" x14ac:dyDescent="0.25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21"/>
        <v>31600</v>
      </c>
      <c r="L1143" s="46">
        <f t="shared" si="222"/>
        <v>34468</v>
      </c>
      <c r="M1143" s="46">
        <v>26</v>
      </c>
      <c r="N1143" s="46">
        <f t="shared" si="223"/>
        <v>34494</v>
      </c>
      <c r="O1143" s="46">
        <f t="shared" si="224"/>
        <v>2894</v>
      </c>
      <c r="P1143" s="46" t="s">
        <v>30</v>
      </c>
      <c r="Q1143" s="58">
        <f t="shared" si="225"/>
        <v>0</v>
      </c>
      <c r="R1143" s="46">
        <f t="shared" si="226"/>
        <v>5174.0999999999995</v>
      </c>
      <c r="S1143" s="58" t="str">
        <f t="shared" si="227"/>
        <v>No Discount</v>
      </c>
      <c r="T1143" s="46" t="str">
        <f t="shared" si="228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29"/>
        <v>0</v>
      </c>
      <c r="W1143" s="46" t="str">
        <f t="shared" si="230"/>
        <v>-</v>
      </c>
      <c r="X1143" s="58">
        <f t="shared" si="231"/>
        <v>0</v>
      </c>
      <c r="Y1143" s="46" t="str">
        <f t="shared" si="232"/>
        <v>Yes</v>
      </c>
      <c r="Z1143" s="46" t="str">
        <f t="shared" si="233"/>
        <v>MID</v>
      </c>
    </row>
    <row r="1144" spans="1:26" x14ac:dyDescent="0.25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21"/>
        <v>15812</v>
      </c>
      <c r="L1144" s="46">
        <f t="shared" si="222"/>
        <v>17738</v>
      </c>
      <c r="M1144" s="46">
        <v>47</v>
      </c>
      <c r="N1144" s="46">
        <f t="shared" si="223"/>
        <v>17785</v>
      </c>
      <c r="O1144" s="46">
        <f t="shared" si="224"/>
        <v>1973</v>
      </c>
      <c r="P1144" s="46" t="s">
        <v>30</v>
      </c>
      <c r="Q1144" s="58">
        <f t="shared" si="225"/>
        <v>0</v>
      </c>
      <c r="R1144" s="46" t="str">
        <f t="shared" si="226"/>
        <v>-</v>
      </c>
      <c r="S1144" s="58" t="str">
        <f t="shared" si="227"/>
        <v>No Discount</v>
      </c>
      <c r="T1144" s="46" t="str">
        <f t="shared" si="228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29"/>
        <v>0</v>
      </c>
      <c r="W1144" s="46" t="str">
        <f t="shared" si="230"/>
        <v>-</v>
      </c>
      <c r="X1144" s="58">
        <f t="shared" si="231"/>
        <v>0</v>
      </c>
      <c r="Y1144" s="46" t="str">
        <f t="shared" si="232"/>
        <v>Yes</v>
      </c>
      <c r="Z1144" s="46" t="str">
        <f t="shared" si="233"/>
        <v>HIGH</v>
      </c>
    </row>
    <row r="1145" spans="1:26" x14ac:dyDescent="0.25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21"/>
        <v>6475</v>
      </c>
      <c r="L1145" s="46">
        <f t="shared" si="222"/>
        <v>6925</v>
      </c>
      <c r="M1145" s="46">
        <v>100</v>
      </c>
      <c r="N1145" s="46">
        <f t="shared" si="223"/>
        <v>7025</v>
      </c>
      <c r="O1145" s="46">
        <f t="shared" si="224"/>
        <v>550</v>
      </c>
      <c r="P1145" s="46" t="s">
        <v>30</v>
      </c>
      <c r="Q1145" s="58">
        <f t="shared" si="225"/>
        <v>0.3</v>
      </c>
      <c r="R1145" s="46">
        <f t="shared" si="226"/>
        <v>2107.5</v>
      </c>
      <c r="S1145" s="58" t="str">
        <f t="shared" si="227"/>
        <v>No Discount</v>
      </c>
      <c r="T1145" s="46" t="str">
        <f t="shared" si="228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si="229"/>
        <v>0.3</v>
      </c>
      <c r="W1145" s="46">
        <f t="shared" si="230"/>
        <v>2107.5</v>
      </c>
      <c r="X1145" s="58">
        <f t="shared" si="231"/>
        <v>0</v>
      </c>
      <c r="Y1145" s="46" t="str">
        <f t="shared" si="232"/>
        <v>No</v>
      </c>
      <c r="Z1145" s="46" t="str">
        <f t="shared" si="233"/>
        <v>Very high</v>
      </c>
    </row>
    <row r="1146" spans="1:26" x14ac:dyDescent="0.25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21"/>
        <v>13344</v>
      </c>
      <c r="L1146" s="46">
        <f t="shared" si="222"/>
        <v>14394</v>
      </c>
      <c r="M1146" s="46">
        <v>40</v>
      </c>
      <c r="N1146" s="46">
        <f t="shared" si="223"/>
        <v>14434</v>
      </c>
      <c r="O1146" s="46">
        <f t="shared" si="224"/>
        <v>1090</v>
      </c>
      <c r="P1146" s="46" t="s">
        <v>30</v>
      </c>
      <c r="Q1146" s="58">
        <f t="shared" si="225"/>
        <v>0</v>
      </c>
      <c r="R1146" s="46" t="str">
        <f t="shared" si="226"/>
        <v>-</v>
      </c>
      <c r="S1146" s="58" t="str">
        <f t="shared" si="227"/>
        <v>No Discount</v>
      </c>
      <c r="T1146" s="46" t="str">
        <f t="shared" si="228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29"/>
        <v>0</v>
      </c>
      <c r="W1146" s="46" t="str">
        <f t="shared" si="230"/>
        <v>-</v>
      </c>
      <c r="X1146" s="58">
        <f t="shared" si="231"/>
        <v>0</v>
      </c>
      <c r="Y1146" s="46" t="str">
        <f t="shared" si="232"/>
        <v>Yes</v>
      </c>
      <c r="Z1146" s="46" t="str">
        <f t="shared" si="233"/>
        <v>MID</v>
      </c>
    </row>
    <row r="1147" spans="1:26" x14ac:dyDescent="0.25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21"/>
        <v>6667</v>
      </c>
      <c r="L1147" s="46">
        <f t="shared" si="222"/>
        <v>6864</v>
      </c>
      <c r="M1147" s="46">
        <v>79</v>
      </c>
      <c r="N1147" s="46">
        <f t="shared" si="223"/>
        <v>6943</v>
      </c>
      <c r="O1147" s="46">
        <f t="shared" si="224"/>
        <v>276</v>
      </c>
      <c r="P1147" s="46" t="s">
        <v>30</v>
      </c>
      <c r="Q1147" s="58">
        <f t="shared" si="225"/>
        <v>0</v>
      </c>
      <c r="R1147" s="46" t="str">
        <f t="shared" si="226"/>
        <v>-</v>
      </c>
      <c r="S1147" s="58" t="str">
        <f t="shared" si="227"/>
        <v>No Discount</v>
      </c>
      <c r="T1147" s="46" t="str">
        <f t="shared" si="228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29"/>
        <v>0</v>
      </c>
      <c r="W1147" s="46" t="str">
        <f t="shared" si="230"/>
        <v>-</v>
      </c>
      <c r="X1147" s="58">
        <f t="shared" si="231"/>
        <v>0</v>
      </c>
      <c r="Y1147" s="46" t="str">
        <f t="shared" si="232"/>
        <v>Yes</v>
      </c>
      <c r="Z1147" s="46" t="str">
        <f t="shared" si="233"/>
        <v>Very high</v>
      </c>
    </row>
    <row r="1148" spans="1:26" x14ac:dyDescent="0.25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21"/>
        <v>19203</v>
      </c>
      <c r="L1148" s="46">
        <f t="shared" si="222"/>
        <v>19200</v>
      </c>
      <c r="M1148" s="46">
        <v>88</v>
      </c>
      <c r="N1148" s="46">
        <f t="shared" si="223"/>
        <v>19288</v>
      </c>
      <c r="O1148" s="46">
        <f t="shared" si="224"/>
        <v>85</v>
      </c>
      <c r="P1148" s="46" t="s">
        <v>30</v>
      </c>
      <c r="Q1148" s="58">
        <f t="shared" si="225"/>
        <v>0</v>
      </c>
      <c r="R1148" s="46">
        <f t="shared" si="226"/>
        <v>2893.2</v>
      </c>
      <c r="S1148" s="58" t="str">
        <f t="shared" si="227"/>
        <v>No Discount</v>
      </c>
      <c r="T1148" s="46" t="str">
        <f t="shared" si="228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29"/>
        <v>0</v>
      </c>
      <c r="W1148" s="46" t="str">
        <f t="shared" si="230"/>
        <v>-</v>
      </c>
      <c r="X1148" s="58">
        <f t="shared" si="231"/>
        <v>0</v>
      </c>
      <c r="Y1148" s="46" t="str">
        <f t="shared" si="232"/>
        <v>Yes</v>
      </c>
      <c r="Z1148" s="46" t="str">
        <f t="shared" si="233"/>
        <v>Very high</v>
      </c>
    </row>
    <row r="1149" spans="1:26" x14ac:dyDescent="0.25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21"/>
        <v>9438</v>
      </c>
      <c r="L1149" s="46">
        <f t="shared" si="222"/>
        <v>9810</v>
      </c>
      <c r="M1149" s="46">
        <v>86</v>
      </c>
      <c r="N1149" s="46">
        <f t="shared" si="223"/>
        <v>9896</v>
      </c>
      <c r="O1149" s="46">
        <f t="shared" si="224"/>
        <v>458</v>
      </c>
      <c r="P1149" s="46" t="s">
        <v>30</v>
      </c>
      <c r="Q1149" s="58">
        <f t="shared" si="225"/>
        <v>0</v>
      </c>
      <c r="R1149" s="46" t="str">
        <f t="shared" si="226"/>
        <v>-</v>
      </c>
      <c r="S1149" s="58" t="str">
        <f t="shared" si="227"/>
        <v>No Discount</v>
      </c>
      <c r="T1149" s="46" t="str">
        <f t="shared" si="228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29"/>
        <v>0</v>
      </c>
      <c r="W1149" s="46" t="str">
        <f t="shared" si="230"/>
        <v>-</v>
      </c>
      <c r="X1149" s="58">
        <f t="shared" si="231"/>
        <v>0</v>
      </c>
      <c r="Y1149" s="46" t="str">
        <f t="shared" si="232"/>
        <v>Yes</v>
      </c>
      <c r="Z1149" s="46" t="str">
        <f t="shared" si="233"/>
        <v>Very high</v>
      </c>
    </row>
    <row r="1150" spans="1:26" x14ac:dyDescent="0.25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21"/>
        <v>5244</v>
      </c>
      <c r="L1150" s="46">
        <f t="shared" si="222"/>
        <v>5714</v>
      </c>
      <c r="M1150" s="46">
        <v>98</v>
      </c>
      <c r="N1150" s="46">
        <f t="shared" si="223"/>
        <v>5812</v>
      </c>
      <c r="O1150" s="46">
        <f t="shared" si="224"/>
        <v>568</v>
      </c>
      <c r="P1150" s="46" t="s">
        <v>28</v>
      </c>
      <c r="Q1150" s="58">
        <f t="shared" si="225"/>
        <v>0</v>
      </c>
      <c r="R1150" s="46">
        <f t="shared" si="226"/>
        <v>1627.3600000000001</v>
      </c>
      <c r="S1150" s="58" t="str">
        <f t="shared" si="227"/>
        <v>No Discount</v>
      </c>
      <c r="T1150" s="46" t="str">
        <f t="shared" si="228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29"/>
        <v>0</v>
      </c>
      <c r="W1150" s="46">
        <f t="shared" si="230"/>
        <v>1627.3600000000001</v>
      </c>
      <c r="X1150" s="58">
        <f t="shared" si="231"/>
        <v>0</v>
      </c>
      <c r="Y1150" s="46" t="str">
        <f t="shared" si="232"/>
        <v>Yes</v>
      </c>
      <c r="Z1150" s="46" t="str">
        <f t="shared" si="233"/>
        <v>Very high</v>
      </c>
    </row>
    <row r="1151" spans="1:26" x14ac:dyDescent="0.25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21"/>
        <v>17812</v>
      </c>
      <c r="L1151" s="46">
        <f t="shared" si="222"/>
        <v>19232</v>
      </c>
      <c r="M1151" s="46">
        <v>39</v>
      </c>
      <c r="N1151" s="46">
        <f t="shared" si="223"/>
        <v>19271</v>
      </c>
      <c r="O1151" s="46">
        <f t="shared" si="224"/>
        <v>1459</v>
      </c>
      <c r="P1151" s="46" t="s">
        <v>30</v>
      </c>
      <c r="Q1151" s="58">
        <f t="shared" si="225"/>
        <v>0</v>
      </c>
      <c r="R1151" s="46" t="str">
        <f t="shared" si="226"/>
        <v>-</v>
      </c>
      <c r="S1151" s="58" t="str">
        <f t="shared" si="227"/>
        <v>No Discount</v>
      </c>
      <c r="T1151" s="46" t="str">
        <f t="shared" si="228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29"/>
        <v>0</v>
      </c>
      <c r="W1151" s="46" t="str">
        <f t="shared" si="230"/>
        <v>-</v>
      </c>
      <c r="X1151" s="58">
        <f t="shared" si="231"/>
        <v>0</v>
      </c>
      <c r="Y1151" s="46" t="str">
        <f t="shared" si="232"/>
        <v>Yes</v>
      </c>
      <c r="Z1151" s="46" t="str">
        <f t="shared" si="233"/>
        <v>MID</v>
      </c>
    </row>
    <row r="1152" spans="1:26" x14ac:dyDescent="0.25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21"/>
        <v>3025</v>
      </c>
      <c r="L1152" s="46">
        <f t="shared" si="222"/>
        <v>3145</v>
      </c>
      <c r="M1152" s="46">
        <v>30</v>
      </c>
      <c r="N1152" s="46">
        <f t="shared" si="223"/>
        <v>3175</v>
      </c>
      <c r="O1152" s="46">
        <f t="shared" si="224"/>
        <v>150</v>
      </c>
      <c r="P1152" s="46" t="s">
        <v>28</v>
      </c>
      <c r="Q1152" s="58">
        <f t="shared" si="225"/>
        <v>0</v>
      </c>
      <c r="R1152" s="46" t="str">
        <f t="shared" si="226"/>
        <v>-</v>
      </c>
      <c r="S1152" s="58" t="str">
        <f t="shared" si="227"/>
        <v>No Discount</v>
      </c>
      <c r="T1152" s="46" t="str">
        <f t="shared" si="228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29"/>
        <v>0</v>
      </c>
      <c r="W1152" s="46" t="str">
        <f t="shared" si="230"/>
        <v>-</v>
      </c>
      <c r="X1152" s="58">
        <f t="shared" si="231"/>
        <v>0</v>
      </c>
      <c r="Y1152" s="46" t="str">
        <f t="shared" si="232"/>
        <v>Yes</v>
      </c>
      <c r="Z1152" s="46" t="str">
        <f t="shared" si="233"/>
        <v>MID</v>
      </c>
    </row>
    <row r="1153" spans="1:26" x14ac:dyDescent="0.25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21"/>
        <v>2315</v>
      </c>
      <c r="L1153" s="46">
        <f t="shared" si="222"/>
        <v>2525</v>
      </c>
      <c r="M1153" s="46">
        <v>95</v>
      </c>
      <c r="N1153" s="46">
        <f t="shared" si="223"/>
        <v>2620</v>
      </c>
      <c r="O1153" s="46">
        <f t="shared" si="224"/>
        <v>305</v>
      </c>
      <c r="P1153" s="46" t="s">
        <v>28</v>
      </c>
      <c r="Q1153" s="58">
        <f t="shared" si="225"/>
        <v>0</v>
      </c>
      <c r="R1153" s="46" t="str">
        <f t="shared" si="226"/>
        <v>-</v>
      </c>
      <c r="S1153" s="58" t="str">
        <f t="shared" si="227"/>
        <v>No Discount</v>
      </c>
      <c r="T1153" s="46" t="str">
        <f t="shared" si="228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29"/>
        <v>0</v>
      </c>
      <c r="W1153" s="46" t="str">
        <f t="shared" si="230"/>
        <v>-</v>
      </c>
      <c r="X1153" s="58">
        <f t="shared" si="231"/>
        <v>0</v>
      </c>
      <c r="Y1153" s="46" t="str">
        <f t="shared" si="232"/>
        <v>No</v>
      </c>
      <c r="Z1153" s="46" t="str">
        <f t="shared" si="233"/>
        <v>Very high</v>
      </c>
    </row>
    <row r="1154" spans="1:26" x14ac:dyDescent="0.25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21"/>
        <v>352</v>
      </c>
      <c r="L1154" s="46">
        <f t="shared" si="222"/>
        <v>368</v>
      </c>
      <c r="M1154" s="46">
        <v>30</v>
      </c>
      <c r="N1154" s="46">
        <f t="shared" si="223"/>
        <v>398</v>
      </c>
      <c r="O1154" s="46">
        <f t="shared" si="224"/>
        <v>46</v>
      </c>
      <c r="P1154" s="46" t="s">
        <v>30</v>
      </c>
      <c r="Q1154" s="58">
        <f t="shared" si="225"/>
        <v>0</v>
      </c>
      <c r="R1154" s="46" t="str">
        <f t="shared" si="226"/>
        <v>-</v>
      </c>
      <c r="S1154" s="58" t="str">
        <f t="shared" si="227"/>
        <v>No Discount</v>
      </c>
      <c r="T1154" s="46" t="str">
        <f t="shared" si="228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29"/>
        <v>0</v>
      </c>
      <c r="W1154" s="46" t="str">
        <f t="shared" si="230"/>
        <v>-</v>
      </c>
      <c r="X1154" s="58">
        <f t="shared" si="231"/>
        <v>0</v>
      </c>
      <c r="Y1154" s="46" t="str">
        <f t="shared" si="232"/>
        <v>No</v>
      </c>
      <c r="Z1154" s="46" t="str">
        <f t="shared" si="233"/>
        <v>MID</v>
      </c>
    </row>
    <row r="1155" spans="1:26" x14ac:dyDescent="0.25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34">I1155*J1155</f>
        <v>382</v>
      </c>
      <c r="L1155" s="46">
        <f t="shared" ref="L1155:L1218" si="235">H1155*J1155</f>
        <v>420</v>
      </c>
      <c r="M1155" s="46">
        <v>55</v>
      </c>
      <c r="N1155" s="46">
        <f t="shared" ref="N1155:N1218" si="236">L1155+M1155</f>
        <v>475</v>
      </c>
      <c r="O1155" s="46">
        <f t="shared" ref="O1155:O1218" si="237">N1155-K1155</f>
        <v>93</v>
      </c>
      <c r="P1155" s="46" t="s">
        <v>30</v>
      </c>
      <c r="Q1155" s="58">
        <f t="shared" ref="Q1155:Q1218" si="238">IF(E1155="Amazon",30%,0)</f>
        <v>0</v>
      </c>
      <c r="R1155" s="46" t="str">
        <f t="shared" ref="R1155:R1218" si="239">IF(E1155="Amazon",30%*N1155,IF(E1155="Flipkart",28%*N1155,IF(E1155="India Mart",15%*N1155,"-")))</f>
        <v>-</v>
      </c>
      <c r="S1155" s="58" t="str">
        <f t="shared" ref="S1155:S1218" si="240">IF(AND(E1155="Website",N1155&gt;25000),2%,"No Discount")</f>
        <v>No Discount</v>
      </c>
      <c r="T1155" s="46" t="str">
        <f t="shared" ref="T1155:T1218" si="241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ref="V1155:V1218" si="242">IF(E1155="Amazon",30%,0%)</f>
        <v>0</v>
      </c>
      <c r="W1155" s="46" t="str">
        <f t="shared" ref="W1155:W1218" si="243">IF(E1155="Amazon",N1155*30%,IF(E1155="flipkart",N1155*28%,IF(E1155="indiamart",N1155*15%,"-")))</f>
        <v>-</v>
      </c>
      <c r="X1155" s="58">
        <f t="shared" ref="X1155:X1218" si="244">IF(AND(E1155="website",N1155&gt;25000),2%,0%)</f>
        <v>0</v>
      </c>
      <c r="Y1155" s="46" t="str">
        <f t="shared" ref="Y1155:Y1218" si="245">IF(OR(D1155="Furniture",D1155="Technology"),"Yes","No")</f>
        <v>No</v>
      </c>
      <c r="Z1155" s="46" t="str">
        <f t="shared" ref="Z1155:Z1218" si="246">_xlfn.IFS(M1155&lt;=20,"LOW",M1155&lt;=40,"MID",M1155&lt;=60,"HIGH",M1155&gt;60,"Very high")</f>
        <v>HIGH</v>
      </c>
    </row>
    <row r="1156" spans="1:26" x14ac:dyDescent="0.25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34"/>
        <v>575</v>
      </c>
      <c r="L1156" s="46">
        <f t="shared" si="235"/>
        <v>615</v>
      </c>
      <c r="M1156" s="46">
        <v>30</v>
      </c>
      <c r="N1156" s="46">
        <f t="shared" si="236"/>
        <v>645</v>
      </c>
      <c r="O1156" s="46">
        <f t="shared" si="237"/>
        <v>70</v>
      </c>
      <c r="P1156" s="46" t="s">
        <v>30</v>
      </c>
      <c r="Q1156" s="58">
        <f t="shared" si="238"/>
        <v>0</v>
      </c>
      <c r="R1156" s="46" t="str">
        <f t="shared" si="239"/>
        <v>-</v>
      </c>
      <c r="S1156" s="58" t="str">
        <f t="shared" si="240"/>
        <v>No Discount</v>
      </c>
      <c r="T1156" s="46" t="str">
        <f t="shared" si="241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42"/>
        <v>0</v>
      </c>
      <c r="W1156" s="46" t="str">
        <f t="shared" si="243"/>
        <v>-</v>
      </c>
      <c r="X1156" s="58">
        <f t="shared" si="244"/>
        <v>0</v>
      </c>
      <c r="Y1156" s="46" t="str">
        <f t="shared" si="245"/>
        <v>No</v>
      </c>
      <c r="Z1156" s="46" t="str">
        <f t="shared" si="246"/>
        <v>MID</v>
      </c>
    </row>
    <row r="1157" spans="1:26" x14ac:dyDescent="0.25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34"/>
        <v>4284</v>
      </c>
      <c r="L1157" s="46">
        <f t="shared" si="235"/>
        <v>4761</v>
      </c>
      <c r="M1157" s="46">
        <v>36</v>
      </c>
      <c r="N1157" s="46">
        <f t="shared" si="236"/>
        <v>4797</v>
      </c>
      <c r="O1157" s="46">
        <f t="shared" si="237"/>
        <v>513</v>
      </c>
      <c r="P1157" s="46" t="s">
        <v>28</v>
      </c>
      <c r="Q1157" s="58">
        <f t="shared" si="238"/>
        <v>0</v>
      </c>
      <c r="R1157" s="46">
        <f t="shared" si="239"/>
        <v>719.55</v>
      </c>
      <c r="S1157" s="58" t="str">
        <f t="shared" si="240"/>
        <v>No Discount</v>
      </c>
      <c r="T1157" s="46" t="str">
        <f t="shared" si="241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42"/>
        <v>0</v>
      </c>
      <c r="W1157" s="46" t="str">
        <f t="shared" si="243"/>
        <v>-</v>
      </c>
      <c r="X1157" s="58">
        <f t="shared" si="244"/>
        <v>0</v>
      </c>
      <c r="Y1157" s="46" t="str">
        <f t="shared" si="245"/>
        <v>Yes</v>
      </c>
      <c r="Z1157" s="46" t="str">
        <f t="shared" si="246"/>
        <v>MID</v>
      </c>
    </row>
    <row r="1158" spans="1:26" x14ac:dyDescent="0.25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34"/>
        <v>23496</v>
      </c>
      <c r="L1158" s="46">
        <f t="shared" si="235"/>
        <v>24424</v>
      </c>
      <c r="M1158" s="46">
        <v>34</v>
      </c>
      <c r="N1158" s="46">
        <f t="shared" si="236"/>
        <v>24458</v>
      </c>
      <c r="O1158" s="46">
        <f t="shared" si="237"/>
        <v>962</v>
      </c>
      <c r="P1158" s="46" t="s">
        <v>30</v>
      </c>
      <c r="Q1158" s="58">
        <f t="shared" si="238"/>
        <v>0</v>
      </c>
      <c r="R1158" s="46" t="str">
        <f t="shared" si="239"/>
        <v>-</v>
      </c>
      <c r="S1158" s="58" t="str">
        <f t="shared" si="240"/>
        <v>No Discount</v>
      </c>
      <c r="T1158" s="46" t="str">
        <f t="shared" si="241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42"/>
        <v>0</v>
      </c>
      <c r="W1158" s="46" t="str">
        <f t="shared" si="243"/>
        <v>-</v>
      </c>
      <c r="X1158" s="58">
        <f t="shared" si="244"/>
        <v>0</v>
      </c>
      <c r="Y1158" s="46" t="str">
        <f t="shared" si="245"/>
        <v>Yes</v>
      </c>
      <c r="Z1158" s="46" t="str">
        <f t="shared" si="246"/>
        <v>MID</v>
      </c>
    </row>
    <row r="1159" spans="1:26" x14ac:dyDescent="0.25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34"/>
        <v>5056</v>
      </c>
      <c r="L1159" s="46">
        <f t="shared" si="235"/>
        <v>5254</v>
      </c>
      <c r="M1159" s="46">
        <v>82</v>
      </c>
      <c r="N1159" s="46">
        <f t="shared" si="236"/>
        <v>5336</v>
      </c>
      <c r="O1159" s="46">
        <f t="shared" si="237"/>
        <v>280</v>
      </c>
      <c r="P1159" s="46" t="s">
        <v>30</v>
      </c>
      <c r="Q1159" s="58">
        <f t="shared" si="238"/>
        <v>0</v>
      </c>
      <c r="R1159" s="46">
        <f t="shared" si="239"/>
        <v>800.4</v>
      </c>
      <c r="S1159" s="58" t="str">
        <f t="shared" si="240"/>
        <v>No Discount</v>
      </c>
      <c r="T1159" s="46" t="str">
        <f t="shared" si="241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42"/>
        <v>0</v>
      </c>
      <c r="W1159" s="46" t="str">
        <f t="shared" si="243"/>
        <v>-</v>
      </c>
      <c r="X1159" s="58">
        <f t="shared" si="244"/>
        <v>0</v>
      </c>
      <c r="Y1159" s="46" t="str">
        <f t="shared" si="245"/>
        <v>Yes</v>
      </c>
      <c r="Z1159" s="46" t="str">
        <f t="shared" si="246"/>
        <v>Very high</v>
      </c>
    </row>
    <row r="1160" spans="1:26" x14ac:dyDescent="0.25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34"/>
        <v>55</v>
      </c>
      <c r="L1160" s="46">
        <f t="shared" si="235"/>
        <v>59</v>
      </c>
      <c r="M1160" s="46">
        <v>10</v>
      </c>
      <c r="N1160" s="46">
        <f t="shared" si="236"/>
        <v>69</v>
      </c>
      <c r="O1160" s="46">
        <f t="shared" si="237"/>
        <v>14</v>
      </c>
      <c r="P1160" s="46" t="s">
        <v>30</v>
      </c>
      <c r="Q1160" s="58">
        <f t="shared" si="238"/>
        <v>0</v>
      </c>
      <c r="R1160" s="46" t="str">
        <f t="shared" si="239"/>
        <v>-</v>
      </c>
      <c r="S1160" s="58" t="str">
        <f t="shared" si="240"/>
        <v>No Discount</v>
      </c>
      <c r="T1160" s="46" t="str">
        <f t="shared" si="241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42"/>
        <v>0</v>
      </c>
      <c r="W1160" s="46" t="str">
        <f t="shared" si="243"/>
        <v>-</v>
      </c>
      <c r="X1160" s="58">
        <f t="shared" si="244"/>
        <v>0</v>
      </c>
      <c r="Y1160" s="46" t="str">
        <f t="shared" si="245"/>
        <v>No</v>
      </c>
      <c r="Z1160" s="46" t="str">
        <f t="shared" si="246"/>
        <v>LOW</v>
      </c>
    </row>
    <row r="1161" spans="1:26" x14ac:dyDescent="0.25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34"/>
        <v>339</v>
      </c>
      <c r="L1161" s="46">
        <f t="shared" si="235"/>
        <v>375</v>
      </c>
      <c r="M1161" s="46">
        <v>30</v>
      </c>
      <c r="N1161" s="46">
        <f t="shared" si="236"/>
        <v>405</v>
      </c>
      <c r="O1161" s="46">
        <f t="shared" si="237"/>
        <v>66</v>
      </c>
      <c r="P1161" s="46" t="s">
        <v>28</v>
      </c>
      <c r="Q1161" s="58">
        <f t="shared" si="238"/>
        <v>0</v>
      </c>
      <c r="R1161" s="46">
        <f t="shared" si="239"/>
        <v>60.75</v>
      </c>
      <c r="S1161" s="58" t="str">
        <f t="shared" si="240"/>
        <v>No Discount</v>
      </c>
      <c r="T1161" s="46" t="str">
        <f t="shared" si="241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42"/>
        <v>0</v>
      </c>
      <c r="W1161" s="46" t="str">
        <f t="shared" si="243"/>
        <v>-</v>
      </c>
      <c r="X1161" s="58">
        <f t="shared" si="244"/>
        <v>0</v>
      </c>
      <c r="Y1161" s="46" t="str">
        <f t="shared" si="245"/>
        <v>No</v>
      </c>
      <c r="Z1161" s="46" t="str">
        <f t="shared" si="246"/>
        <v>MID</v>
      </c>
    </row>
    <row r="1162" spans="1:26" x14ac:dyDescent="0.25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34"/>
        <v>596</v>
      </c>
      <c r="L1162" s="46">
        <f t="shared" si="235"/>
        <v>664</v>
      </c>
      <c r="M1162" s="46">
        <v>30</v>
      </c>
      <c r="N1162" s="46">
        <f t="shared" si="236"/>
        <v>694</v>
      </c>
      <c r="O1162" s="46">
        <f t="shared" si="237"/>
        <v>98</v>
      </c>
      <c r="P1162" s="46" t="s">
        <v>30</v>
      </c>
      <c r="Q1162" s="58">
        <f t="shared" si="238"/>
        <v>0</v>
      </c>
      <c r="R1162" s="46">
        <f t="shared" si="239"/>
        <v>194.32000000000002</v>
      </c>
      <c r="S1162" s="58" t="str">
        <f t="shared" si="240"/>
        <v>No Discount</v>
      </c>
      <c r="T1162" s="46" t="str">
        <f t="shared" si="241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42"/>
        <v>0</v>
      </c>
      <c r="W1162" s="46">
        <f t="shared" si="243"/>
        <v>194.32000000000002</v>
      </c>
      <c r="X1162" s="58">
        <f t="shared" si="244"/>
        <v>0</v>
      </c>
      <c r="Y1162" s="46" t="str">
        <f t="shared" si="245"/>
        <v>No</v>
      </c>
      <c r="Z1162" s="46" t="str">
        <f t="shared" si="246"/>
        <v>MID</v>
      </c>
    </row>
    <row r="1163" spans="1:26" x14ac:dyDescent="0.25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34"/>
        <v>1292</v>
      </c>
      <c r="L1163" s="46">
        <f t="shared" si="235"/>
        <v>1452</v>
      </c>
      <c r="M1163" s="46">
        <v>39</v>
      </c>
      <c r="N1163" s="46">
        <f t="shared" si="236"/>
        <v>1491</v>
      </c>
      <c r="O1163" s="46">
        <f t="shared" si="237"/>
        <v>199</v>
      </c>
      <c r="P1163" s="46" t="s">
        <v>152</v>
      </c>
      <c r="Q1163" s="58">
        <f t="shared" si="238"/>
        <v>0</v>
      </c>
      <c r="R1163" s="46" t="str">
        <f t="shared" si="239"/>
        <v>-</v>
      </c>
      <c r="S1163" s="58" t="str">
        <f t="shared" si="240"/>
        <v>No Discount</v>
      </c>
      <c r="T1163" s="46" t="str">
        <f t="shared" si="241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42"/>
        <v>0</v>
      </c>
      <c r="W1163" s="46" t="str">
        <f t="shared" si="243"/>
        <v>-</v>
      </c>
      <c r="X1163" s="58">
        <f t="shared" si="244"/>
        <v>0</v>
      </c>
      <c r="Y1163" s="46" t="str">
        <f t="shared" si="245"/>
        <v>No</v>
      </c>
      <c r="Z1163" s="46" t="str">
        <f t="shared" si="246"/>
        <v>MID</v>
      </c>
    </row>
    <row r="1164" spans="1:26" x14ac:dyDescent="0.25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34"/>
        <v>29500</v>
      </c>
      <c r="L1164" s="46">
        <f t="shared" si="235"/>
        <v>31840</v>
      </c>
      <c r="M1164" s="46">
        <v>26</v>
      </c>
      <c r="N1164" s="46">
        <f t="shared" si="236"/>
        <v>31866</v>
      </c>
      <c r="O1164" s="46">
        <f t="shared" si="237"/>
        <v>2366</v>
      </c>
      <c r="P1164" s="46" t="s">
        <v>30</v>
      </c>
      <c r="Q1164" s="58">
        <f t="shared" si="238"/>
        <v>0.3</v>
      </c>
      <c r="R1164" s="46">
        <f t="shared" si="239"/>
        <v>9559.7999999999993</v>
      </c>
      <c r="S1164" s="58" t="str">
        <f t="shared" si="240"/>
        <v>No Discount</v>
      </c>
      <c r="T1164" s="46" t="str">
        <f t="shared" si="241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42"/>
        <v>0.3</v>
      </c>
      <c r="W1164" s="46">
        <f t="shared" si="243"/>
        <v>9559.7999999999993</v>
      </c>
      <c r="X1164" s="58">
        <f t="shared" si="244"/>
        <v>0</v>
      </c>
      <c r="Y1164" s="46" t="str">
        <f t="shared" si="245"/>
        <v>Yes</v>
      </c>
      <c r="Z1164" s="46" t="str">
        <f t="shared" si="246"/>
        <v>MID</v>
      </c>
    </row>
    <row r="1165" spans="1:26" x14ac:dyDescent="0.25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34"/>
        <v>3965</v>
      </c>
      <c r="L1165" s="46">
        <f t="shared" si="235"/>
        <v>4125</v>
      </c>
      <c r="M1165" s="46">
        <v>77</v>
      </c>
      <c r="N1165" s="46">
        <f t="shared" si="236"/>
        <v>4202</v>
      </c>
      <c r="O1165" s="46">
        <f t="shared" si="237"/>
        <v>237</v>
      </c>
      <c r="P1165" s="46" t="s">
        <v>30</v>
      </c>
      <c r="Q1165" s="58">
        <f t="shared" si="238"/>
        <v>0</v>
      </c>
      <c r="R1165" s="46" t="str">
        <f t="shared" si="239"/>
        <v>-</v>
      </c>
      <c r="S1165" s="58" t="str">
        <f t="shared" si="240"/>
        <v>No Discount</v>
      </c>
      <c r="T1165" s="46" t="str">
        <f t="shared" si="241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42"/>
        <v>0</v>
      </c>
      <c r="W1165" s="46" t="str">
        <f t="shared" si="243"/>
        <v>-</v>
      </c>
      <c r="X1165" s="58">
        <f t="shared" si="244"/>
        <v>0</v>
      </c>
      <c r="Y1165" s="46" t="str">
        <f t="shared" si="245"/>
        <v>No</v>
      </c>
      <c r="Z1165" s="46" t="str">
        <f t="shared" si="246"/>
        <v>Very high</v>
      </c>
    </row>
    <row r="1166" spans="1:26" x14ac:dyDescent="0.25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34"/>
        <v>16352</v>
      </c>
      <c r="L1166" s="46">
        <f t="shared" si="235"/>
        <v>17171</v>
      </c>
      <c r="M1166" s="46">
        <v>90</v>
      </c>
      <c r="N1166" s="46">
        <f t="shared" si="236"/>
        <v>17261</v>
      </c>
      <c r="O1166" s="46">
        <f t="shared" si="237"/>
        <v>909</v>
      </c>
      <c r="P1166" s="46" t="s">
        <v>30</v>
      </c>
      <c r="Q1166" s="58">
        <f t="shared" si="238"/>
        <v>0</v>
      </c>
      <c r="R1166" s="46">
        <f t="shared" si="239"/>
        <v>2589.15</v>
      </c>
      <c r="S1166" s="58" t="str">
        <f t="shared" si="240"/>
        <v>No Discount</v>
      </c>
      <c r="T1166" s="46" t="str">
        <f t="shared" si="241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42"/>
        <v>0</v>
      </c>
      <c r="W1166" s="46" t="str">
        <f t="shared" si="243"/>
        <v>-</v>
      </c>
      <c r="X1166" s="58">
        <f t="shared" si="244"/>
        <v>0</v>
      </c>
      <c r="Y1166" s="46" t="str">
        <f t="shared" si="245"/>
        <v>No</v>
      </c>
      <c r="Z1166" s="46" t="str">
        <f t="shared" si="246"/>
        <v>Very high</v>
      </c>
    </row>
    <row r="1167" spans="1:26" x14ac:dyDescent="0.25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34"/>
        <v>3591</v>
      </c>
      <c r="L1167" s="46">
        <f t="shared" si="235"/>
        <v>3915</v>
      </c>
      <c r="M1167" s="46">
        <v>38</v>
      </c>
      <c r="N1167" s="46">
        <f t="shared" si="236"/>
        <v>3953</v>
      </c>
      <c r="O1167" s="46">
        <f t="shared" si="237"/>
        <v>362</v>
      </c>
      <c r="P1167" s="46" t="s">
        <v>30</v>
      </c>
      <c r="Q1167" s="58">
        <f t="shared" si="238"/>
        <v>0</v>
      </c>
      <c r="R1167" s="46">
        <f t="shared" si="239"/>
        <v>592.94999999999993</v>
      </c>
      <c r="S1167" s="58" t="str">
        <f t="shared" si="240"/>
        <v>No Discount</v>
      </c>
      <c r="T1167" s="46" t="str">
        <f t="shared" si="241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42"/>
        <v>0</v>
      </c>
      <c r="W1167" s="46" t="str">
        <f t="shared" si="243"/>
        <v>-</v>
      </c>
      <c r="X1167" s="58">
        <f t="shared" si="244"/>
        <v>0</v>
      </c>
      <c r="Y1167" s="46" t="str">
        <f t="shared" si="245"/>
        <v>Yes</v>
      </c>
      <c r="Z1167" s="46" t="str">
        <f t="shared" si="246"/>
        <v>MID</v>
      </c>
    </row>
    <row r="1168" spans="1:26" x14ac:dyDescent="0.25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34"/>
        <v>35304</v>
      </c>
      <c r="L1168" s="46">
        <f t="shared" si="235"/>
        <v>38886</v>
      </c>
      <c r="M1168" s="46">
        <v>21</v>
      </c>
      <c r="N1168" s="46">
        <f t="shared" si="236"/>
        <v>38907</v>
      </c>
      <c r="O1168" s="46">
        <f t="shared" si="237"/>
        <v>3603</v>
      </c>
      <c r="P1168" s="46" t="s">
        <v>152</v>
      </c>
      <c r="Q1168" s="58">
        <f t="shared" si="238"/>
        <v>0</v>
      </c>
      <c r="R1168" s="46">
        <f t="shared" si="239"/>
        <v>5836.05</v>
      </c>
      <c r="S1168" s="58" t="str">
        <f t="shared" si="240"/>
        <v>No Discount</v>
      </c>
      <c r="T1168" s="46" t="str">
        <f t="shared" si="241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42"/>
        <v>0</v>
      </c>
      <c r="W1168" s="46" t="str">
        <f t="shared" si="243"/>
        <v>-</v>
      </c>
      <c r="X1168" s="58">
        <f t="shared" si="244"/>
        <v>0</v>
      </c>
      <c r="Y1168" s="46" t="str">
        <f t="shared" si="245"/>
        <v>Yes</v>
      </c>
      <c r="Z1168" s="46" t="str">
        <f t="shared" si="246"/>
        <v>MID</v>
      </c>
    </row>
    <row r="1169" spans="1:26" x14ac:dyDescent="0.25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34"/>
        <v>5739</v>
      </c>
      <c r="L1169" s="46">
        <f t="shared" si="235"/>
        <v>6081</v>
      </c>
      <c r="M1169" s="46">
        <v>80</v>
      </c>
      <c r="N1169" s="46">
        <f t="shared" si="236"/>
        <v>6161</v>
      </c>
      <c r="O1169" s="46">
        <f t="shared" si="237"/>
        <v>422</v>
      </c>
      <c r="P1169" s="46" t="s">
        <v>30</v>
      </c>
      <c r="Q1169" s="58">
        <f t="shared" si="238"/>
        <v>0</v>
      </c>
      <c r="R1169" s="46" t="str">
        <f t="shared" si="239"/>
        <v>-</v>
      </c>
      <c r="S1169" s="58" t="str">
        <f t="shared" si="240"/>
        <v>No Discount</v>
      </c>
      <c r="T1169" s="46" t="str">
        <f t="shared" si="241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42"/>
        <v>0</v>
      </c>
      <c r="W1169" s="46" t="str">
        <f t="shared" si="243"/>
        <v>-</v>
      </c>
      <c r="X1169" s="58">
        <f t="shared" si="244"/>
        <v>0</v>
      </c>
      <c r="Y1169" s="46" t="str">
        <f t="shared" si="245"/>
        <v>Yes</v>
      </c>
      <c r="Z1169" s="46" t="str">
        <f t="shared" si="246"/>
        <v>Very high</v>
      </c>
    </row>
    <row r="1170" spans="1:26" x14ac:dyDescent="0.25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34"/>
        <v>6060</v>
      </c>
      <c r="L1170" s="46">
        <f t="shared" si="235"/>
        <v>6600</v>
      </c>
      <c r="M1170" s="46">
        <v>71</v>
      </c>
      <c r="N1170" s="46">
        <f t="shared" si="236"/>
        <v>6671</v>
      </c>
      <c r="O1170" s="46">
        <f t="shared" si="237"/>
        <v>611</v>
      </c>
      <c r="P1170" s="46" t="s">
        <v>30</v>
      </c>
      <c r="Q1170" s="58">
        <f t="shared" si="238"/>
        <v>0</v>
      </c>
      <c r="R1170" s="46">
        <f t="shared" si="239"/>
        <v>1867.88</v>
      </c>
      <c r="S1170" s="58" t="str">
        <f t="shared" si="240"/>
        <v>No Discount</v>
      </c>
      <c r="T1170" s="46" t="str">
        <f t="shared" si="241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42"/>
        <v>0</v>
      </c>
      <c r="W1170" s="46">
        <f t="shared" si="243"/>
        <v>1867.88</v>
      </c>
      <c r="X1170" s="58">
        <f t="shared" si="244"/>
        <v>0</v>
      </c>
      <c r="Y1170" s="46" t="str">
        <f t="shared" si="245"/>
        <v>Yes</v>
      </c>
      <c r="Z1170" s="46" t="str">
        <f t="shared" si="246"/>
        <v>Very high</v>
      </c>
    </row>
    <row r="1171" spans="1:26" x14ac:dyDescent="0.25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34"/>
        <v>16324</v>
      </c>
      <c r="L1171" s="46">
        <f t="shared" si="235"/>
        <v>17476</v>
      </c>
      <c r="M1171" s="46">
        <v>42</v>
      </c>
      <c r="N1171" s="46">
        <f t="shared" si="236"/>
        <v>17518</v>
      </c>
      <c r="O1171" s="46">
        <f t="shared" si="237"/>
        <v>1194</v>
      </c>
      <c r="P1171" s="46" t="s">
        <v>30</v>
      </c>
      <c r="Q1171" s="58">
        <f t="shared" si="238"/>
        <v>0</v>
      </c>
      <c r="R1171" s="46" t="str">
        <f t="shared" si="239"/>
        <v>-</v>
      </c>
      <c r="S1171" s="58" t="str">
        <f t="shared" si="240"/>
        <v>No Discount</v>
      </c>
      <c r="T1171" s="46" t="str">
        <f t="shared" si="241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42"/>
        <v>0</v>
      </c>
      <c r="W1171" s="46" t="str">
        <f t="shared" si="243"/>
        <v>-</v>
      </c>
      <c r="X1171" s="58">
        <f t="shared" si="244"/>
        <v>0</v>
      </c>
      <c r="Y1171" s="46" t="str">
        <f t="shared" si="245"/>
        <v>Yes</v>
      </c>
      <c r="Z1171" s="46" t="str">
        <f t="shared" si="246"/>
        <v>HIGH</v>
      </c>
    </row>
    <row r="1172" spans="1:26" x14ac:dyDescent="0.25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34"/>
        <v>2122</v>
      </c>
      <c r="L1172" s="46">
        <f t="shared" si="235"/>
        <v>2292</v>
      </c>
      <c r="M1172" s="46">
        <v>31</v>
      </c>
      <c r="N1172" s="46">
        <f t="shared" si="236"/>
        <v>2323</v>
      </c>
      <c r="O1172" s="46">
        <f t="shared" si="237"/>
        <v>201</v>
      </c>
      <c r="P1172" s="46" t="s">
        <v>28</v>
      </c>
      <c r="Q1172" s="58">
        <f t="shared" si="238"/>
        <v>0</v>
      </c>
      <c r="R1172" s="46" t="str">
        <f t="shared" si="239"/>
        <v>-</v>
      </c>
      <c r="S1172" s="58" t="str">
        <f t="shared" si="240"/>
        <v>No Discount</v>
      </c>
      <c r="T1172" s="46" t="str">
        <f t="shared" si="241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42"/>
        <v>0</v>
      </c>
      <c r="W1172" s="46" t="str">
        <f t="shared" si="243"/>
        <v>-</v>
      </c>
      <c r="X1172" s="58">
        <f t="shared" si="244"/>
        <v>0</v>
      </c>
      <c r="Y1172" s="46" t="str">
        <f t="shared" si="245"/>
        <v>No</v>
      </c>
      <c r="Z1172" s="46" t="str">
        <f t="shared" si="246"/>
        <v>MID</v>
      </c>
    </row>
    <row r="1173" spans="1:26" x14ac:dyDescent="0.25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34"/>
        <v>1706</v>
      </c>
      <c r="L1173" s="46">
        <f t="shared" si="235"/>
        <v>1790</v>
      </c>
      <c r="M1173" s="46">
        <v>61</v>
      </c>
      <c r="N1173" s="46">
        <f t="shared" si="236"/>
        <v>1851</v>
      </c>
      <c r="O1173" s="46">
        <f t="shared" si="237"/>
        <v>145</v>
      </c>
      <c r="P1173" s="46" t="s">
        <v>30</v>
      </c>
      <c r="Q1173" s="58">
        <f t="shared" si="238"/>
        <v>0</v>
      </c>
      <c r="R1173" s="46" t="str">
        <f t="shared" si="239"/>
        <v>-</v>
      </c>
      <c r="S1173" s="58" t="str">
        <f t="shared" si="240"/>
        <v>No Discount</v>
      </c>
      <c r="T1173" s="46" t="str">
        <f t="shared" si="241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42"/>
        <v>0</v>
      </c>
      <c r="W1173" s="46" t="str">
        <f t="shared" si="243"/>
        <v>-</v>
      </c>
      <c r="X1173" s="58">
        <f t="shared" si="244"/>
        <v>0</v>
      </c>
      <c r="Y1173" s="46" t="str">
        <f t="shared" si="245"/>
        <v>Yes</v>
      </c>
      <c r="Z1173" s="46" t="str">
        <f t="shared" si="246"/>
        <v>Very high</v>
      </c>
    </row>
    <row r="1174" spans="1:26" x14ac:dyDescent="0.25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34"/>
        <v>252</v>
      </c>
      <c r="L1174" s="46">
        <f t="shared" si="235"/>
        <v>270</v>
      </c>
      <c r="M1174" s="46">
        <v>30</v>
      </c>
      <c r="N1174" s="46">
        <f t="shared" si="236"/>
        <v>300</v>
      </c>
      <c r="O1174" s="46">
        <f t="shared" si="237"/>
        <v>48</v>
      </c>
      <c r="P1174" s="46" t="s">
        <v>28</v>
      </c>
      <c r="Q1174" s="58">
        <f t="shared" si="238"/>
        <v>0</v>
      </c>
      <c r="R1174" s="46" t="str">
        <f t="shared" si="239"/>
        <v>-</v>
      </c>
      <c r="S1174" s="58" t="str">
        <f t="shared" si="240"/>
        <v>No Discount</v>
      </c>
      <c r="T1174" s="46" t="str">
        <f t="shared" si="241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42"/>
        <v>0</v>
      </c>
      <c r="W1174" s="46" t="str">
        <f t="shared" si="243"/>
        <v>-</v>
      </c>
      <c r="X1174" s="58">
        <f t="shared" si="244"/>
        <v>0</v>
      </c>
      <c r="Y1174" s="46" t="str">
        <f t="shared" si="245"/>
        <v>No</v>
      </c>
      <c r="Z1174" s="46" t="str">
        <f t="shared" si="246"/>
        <v>MID</v>
      </c>
    </row>
    <row r="1175" spans="1:26" x14ac:dyDescent="0.25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34"/>
        <v>6070</v>
      </c>
      <c r="L1175" s="46">
        <f t="shared" si="235"/>
        <v>6496</v>
      </c>
      <c r="M1175" s="46">
        <v>30</v>
      </c>
      <c r="N1175" s="46">
        <f t="shared" si="236"/>
        <v>6526</v>
      </c>
      <c r="O1175" s="46">
        <f t="shared" si="237"/>
        <v>456</v>
      </c>
      <c r="P1175" s="46" t="s">
        <v>64</v>
      </c>
      <c r="Q1175" s="58">
        <f t="shared" si="238"/>
        <v>0</v>
      </c>
      <c r="R1175" s="46" t="str">
        <f t="shared" si="239"/>
        <v>-</v>
      </c>
      <c r="S1175" s="58" t="str">
        <f t="shared" si="240"/>
        <v>No Discount</v>
      </c>
      <c r="T1175" s="46" t="str">
        <f t="shared" si="241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42"/>
        <v>0</v>
      </c>
      <c r="W1175" s="46" t="str">
        <f t="shared" si="243"/>
        <v>-</v>
      </c>
      <c r="X1175" s="58">
        <f t="shared" si="244"/>
        <v>0</v>
      </c>
      <c r="Y1175" s="46" t="str">
        <f t="shared" si="245"/>
        <v>Yes</v>
      </c>
      <c r="Z1175" s="46" t="str">
        <f t="shared" si="246"/>
        <v>MID</v>
      </c>
    </row>
    <row r="1176" spans="1:26" x14ac:dyDescent="0.25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34"/>
        <v>830</v>
      </c>
      <c r="L1176" s="46">
        <f t="shared" si="235"/>
        <v>895</v>
      </c>
      <c r="M1176" s="46">
        <v>30</v>
      </c>
      <c r="N1176" s="46">
        <f t="shared" si="236"/>
        <v>925</v>
      </c>
      <c r="O1176" s="46">
        <f t="shared" si="237"/>
        <v>95</v>
      </c>
      <c r="P1176" s="46" t="s">
        <v>28</v>
      </c>
      <c r="Q1176" s="58">
        <f t="shared" si="238"/>
        <v>0</v>
      </c>
      <c r="R1176" s="46" t="str">
        <f t="shared" si="239"/>
        <v>-</v>
      </c>
      <c r="S1176" s="58" t="str">
        <f t="shared" si="240"/>
        <v>No Discount</v>
      </c>
      <c r="T1176" s="46" t="str">
        <f t="shared" si="241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42"/>
        <v>0</v>
      </c>
      <c r="W1176" s="46" t="str">
        <f t="shared" si="243"/>
        <v>-</v>
      </c>
      <c r="X1176" s="58">
        <f t="shared" si="244"/>
        <v>0</v>
      </c>
      <c r="Y1176" s="46" t="str">
        <f t="shared" si="245"/>
        <v>No</v>
      </c>
      <c r="Z1176" s="46" t="str">
        <f t="shared" si="246"/>
        <v>MID</v>
      </c>
    </row>
    <row r="1177" spans="1:26" x14ac:dyDescent="0.25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34"/>
        <v>553</v>
      </c>
      <c r="L1177" s="46">
        <f t="shared" si="235"/>
        <v>574</v>
      </c>
      <c r="M1177" s="46">
        <v>10</v>
      </c>
      <c r="N1177" s="46">
        <f t="shared" si="236"/>
        <v>584</v>
      </c>
      <c r="O1177" s="46">
        <f t="shared" si="237"/>
        <v>31</v>
      </c>
      <c r="P1177" s="46" t="s">
        <v>64</v>
      </c>
      <c r="Q1177" s="58">
        <f t="shared" si="238"/>
        <v>0</v>
      </c>
      <c r="R1177" s="46" t="str">
        <f t="shared" si="239"/>
        <v>-</v>
      </c>
      <c r="S1177" s="58" t="str">
        <f t="shared" si="240"/>
        <v>No Discount</v>
      </c>
      <c r="T1177" s="46" t="str">
        <f t="shared" si="241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42"/>
        <v>0</v>
      </c>
      <c r="W1177" s="46" t="str">
        <f t="shared" si="243"/>
        <v>-</v>
      </c>
      <c r="X1177" s="58">
        <f t="shared" si="244"/>
        <v>0</v>
      </c>
      <c r="Y1177" s="46" t="str">
        <f t="shared" si="245"/>
        <v>No</v>
      </c>
      <c r="Z1177" s="46" t="str">
        <f t="shared" si="246"/>
        <v>LOW</v>
      </c>
    </row>
    <row r="1178" spans="1:26" x14ac:dyDescent="0.25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34"/>
        <v>4448</v>
      </c>
      <c r="L1178" s="46">
        <f t="shared" si="235"/>
        <v>4798</v>
      </c>
      <c r="M1178" s="46">
        <v>87</v>
      </c>
      <c r="N1178" s="46">
        <f t="shared" si="236"/>
        <v>4885</v>
      </c>
      <c r="O1178" s="46">
        <f t="shared" si="237"/>
        <v>437</v>
      </c>
      <c r="P1178" s="46" t="s">
        <v>28</v>
      </c>
      <c r="Q1178" s="58">
        <f t="shared" si="238"/>
        <v>0.3</v>
      </c>
      <c r="R1178" s="46">
        <f t="shared" si="239"/>
        <v>1465.5</v>
      </c>
      <c r="S1178" s="58" t="str">
        <f t="shared" si="240"/>
        <v>No Discount</v>
      </c>
      <c r="T1178" s="46" t="str">
        <f t="shared" si="241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42"/>
        <v>0.3</v>
      </c>
      <c r="W1178" s="46">
        <f t="shared" si="243"/>
        <v>1465.5</v>
      </c>
      <c r="X1178" s="58">
        <f t="shared" si="244"/>
        <v>0</v>
      </c>
      <c r="Y1178" s="46" t="str">
        <f t="shared" si="245"/>
        <v>Yes</v>
      </c>
      <c r="Z1178" s="46" t="str">
        <f t="shared" si="246"/>
        <v>Very high</v>
      </c>
    </row>
    <row r="1179" spans="1:26" x14ac:dyDescent="0.25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34"/>
        <v>4326</v>
      </c>
      <c r="L1179" s="46">
        <f t="shared" si="235"/>
        <v>4857</v>
      </c>
      <c r="M1179" s="46">
        <v>87</v>
      </c>
      <c r="N1179" s="46">
        <f t="shared" si="236"/>
        <v>4944</v>
      </c>
      <c r="O1179" s="46">
        <f t="shared" si="237"/>
        <v>618</v>
      </c>
      <c r="P1179" s="46" t="s">
        <v>30</v>
      </c>
      <c r="Q1179" s="58">
        <f t="shared" si="238"/>
        <v>0</v>
      </c>
      <c r="R1179" s="46" t="str">
        <f t="shared" si="239"/>
        <v>-</v>
      </c>
      <c r="S1179" s="58" t="str">
        <f t="shared" si="240"/>
        <v>No Discount</v>
      </c>
      <c r="T1179" s="46" t="str">
        <f t="shared" si="241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42"/>
        <v>0</v>
      </c>
      <c r="W1179" s="46" t="str">
        <f t="shared" si="243"/>
        <v>-</v>
      </c>
      <c r="X1179" s="58">
        <f t="shared" si="244"/>
        <v>0</v>
      </c>
      <c r="Y1179" s="46" t="str">
        <f t="shared" si="245"/>
        <v>Yes</v>
      </c>
      <c r="Z1179" s="46" t="str">
        <f t="shared" si="246"/>
        <v>Very high</v>
      </c>
    </row>
    <row r="1180" spans="1:26" x14ac:dyDescent="0.25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34"/>
        <v>8010</v>
      </c>
      <c r="L1180" s="46">
        <f t="shared" si="235"/>
        <v>8988</v>
      </c>
      <c r="M1180" s="46">
        <v>57</v>
      </c>
      <c r="N1180" s="46">
        <f t="shared" si="236"/>
        <v>9045</v>
      </c>
      <c r="O1180" s="46">
        <f t="shared" si="237"/>
        <v>1035</v>
      </c>
      <c r="P1180" s="46" t="s">
        <v>28</v>
      </c>
      <c r="Q1180" s="58">
        <f t="shared" si="238"/>
        <v>0</v>
      </c>
      <c r="R1180" s="46">
        <f t="shared" si="239"/>
        <v>2532.6000000000004</v>
      </c>
      <c r="S1180" s="58" t="str">
        <f t="shared" si="240"/>
        <v>No Discount</v>
      </c>
      <c r="T1180" s="46" t="str">
        <f t="shared" si="241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42"/>
        <v>0</v>
      </c>
      <c r="W1180" s="46">
        <f t="shared" si="243"/>
        <v>2532.6000000000004</v>
      </c>
      <c r="X1180" s="58">
        <f t="shared" si="244"/>
        <v>0</v>
      </c>
      <c r="Y1180" s="46" t="str">
        <f t="shared" si="245"/>
        <v>Yes</v>
      </c>
      <c r="Z1180" s="46" t="str">
        <f t="shared" si="246"/>
        <v>HIGH</v>
      </c>
    </row>
    <row r="1181" spans="1:26" x14ac:dyDescent="0.25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34"/>
        <v>1702</v>
      </c>
      <c r="L1181" s="46">
        <f t="shared" si="235"/>
        <v>1734</v>
      </c>
      <c r="M1181" s="46">
        <v>42</v>
      </c>
      <c r="N1181" s="46">
        <f t="shared" si="236"/>
        <v>1776</v>
      </c>
      <c r="O1181" s="46">
        <f t="shared" si="237"/>
        <v>74</v>
      </c>
      <c r="P1181" s="46" t="s">
        <v>28</v>
      </c>
      <c r="Q1181" s="58">
        <f t="shared" si="238"/>
        <v>0</v>
      </c>
      <c r="R1181" s="46">
        <f t="shared" si="239"/>
        <v>266.39999999999998</v>
      </c>
      <c r="S1181" s="58" t="str">
        <f t="shared" si="240"/>
        <v>No Discount</v>
      </c>
      <c r="T1181" s="46" t="str">
        <f t="shared" si="241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42"/>
        <v>0</v>
      </c>
      <c r="W1181" s="46" t="str">
        <f t="shared" si="243"/>
        <v>-</v>
      </c>
      <c r="X1181" s="58">
        <f t="shared" si="244"/>
        <v>0</v>
      </c>
      <c r="Y1181" s="46" t="str">
        <f t="shared" si="245"/>
        <v>Yes</v>
      </c>
      <c r="Z1181" s="46" t="str">
        <f t="shared" si="246"/>
        <v>HIGH</v>
      </c>
    </row>
    <row r="1182" spans="1:26" x14ac:dyDescent="0.25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34"/>
        <v>14045</v>
      </c>
      <c r="L1182" s="46">
        <f t="shared" si="235"/>
        <v>14605</v>
      </c>
      <c r="M1182" s="46">
        <v>80</v>
      </c>
      <c r="N1182" s="46">
        <f t="shared" si="236"/>
        <v>14685</v>
      </c>
      <c r="O1182" s="46">
        <f t="shared" si="237"/>
        <v>640</v>
      </c>
      <c r="P1182" s="46" t="s">
        <v>64</v>
      </c>
      <c r="Q1182" s="58">
        <f t="shared" si="238"/>
        <v>0</v>
      </c>
      <c r="R1182" s="46" t="str">
        <f t="shared" si="239"/>
        <v>-</v>
      </c>
      <c r="S1182" s="58" t="str">
        <f t="shared" si="240"/>
        <v>No Discount</v>
      </c>
      <c r="T1182" s="46" t="str">
        <f t="shared" si="241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42"/>
        <v>0</v>
      </c>
      <c r="W1182" s="46" t="str">
        <f t="shared" si="243"/>
        <v>-</v>
      </c>
      <c r="X1182" s="58">
        <f t="shared" si="244"/>
        <v>0</v>
      </c>
      <c r="Y1182" s="46" t="str">
        <f t="shared" si="245"/>
        <v>Yes</v>
      </c>
      <c r="Z1182" s="46" t="str">
        <f t="shared" si="246"/>
        <v>Very high</v>
      </c>
    </row>
    <row r="1183" spans="1:26" x14ac:dyDescent="0.25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34"/>
        <v>1317</v>
      </c>
      <c r="L1183" s="46">
        <f t="shared" si="235"/>
        <v>1395</v>
      </c>
      <c r="M1183" s="46">
        <v>99</v>
      </c>
      <c r="N1183" s="46">
        <f t="shared" si="236"/>
        <v>1494</v>
      </c>
      <c r="O1183" s="46">
        <f t="shared" si="237"/>
        <v>177</v>
      </c>
      <c r="P1183" s="46" t="s">
        <v>28</v>
      </c>
      <c r="Q1183" s="58">
        <f t="shared" si="238"/>
        <v>0</v>
      </c>
      <c r="R1183" s="46" t="str">
        <f t="shared" si="239"/>
        <v>-</v>
      </c>
      <c r="S1183" s="58" t="str">
        <f t="shared" si="240"/>
        <v>No Discount</v>
      </c>
      <c r="T1183" s="46" t="str">
        <f t="shared" si="241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42"/>
        <v>0</v>
      </c>
      <c r="W1183" s="46" t="str">
        <f t="shared" si="243"/>
        <v>-</v>
      </c>
      <c r="X1183" s="58">
        <f t="shared" si="244"/>
        <v>0</v>
      </c>
      <c r="Y1183" s="46" t="str">
        <f t="shared" si="245"/>
        <v>No</v>
      </c>
      <c r="Z1183" s="46" t="str">
        <f t="shared" si="246"/>
        <v>Very high</v>
      </c>
    </row>
    <row r="1184" spans="1:26" x14ac:dyDescent="0.25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34"/>
        <v>115</v>
      </c>
      <c r="L1184" s="46">
        <f t="shared" si="235"/>
        <v>128</v>
      </c>
      <c r="M1184" s="46">
        <v>30</v>
      </c>
      <c r="N1184" s="46">
        <f t="shared" si="236"/>
        <v>158</v>
      </c>
      <c r="O1184" s="46">
        <f t="shared" si="237"/>
        <v>43</v>
      </c>
      <c r="P1184" s="46" t="s">
        <v>30</v>
      </c>
      <c r="Q1184" s="58">
        <f t="shared" si="238"/>
        <v>0</v>
      </c>
      <c r="R1184" s="46" t="str">
        <f t="shared" si="239"/>
        <v>-</v>
      </c>
      <c r="S1184" s="58" t="str">
        <f t="shared" si="240"/>
        <v>No Discount</v>
      </c>
      <c r="T1184" s="46" t="str">
        <f t="shared" si="241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42"/>
        <v>0</v>
      </c>
      <c r="W1184" s="46" t="str">
        <f t="shared" si="243"/>
        <v>-</v>
      </c>
      <c r="X1184" s="58">
        <f t="shared" si="244"/>
        <v>0</v>
      </c>
      <c r="Y1184" s="46" t="str">
        <f t="shared" si="245"/>
        <v>No</v>
      </c>
      <c r="Z1184" s="46" t="str">
        <f t="shared" si="246"/>
        <v>MID</v>
      </c>
    </row>
    <row r="1185" spans="1:26" x14ac:dyDescent="0.25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34"/>
        <v>2932</v>
      </c>
      <c r="L1185" s="46">
        <f t="shared" si="235"/>
        <v>3104</v>
      </c>
      <c r="M1185" s="46">
        <v>37</v>
      </c>
      <c r="N1185" s="46">
        <f t="shared" si="236"/>
        <v>3141</v>
      </c>
      <c r="O1185" s="46">
        <f t="shared" si="237"/>
        <v>209</v>
      </c>
      <c r="P1185" s="46" t="s">
        <v>30</v>
      </c>
      <c r="Q1185" s="58">
        <f t="shared" si="238"/>
        <v>0</v>
      </c>
      <c r="R1185" s="46">
        <f t="shared" si="239"/>
        <v>471.15</v>
      </c>
      <c r="S1185" s="58" t="str">
        <f t="shared" si="240"/>
        <v>No Discount</v>
      </c>
      <c r="T1185" s="46" t="str">
        <f t="shared" si="241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42"/>
        <v>0</v>
      </c>
      <c r="W1185" s="46" t="str">
        <f t="shared" si="243"/>
        <v>-</v>
      </c>
      <c r="X1185" s="58">
        <f t="shared" si="244"/>
        <v>0</v>
      </c>
      <c r="Y1185" s="46" t="str">
        <f t="shared" si="245"/>
        <v>Yes</v>
      </c>
      <c r="Z1185" s="46" t="str">
        <f t="shared" si="246"/>
        <v>MID</v>
      </c>
    </row>
    <row r="1186" spans="1:26" x14ac:dyDescent="0.25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34"/>
        <v>2217</v>
      </c>
      <c r="L1186" s="46">
        <f t="shared" si="235"/>
        <v>2367</v>
      </c>
      <c r="M1186" s="46">
        <v>98</v>
      </c>
      <c r="N1186" s="46">
        <f t="shared" si="236"/>
        <v>2465</v>
      </c>
      <c r="O1186" s="46">
        <f t="shared" si="237"/>
        <v>248</v>
      </c>
      <c r="P1186" s="46" t="s">
        <v>28</v>
      </c>
      <c r="Q1186" s="58">
        <f t="shared" si="238"/>
        <v>0</v>
      </c>
      <c r="R1186" s="46" t="str">
        <f t="shared" si="239"/>
        <v>-</v>
      </c>
      <c r="S1186" s="58" t="str">
        <f t="shared" si="240"/>
        <v>No Discount</v>
      </c>
      <c r="T1186" s="46" t="str">
        <f t="shared" si="241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42"/>
        <v>0</v>
      </c>
      <c r="W1186" s="46" t="str">
        <f t="shared" si="243"/>
        <v>-</v>
      </c>
      <c r="X1186" s="58">
        <f t="shared" si="244"/>
        <v>0</v>
      </c>
      <c r="Y1186" s="46" t="str">
        <f t="shared" si="245"/>
        <v>No</v>
      </c>
      <c r="Z1186" s="46" t="str">
        <f t="shared" si="246"/>
        <v>Very high</v>
      </c>
    </row>
    <row r="1187" spans="1:26" x14ac:dyDescent="0.25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34"/>
        <v>661</v>
      </c>
      <c r="L1187" s="46">
        <f t="shared" si="235"/>
        <v>695</v>
      </c>
      <c r="M1187" s="46">
        <v>100</v>
      </c>
      <c r="N1187" s="46">
        <f t="shared" si="236"/>
        <v>795</v>
      </c>
      <c r="O1187" s="46">
        <f t="shared" si="237"/>
        <v>134</v>
      </c>
      <c r="P1187" s="46" t="s">
        <v>30</v>
      </c>
      <c r="Q1187" s="58">
        <f t="shared" si="238"/>
        <v>0</v>
      </c>
      <c r="R1187" s="46" t="str">
        <f t="shared" si="239"/>
        <v>-</v>
      </c>
      <c r="S1187" s="58" t="str">
        <f t="shared" si="240"/>
        <v>No Discount</v>
      </c>
      <c r="T1187" s="46" t="str">
        <f t="shared" si="241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42"/>
        <v>0</v>
      </c>
      <c r="W1187" s="46" t="str">
        <f t="shared" si="243"/>
        <v>-</v>
      </c>
      <c r="X1187" s="58">
        <f t="shared" si="244"/>
        <v>0</v>
      </c>
      <c r="Y1187" s="46" t="str">
        <f t="shared" si="245"/>
        <v>No</v>
      </c>
      <c r="Z1187" s="46" t="str">
        <f t="shared" si="246"/>
        <v>Very high</v>
      </c>
    </row>
    <row r="1188" spans="1:26" x14ac:dyDescent="0.25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34"/>
        <v>17031</v>
      </c>
      <c r="L1188" s="46">
        <f t="shared" si="235"/>
        <v>18036</v>
      </c>
      <c r="M1188" s="46">
        <v>48</v>
      </c>
      <c r="N1188" s="46">
        <f t="shared" si="236"/>
        <v>18084</v>
      </c>
      <c r="O1188" s="46">
        <f t="shared" si="237"/>
        <v>1053</v>
      </c>
      <c r="P1188" s="46" t="s">
        <v>30</v>
      </c>
      <c r="Q1188" s="58">
        <f t="shared" si="238"/>
        <v>0</v>
      </c>
      <c r="R1188" s="46" t="str">
        <f t="shared" si="239"/>
        <v>-</v>
      </c>
      <c r="S1188" s="58" t="str">
        <f t="shared" si="240"/>
        <v>No Discount</v>
      </c>
      <c r="T1188" s="46" t="str">
        <f t="shared" si="241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42"/>
        <v>0</v>
      </c>
      <c r="W1188" s="46" t="str">
        <f t="shared" si="243"/>
        <v>-</v>
      </c>
      <c r="X1188" s="58">
        <f t="shared" si="244"/>
        <v>0</v>
      </c>
      <c r="Y1188" s="46" t="str">
        <f t="shared" si="245"/>
        <v>Yes</v>
      </c>
      <c r="Z1188" s="46" t="str">
        <f t="shared" si="246"/>
        <v>HIGH</v>
      </c>
    </row>
    <row r="1189" spans="1:26" x14ac:dyDescent="0.25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34"/>
        <v>8043</v>
      </c>
      <c r="L1189" s="46">
        <f t="shared" si="235"/>
        <v>8361</v>
      </c>
      <c r="M1189" s="46">
        <v>85</v>
      </c>
      <c r="N1189" s="46">
        <f t="shared" si="236"/>
        <v>8446</v>
      </c>
      <c r="O1189" s="46">
        <f t="shared" si="237"/>
        <v>403</v>
      </c>
      <c r="P1189" s="46" t="s">
        <v>28</v>
      </c>
      <c r="Q1189" s="58">
        <f t="shared" si="238"/>
        <v>0</v>
      </c>
      <c r="R1189" s="46">
        <f t="shared" si="239"/>
        <v>1266.8999999999999</v>
      </c>
      <c r="S1189" s="58" t="str">
        <f t="shared" si="240"/>
        <v>No Discount</v>
      </c>
      <c r="T1189" s="46" t="str">
        <f t="shared" si="241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42"/>
        <v>0</v>
      </c>
      <c r="W1189" s="46" t="str">
        <f t="shared" si="243"/>
        <v>-</v>
      </c>
      <c r="X1189" s="58">
        <f t="shared" si="244"/>
        <v>0</v>
      </c>
      <c r="Y1189" s="46" t="str">
        <f t="shared" si="245"/>
        <v>Yes</v>
      </c>
      <c r="Z1189" s="46" t="str">
        <f t="shared" si="246"/>
        <v>Very high</v>
      </c>
    </row>
    <row r="1190" spans="1:26" x14ac:dyDescent="0.25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34"/>
        <v>26632</v>
      </c>
      <c r="L1190" s="46">
        <f t="shared" si="235"/>
        <v>29308</v>
      </c>
      <c r="M1190" s="46">
        <v>95</v>
      </c>
      <c r="N1190" s="46">
        <f t="shared" si="236"/>
        <v>29403</v>
      </c>
      <c r="O1190" s="46">
        <f t="shared" si="237"/>
        <v>2771</v>
      </c>
      <c r="P1190" s="46" t="s">
        <v>30</v>
      </c>
      <c r="Q1190" s="58">
        <f t="shared" si="238"/>
        <v>0</v>
      </c>
      <c r="R1190" s="46" t="str">
        <f t="shared" si="239"/>
        <v>-</v>
      </c>
      <c r="S1190" s="58" t="str">
        <f t="shared" si="240"/>
        <v>No Discount</v>
      </c>
      <c r="T1190" s="46" t="str">
        <f t="shared" si="241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42"/>
        <v>0</v>
      </c>
      <c r="W1190" s="46" t="str">
        <f t="shared" si="243"/>
        <v>-</v>
      </c>
      <c r="X1190" s="58">
        <f t="shared" si="244"/>
        <v>0</v>
      </c>
      <c r="Y1190" s="46" t="str">
        <f t="shared" si="245"/>
        <v>Yes</v>
      </c>
      <c r="Z1190" s="46" t="str">
        <f t="shared" si="246"/>
        <v>Very high</v>
      </c>
    </row>
    <row r="1191" spans="1:26" x14ac:dyDescent="0.25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34"/>
        <v>8402</v>
      </c>
      <c r="L1191" s="46">
        <f t="shared" si="235"/>
        <v>8974</v>
      </c>
      <c r="M1191" s="46">
        <v>99</v>
      </c>
      <c r="N1191" s="46">
        <f t="shared" si="236"/>
        <v>9073</v>
      </c>
      <c r="O1191" s="46">
        <f t="shared" si="237"/>
        <v>671</v>
      </c>
      <c r="P1191" s="46" t="s">
        <v>28</v>
      </c>
      <c r="Q1191" s="58">
        <f t="shared" si="238"/>
        <v>0</v>
      </c>
      <c r="R1191" s="46" t="str">
        <f t="shared" si="239"/>
        <v>-</v>
      </c>
      <c r="S1191" s="58" t="str">
        <f t="shared" si="240"/>
        <v>No Discount</v>
      </c>
      <c r="T1191" s="46" t="str">
        <f t="shared" si="241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42"/>
        <v>0</v>
      </c>
      <c r="W1191" s="46" t="str">
        <f t="shared" si="243"/>
        <v>-</v>
      </c>
      <c r="X1191" s="58">
        <f t="shared" si="244"/>
        <v>0</v>
      </c>
      <c r="Y1191" s="46" t="str">
        <f t="shared" si="245"/>
        <v>Yes</v>
      </c>
      <c r="Z1191" s="46" t="str">
        <f t="shared" si="246"/>
        <v>Very high</v>
      </c>
    </row>
    <row r="1192" spans="1:26" x14ac:dyDescent="0.25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34"/>
        <v>11035</v>
      </c>
      <c r="L1192" s="46">
        <f t="shared" si="235"/>
        <v>11250</v>
      </c>
      <c r="M1192" s="46">
        <v>78</v>
      </c>
      <c r="N1192" s="46">
        <f t="shared" si="236"/>
        <v>11328</v>
      </c>
      <c r="O1192" s="46">
        <f t="shared" si="237"/>
        <v>293</v>
      </c>
      <c r="P1192" s="46" t="s">
        <v>30</v>
      </c>
      <c r="Q1192" s="58">
        <f t="shared" si="238"/>
        <v>0</v>
      </c>
      <c r="R1192" s="46">
        <f t="shared" si="239"/>
        <v>3171.84</v>
      </c>
      <c r="S1192" s="58" t="str">
        <f t="shared" si="240"/>
        <v>No Discount</v>
      </c>
      <c r="T1192" s="46" t="str">
        <f t="shared" si="241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42"/>
        <v>0</v>
      </c>
      <c r="W1192" s="46">
        <f t="shared" si="243"/>
        <v>3171.84</v>
      </c>
      <c r="X1192" s="58">
        <f t="shared" si="244"/>
        <v>0</v>
      </c>
      <c r="Y1192" s="46" t="str">
        <f t="shared" si="245"/>
        <v>Yes</v>
      </c>
      <c r="Z1192" s="46" t="str">
        <f t="shared" si="246"/>
        <v>Very high</v>
      </c>
    </row>
    <row r="1193" spans="1:26" x14ac:dyDescent="0.25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34"/>
        <v>7494</v>
      </c>
      <c r="L1193" s="46">
        <f t="shared" si="235"/>
        <v>8091</v>
      </c>
      <c r="M1193" s="46">
        <v>21</v>
      </c>
      <c r="N1193" s="46">
        <f t="shared" si="236"/>
        <v>8112</v>
      </c>
      <c r="O1193" s="46">
        <f t="shared" si="237"/>
        <v>618</v>
      </c>
      <c r="P1193" s="46" t="s">
        <v>28</v>
      </c>
      <c r="Q1193" s="58">
        <f t="shared" si="238"/>
        <v>0</v>
      </c>
      <c r="R1193" s="46">
        <f t="shared" si="239"/>
        <v>1216.8</v>
      </c>
      <c r="S1193" s="58" t="str">
        <f t="shared" si="240"/>
        <v>No Discount</v>
      </c>
      <c r="T1193" s="46" t="str">
        <f t="shared" si="241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42"/>
        <v>0</v>
      </c>
      <c r="W1193" s="46" t="str">
        <f t="shared" si="243"/>
        <v>-</v>
      </c>
      <c r="X1193" s="58">
        <f t="shared" si="244"/>
        <v>0</v>
      </c>
      <c r="Y1193" s="46" t="str">
        <f t="shared" si="245"/>
        <v>Yes</v>
      </c>
      <c r="Z1193" s="46" t="str">
        <f t="shared" si="246"/>
        <v>MID</v>
      </c>
    </row>
    <row r="1194" spans="1:26" x14ac:dyDescent="0.25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34"/>
        <v>256</v>
      </c>
      <c r="L1194" s="46">
        <f t="shared" si="235"/>
        <v>276</v>
      </c>
      <c r="M1194" s="46">
        <v>30</v>
      </c>
      <c r="N1194" s="46">
        <f t="shared" si="236"/>
        <v>306</v>
      </c>
      <c r="O1194" s="46">
        <f t="shared" si="237"/>
        <v>50</v>
      </c>
      <c r="P1194" s="46" t="s">
        <v>30</v>
      </c>
      <c r="Q1194" s="58">
        <f t="shared" si="238"/>
        <v>0.3</v>
      </c>
      <c r="R1194" s="46">
        <f t="shared" si="239"/>
        <v>91.8</v>
      </c>
      <c r="S1194" s="58" t="str">
        <f t="shared" si="240"/>
        <v>No Discount</v>
      </c>
      <c r="T1194" s="46" t="str">
        <f t="shared" si="241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42"/>
        <v>0.3</v>
      </c>
      <c r="W1194" s="46">
        <f t="shared" si="243"/>
        <v>91.8</v>
      </c>
      <c r="X1194" s="58">
        <f t="shared" si="244"/>
        <v>0</v>
      </c>
      <c r="Y1194" s="46" t="str">
        <f t="shared" si="245"/>
        <v>No</v>
      </c>
      <c r="Z1194" s="46" t="str">
        <f t="shared" si="246"/>
        <v>MID</v>
      </c>
    </row>
    <row r="1195" spans="1:26" x14ac:dyDescent="0.25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34"/>
        <v>16816</v>
      </c>
      <c r="L1195" s="46">
        <f t="shared" si="235"/>
        <v>17992</v>
      </c>
      <c r="M1195" s="46">
        <v>70</v>
      </c>
      <c r="N1195" s="46">
        <f t="shared" si="236"/>
        <v>18062</v>
      </c>
      <c r="O1195" s="46">
        <f t="shared" si="237"/>
        <v>1246</v>
      </c>
      <c r="P1195" s="46" t="s">
        <v>30</v>
      </c>
      <c r="Q1195" s="58">
        <f t="shared" si="238"/>
        <v>0</v>
      </c>
      <c r="R1195" s="46" t="str">
        <f t="shared" si="239"/>
        <v>-</v>
      </c>
      <c r="S1195" s="58" t="str">
        <f t="shared" si="240"/>
        <v>No Discount</v>
      </c>
      <c r="T1195" s="46" t="str">
        <f t="shared" si="241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42"/>
        <v>0</v>
      </c>
      <c r="W1195" s="46" t="str">
        <f t="shared" si="243"/>
        <v>-</v>
      </c>
      <c r="X1195" s="58">
        <f t="shared" si="244"/>
        <v>0</v>
      </c>
      <c r="Y1195" s="46" t="str">
        <f t="shared" si="245"/>
        <v>Yes</v>
      </c>
      <c r="Z1195" s="46" t="str">
        <f t="shared" si="246"/>
        <v>Very high</v>
      </c>
    </row>
    <row r="1196" spans="1:26" x14ac:dyDescent="0.25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34"/>
        <v>7435</v>
      </c>
      <c r="L1196" s="46">
        <f t="shared" si="235"/>
        <v>8025</v>
      </c>
      <c r="M1196" s="46">
        <v>90</v>
      </c>
      <c r="N1196" s="46">
        <f t="shared" si="236"/>
        <v>8115</v>
      </c>
      <c r="O1196" s="46">
        <f t="shared" si="237"/>
        <v>680</v>
      </c>
      <c r="P1196" s="46" t="s">
        <v>30</v>
      </c>
      <c r="Q1196" s="58">
        <f t="shared" si="238"/>
        <v>0.3</v>
      </c>
      <c r="R1196" s="46">
        <f t="shared" si="239"/>
        <v>2434.5</v>
      </c>
      <c r="S1196" s="58" t="str">
        <f t="shared" si="240"/>
        <v>No Discount</v>
      </c>
      <c r="T1196" s="46" t="str">
        <f t="shared" si="241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42"/>
        <v>0.3</v>
      </c>
      <c r="W1196" s="46">
        <f t="shared" si="243"/>
        <v>2434.5</v>
      </c>
      <c r="X1196" s="58">
        <f t="shared" si="244"/>
        <v>0</v>
      </c>
      <c r="Y1196" s="46" t="str">
        <f t="shared" si="245"/>
        <v>Yes</v>
      </c>
      <c r="Z1196" s="46" t="str">
        <f t="shared" si="246"/>
        <v>Very high</v>
      </c>
    </row>
    <row r="1197" spans="1:26" x14ac:dyDescent="0.25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34"/>
        <v>12237</v>
      </c>
      <c r="L1197" s="46">
        <f t="shared" si="235"/>
        <v>13329</v>
      </c>
      <c r="M1197" s="46">
        <v>26</v>
      </c>
      <c r="N1197" s="46">
        <f t="shared" si="236"/>
        <v>13355</v>
      </c>
      <c r="O1197" s="46">
        <f t="shared" si="237"/>
        <v>1118</v>
      </c>
      <c r="P1197" s="46" t="s">
        <v>28</v>
      </c>
      <c r="Q1197" s="58">
        <f t="shared" si="238"/>
        <v>0</v>
      </c>
      <c r="R1197" s="46">
        <f t="shared" si="239"/>
        <v>2003.25</v>
      </c>
      <c r="S1197" s="58" t="str">
        <f t="shared" si="240"/>
        <v>No Discount</v>
      </c>
      <c r="T1197" s="46" t="str">
        <f t="shared" si="241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42"/>
        <v>0</v>
      </c>
      <c r="W1197" s="46" t="str">
        <f t="shared" si="243"/>
        <v>-</v>
      </c>
      <c r="X1197" s="58">
        <f t="shared" si="244"/>
        <v>0</v>
      </c>
      <c r="Y1197" s="46" t="str">
        <f t="shared" si="245"/>
        <v>Yes</v>
      </c>
      <c r="Z1197" s="46" t="str">
        <f t="shared" si="246"/>
        <v>MID</v>
      </c>
    </row>
    <row r="1198" spans="1:26" x14ac:dyDescent="0.25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34"/>
        <v>11538</v>
      </c>
      <c r="L1198" s="46">
        <f t="shared" si="235"/>
        <v>12708</v>
      </c>
      <c r="M1198" s="46">
        <v>52</v>
      </c>
      <c r="N1198" s="46">
        <f t="shared" si="236"/>
        <v>12760</v>
      </c>
      <c r="O1198" s="46">
        <f t="shared" si="237"/>
        <v>1222</v>
      </c>
      <c r="P1198" s="46" t="s">
        <v>28</v>
      </c>
      <c r="Q1198" s="58">
        <f t="shared" si="238"/>
        <v>0</v>
      </c>
      <c r="R1198" s="46">
        <f t="shared" si="239"/>
        <v>3572.8</v>
      </c>
      <c r="S1198" s="58" t="str">
        <f t="shared" si="240"/>
        <v>No Discount</v>
      </c>
      <c r="T1198" s="46" t="str">
        <f t="shared" si="241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42"/>
        <v>0</v>
      </c>
      <c r="W1198" s="46">
        <f t="shared" si="243"/>
        <v>3572.8</v>
      </c>
      <c r="X1198" s="58">
        <f t="shared" si="244"/>
        <v>0</v>
      </c>
      <c r="Y1198" s="46" t="str">
        <f t="shared" si="245"/>
        <v>Yes</v>
      </c>
      <c r="Z1198" s="46" t="str">
        <f t="shared" si="246"/>
        <v>HIGH</v>
      </c>
    </row>
    <row r="1199" spans="1:26" x14ac:dyDescent="0.25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34"/>
        <v>6858</v>
      </c>
      <c r="L1199" s="46">
        <f t="shared" si="235"/>
        <v>7474</v>
      </c>
      <c r="M1199" s="46">
        <v>44</v>
      </c>
      <c r="N1199" s="46">
        <f t="shared" si="236"/>
        <v>7518</v>
      </c>
      <c r="O1199" s="46">
        <f t="shared" si="237"/>
        <v>660</v>
      </c>
      <c r="P1199" s="46" t="s">
        <v>28</v>
      </c>
      <c r="Q1199" s="58">
        <f t="shared" si="238"/>
        <v>0</v>
      </c>
      <c r="R1199" s="46" t="str">
        <f t="shared" si="239"/>
        <v>-</v>
      </c>
      <c r="S1199" s="58" t="str">
        <f t="shared" si="240"/>
        <v>No Discount</v>
      </c>
      <c r="T1199" s="46" t="str">
        <f t="shared" si="241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42"/>
        <v>0</v>
      </c>
      <c r="W1199" s="46" t="str">
        <f t="shared" si="243"/>
        <v>-</v>
      </c>
      <c r="X1199" s="58">
        <f t="shared" si="244"/>
        <v>0</v>
      </c>
      <c r="Y1199" s="46" t="str">
        <f t="shared" si="245"/>
        <v>Yes</v>
      </c>
      <c r="Z1199" s="46" t="str">
        <f t="shared" si="246"/>
        <v>HIGH</v>
      </c>
    </row>
    <row r="1200" spans="1:26" x14ac:dyDescent="0.25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34"/>
        <v>7083</v>
      </c>
      <c r="L1200" s="46">
        <f t="shared" si="235"/>
        <v>7503</v>
      </c>
      <c r="M1200" s="46">
        <v>96</v>
      </c>
      <c r="N1200" s="46">
        <f t="shared" si="236"/>
        <v>7599</v>
      </c>
      <c r="O1200" s="46">
        <f t="shared" si="237"/>
        <v>516</v>
      </c>
      <c r="P1200" s="46" t="s">
        <v>30</v>
      </c>
      <c r="Q1200" s="58">
        <f t="shared" si="238"/>
        <v>0</v>
      </c>
      <c r="R1200" s="46" t="str">
        <f t="shared" si="239"/>
        <v>-</v>
      </c>
      <c r="S1200" s="58" t="str">
        <f t="shared" si="240"/>
        <v>No Discount</v>
      </c>
      <c r="T1200" s="46" t="str">
        <f t="shared" si="241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42"/>
        <v>0</v>
      </c>
      <c r="W1200" s="46" t="str">
        <f t="shared" si="243"/>
        <v>-</v>
      </c>
      <c r="X1200" s="58">
        <f t="shared" si="244"/>
        <v>0</v>
      </c>
      <c r="Y1200" s="46" t="str">
        <f t="shared" si="245"/>
        <v>Yes</v>
      </c>
      <c r="Z1200" s="46" t="str">
        <f t="shared" si="246"/>
        <v>Very high</v>
      </c>
    </row>
    <row r="1201" spans="1:26" x14ac:dyDescent="0.25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34"/>
        <v>2528</v>
      </c>
      <c r="L1201" s="46">
        <f t="shared" si="235"/>
        <v>2627</v>
      </c>
      <c r="M1201" s="46">
        <v>93</v>
      </c>
      <c r="N1201" s="46">
        <f t="shared" si="236"/>
        <v>2720</v>
      </c>
      <c r="O1201" s="46">
        <f t="shared" si="237"/>
        <v>192</v>
      </c>
      <c r="P1201" s="46" t="s">
        <v>28</v>
      </c>
      <c r="Q1201" s="58">
        <f t="shared" si="238"/>
        <v>0</v>
      </c>
      <c r="R1201" s="46" t="str">
        <f t="shared" si="239"/>
        <v>-</v>
      </c>
      <c r="S1201" s="58" t="str">
        <f t="shared" si="240"/>
        <v>No Discount</v>
      </c>
      <c r="T1201" s="46" t="str">
        <f t="shared" si="241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42"/>
        <v>0</v>
      </c>
      <c r="W1201" s="46" t="str">
        <f t="shared" si="243"/>
        <v>-</v>
      </c>
      <c r="X1201" s="58">
        <f t="shared" si="244"/>
        <v>0</v>
      </c>
      <c r="Y1201" s="46" t="str">
        <f t="shared" si="245"/>
        <v>Yes</v>
      </c>
      <c r="Z1201" s="46" t="str">
        <f t="shared" si="246"/>
        <v>Very high</v>
      </c>
    </row>
    <row r="1202" spans="1:26" x14ac:dyDescent="0.25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34"/>
        <v>2435</v>
      </c>
      <c r="L1202" s="46">
        <f t="shared" si="235"/>
        <v>2630</v>
      </c>
      <c r="M1202" s="46">
        <v>72</v>
      </c>
      <c r="N1202" s="46">
        <f t="shared" si="236"/>
        <v>2702</v>
      </c>
      <c r="O1202" s="46">
        <f t="shared" si="237"/>
        <v>267</v>
      </c>
      <c r="P1202" s="46" t="s">
        <v>28</v>
      </c>
      <c r="Q1202" s="58">
        <f t="shared" si="238"/>
        <v>0</v>
      </c>
      <c r="R1202" s="46" t="str">
        <f t="shared" si="239"/>
        <v>-</v>
      </c>
      <c r="S1202" s="58" t="str">
        <f t="shared" si="240"/>
        <v>No Discount</v>
      </c>
      <c r="T1202" s="46" t="str">
        <f t="shared" si="241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42"/>
        <v>0</v>
      </c>
      <c r="W1202" s="46" t="str">
        <f t="shared" si="243"/>
        <v>-</v>
      </c>
      <c r="X1202" s="58">
        <f t="shared" si="244"/>
        <v>0</v>
      </c>
      <c r="Y1202" s="46" t="str">
        <f t="shared" si="245"/>
        <v>No</v>
      </c>
      <c r="Z1202" s="46" t="str">
        <f t="shared" si="246"/>
        <v>Very high</v>
      </c>
    </row>
    <row r="1203" spans="1:26" x14ac:dyDescent="0.25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34"/>
        <v>2272</v>
      </c>
      <c r="L1203" s="46">
        <f t="shared" si="235"/>
        <v>2362</v>
      </c>
      <c r="M1203" s="46">
        <v>59</v>
      </c>
      <c r="N1203" s="46">
        <f t="shared" si="236"/>
        <v>2421</v>
      </c>
      <c r="O1203" s="46">
        <f t="shared" si="237"/>
        <v>149</v>
      </c>
      <c r="P1203" s="46" t="s">
        <v>64</v>
      </c>
      <c r="Q1203" s="58">
        <f t="shared" si="238"/>
        <v>0</v>
      </c>
      <c r="R1203" s="46" t="str">
        <f t="shared" si="239"/>
        <v>-</v>
      </c>
      <c r="S1203" s="58" t="str">
        <f t="shared" si="240"/>
        <v>No Discount</v>
      </c>
      <c r="T1203" s="46" t="str">
        <f t="shared" si="241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42"/>
        <v>0</v>
      </c>
      <c r="W1203" s="46" t="str">
        <f t="shared" si="243"/>
        <v>-</v>
      </c>
      <c r="X1203" s="58">
        <f t="shared" si="244"/>
        <v>0</v>
      </c>
      <c r="Y1203" s="46" t="str">
        <f t="shared" si="245"/>
        <v>Yes</v>
      </c>
      <c r="Z1203" s="46" t="str">
        <f t="shared" si="246"/>
        <v>HIGH</v>
      </c>
    </row>
    <row r="1204" spans="1:26" x14ac:dyDescent="0.25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34"/>
        <v>12004</v>
      </c>
      <c r="L1204" s="46">
        <f t="shared" si="235"/>
        <v>12120</v>
      </c>
      <c r="M1204" s="46">
        <v>51</v>
      </c>
      <c r="N1204" s="46">
        <f t="shared" si="236"/>
        <v>12171</v>
      </c>
      <c r="O1204" s="46">
        <f t="shared" si="237"/>
        <v>167</v>
      </c>
      <c r="P1204" s="46" t="s">
        <v>30</v>
      </c>
      <c r="Q1204" s="58">
        <f t="shared" si="238"/>
        <v>0</v>
      </c>
      <c r="R1204" s="46" t="str">
        <f t="shared" si="239"/>
        <v>-</v>
      </c>
      <c r="S1204" s="58" t="str">
        <f t="shared" si="240"/>
        <v>No Discount</v>
      </c>
      <c r="T1204" s="46" t="str">
        <f t="shared" si="241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42"/>
        <v>0</v>
      </c>
      <c r="W1204" s="46" t="str">
        <f t="shared" si="243"/>
        <v>-</v>
      </c>
      <c r="X1204" s="58">
        <f t="shared" si="244"/>
        <v>0</v>
      </c>
      <c r="Y1204" s="46" t="str">
        <f t="shared" si="245"/>
        <v>Yes</v>
      </c>
      <c r="Z1204" s="46" t="str">
        <f t="shared" si="246"/>
        <v>HIGH</v>
      </c>
    </row>
    <row r="1205" spans="1:26" x14ac:dyDescent="0.25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34"/>
        <v>18720</v>
      </c>
      <c r="L1205" s="46">
        <f t="shared" si="235"/>
        <v>19836</v>
      </c>
      <c r="M1205" s="46">
        <v>64</v>
      </c>
      <c r="N1205" s="46">
        <f t="shared" si="236"/>
        <v>19900</v>
      </c>
      <c r="O1205" s="46">
        <f t="shared" si="237"/>
        <v>1180</v>
      </c>
      <c r="P1205" s="46" t="s">
        <v>30</v>
      </c>
      <c r="Q1205" s="58">
        <f t="shared" si="238"/>
        <v>0.3</v>
      </c>
      <c r="R1205" s="46">
        <f t="shared" si="239"/>
        <v>5970</v>
      </c>
      <c r="S1205" s="58" t="str">
        <f t="shared" si="240"/>
        <v>No Discount</v>
      </c>
      <c r="T1205" s="46" t="str">
        <f t="shared" si="241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42"/>
        <v>0.3</v>
      </c>
      <c r="W1205" s="46">
        <f t="shared" si="243"/>
        <v>5970</v>
      </c>
      <c r="X1205" s="58">
        <f t="shared" si="244"/>
        <v>0</v>
      </c>
      <c r="Y1205" s="46" t="str">
        <f t="shared" si="245"/>
        <v>Yes</v>
      </c>
      <c r="Z1205" s="46" t="str">
        <f t="shared" si="246"/>
        <v>Very high</v>
      </c>
    </row>
    <row r="1206" spans="1:26" x14ac:dyDescent="0.25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34"/>
        <v>34614</v>
      </c>
      <c r="L1206" s="46">
        <f t="shared" si="235"/>
        <v>38124</v>
      </c>
      <c r="M1206" s="46">
        <v>92</v>
      </c>
      <c r="N1206" s="46">
        <f t="shared" si="236"/>
        <v>38216</v>
      </c>
      <c r="O1206" s="46">
        <f t="shared" si="237"/>
        <v>3602</v>
      </c>
      <c r="P1206" s="46" t="s">
        <v>30</v>
      </c>
      <c r="Q1206" s="58">
        <f t="shared" si="238"/>
        <v>0</v>
      </c>
      <c r="R1206" s="46">
        <f t="shared" si="239"/>
        <v>10700.480000000001</v>
      </c>
      <c r="S1206" s="58" t="str">
        <f t="shared" si="240"/>
        <v>No Discount</v>
      </c>
      <c r="T1206" s="46" t="str">
        <f t="shared" si="241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42"/>
        <v>0</v>
      </c>
      <c r="W1206" s="46">
        <f t="shared" si="243"/>
        <v>10700.480000000001</v>
      </c>
      <c r="X1206" s="58">
        <f t="shared" si="244"/>
        <v>0</v>
      </c>
      <c r="Y1206" s="46" t="str">
        <f t="shared" si="245"/>
        <v>Yes</v>
      </c>
      <c r="Z1206" s="46" t="str">
        <f t="shared" si="246"/>
        <v>Very high</v>
      </c>
    </row>
    <row r="1207" spans="1:26" x14ac:dyDescent="0.25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34"/>
        <v>5090</v>
      </c>
      <c r="L1207" s="46">
        <f t="shared" si="235"/>
        <v>5494</v>
      </c>
      <c r="M1207" s="46">
        <v>77</v>
      </c>
      <c r="N1207" s="46">
        <f t="shared" si="236"/>
        <v>5571</v>
      </c>
      <c r="O1207" s="46">
        <f t="shared" si="237"/>
        <v>481</v>
      </c>
      <c r="P1207" s="46" t="s">
        <v>30</v>
      </c>
      <c r="Q1207" s="58">
        <f t="shared" si="238"/>
        <v>0</v>
      </c>
      <c r="R1207" s="46">
        <f t="shared" si="239"/>
        <v>1559.88</v>
      </c>
      <c r="S1207" s="58" t="str">
        <f t="shared" si="240"/>
        <v>No Discount</v>
      </c>
      <c r="T1207" s="46" t="str">
        <f t="shared" si="241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42"/>
        <v>0</v>
      </c>
      <c r="W1207" s="46">
        <f t="shared" si="243"/>
        <v>1559.88</v>
      </c>
      <c r="X1207" s="58">
        <f t="shared" si="244"/>
        <v>0</v>
      </c>
      <c r="Y1207" s="46" t="str">
        <f t="shared" si="245"/>
        <v>Yes</v>
      </c>
      <c r="Z1207" s="46" t="str">
        <f t="shared" si="246"/>
        <v>Very high</v>
      </c>
    </row>
    <row r="1208" spans="1:26" x14ac:dyDescent="0.25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34"/>
        <v>629</v>
      </c>
      <c r="L1208" s="46">
        <f t="shared" si="235"/>
        <v>674</v>
      </c>
      <c r="M1208" s="46">
        <v>43</v>
      </c>
      <c r="N1208" s="46">
        <f t="shared" si="236"/>
        <v>717</v>
      </c>
      <c r="O1208" s="46">
        <f t="shared" si="237"/>
        <v>88</v>
      </c>
      <c r="P1208" s="46" t="s">
        <v>28</v>
      </c>
      <c r="Q1208" s="58">
        <f t="shared" si="238"/>
        <v>0</v>
      </c>
      <c r="R1208" s="46" t="str">
        <f t="shared" si="239"/>
        <v>-</v>
      </c>
      <c r="S1208" s="58" t="str">
        <f t="shared" si="240"/>
        <v>No Discount</v>
      </c>
      <c r="T1208" s="46" t="str">
        <f t="shared" si="241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42"/>
        <v>0</v>
      </c>
      <c r="W1208" s="46" t="str">
        <f t="shared" si="243"/>
        <v>-</v>
      </c>
      <c r="X1208" s="58">
        <f t="shared" si="244"/>
        <v>0</v>
      </c>
      <c r="Y1208" s="46" t="str">
        <f t="shared" si="245"/>
        <v>No</v>
      </c>
      <c r="Z1208" s="46" t="str">
        <f t="shared" si="246"/>
        <v>HIGH</v>
      </c>
    </row>
    <row r="1209" spans="1:26" x14ac:dyDescent="0.25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34"/>
        <v>1834</v>
      </c>
      <c r="L1209" s="46">
        <f t="shared" si="235"/>
        <v>1925</v>
      </c>
      <c r="M1209" s="46">
        <v>33</v>
      </c>
      <c r="N1209" s="46">
        <f t="shared" si="236"/>
        <v>1958</v>
      </c>
      <c r="O1209" s="46">
        <f t="shared" si="237"/>
        <v>124</v>
      </c>
      <c r="P1209" s="46" t="s">
        <v>152</v>
      </c>
      <c r="Q1209" s="58">
        <f t="shared" si="238"/>
        <v>0</v>
      </c>
      <c r="R1209" s="46">
        <f t="shared" si="239"/>
        <v>548.24</v>
      </c>
      <c r="S1209" s="58" t="str">
        <f t="shared" si="240"/>
        <v>No Discount</v>
      </c>
      <c r="T1209" s="46" t="str">
        <f t="shared" si="241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si="242"/>
        <v>0</v>
      </c>
      <c r="W1209" s="46">
        <f t="shared" si="243"/>
        <v>548.24</v>
      </c>
      <c r="X1209" s="58">
        <f t="shared" si="244"/>
        <v>0</v>
      </c>
      <c r="Y1209" s="46" t="str">
        <f t="shared" si="245"/>
        <v>Yes</v>
      </c>
      <c r="Z1209" s="46" t="str">
        <f t="shared" si="246"/>
        <v>MID</v>
      </c>
    </row>
    <row r="1210" spans="1:26" x14ac:dyDescent="0.25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34"/>
        <v>300</v>
      </c>
      <c r="L1210" s="46">
        <f t="shared" si="235"/>
        <v>316</v>
      </c>
      <c r="M1210" s="46">
        <v>10</v>
      </c>
      <c r="N1210" s="46">
        <f t="shared" si="236"/>
        <v>326</v>
      </c>
      <c r="O1210" s="46">
        <f t="shared" si="237"/>
        <v>26</v>
      </c>
      <c r="P1210" s="46" t="s">
        <v>28</v>
      </c>
      <c r="Q1210" s="58">
        <f t="shared" si="238"/>
        <v>0.3</v>
      </c>
      <c r="R1210" s="46">
        <f t="shared" si="239"/>
        <v>97.8</v>
      </c>
      <c r="S1210" s="58" t="str">
        <f t="shared" si="240"/>
        <v>No Discount</v>
      </c>
      <c r="T1210" s="46" t="str">
        <f t="shared" si="241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42"/>
        <v>0.3</v>
      </c>
      <c r="W1210" s="46">
        <f t="shared" si="243"/>
        <v>97.8</v>
      </c>
      <c r="X1210" s="58">
        <f t="shared" si="244"/>
        <v>0</v>
      </c>
      <c r="Y1210" s="46" t="str">
        <f t="shared" si="245"/>
        <v>No</v>
      </c>
      <c r="Z1210" s="46" t="str">
        <f t="shared" si="246"/>
        <v>LOW</v>
      </c>
    </row>
    <row r="1211" spans="1:26" x14ac:dyDescent="0.25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34"/>
        <v>2502</v>
      </c>
      <c r="L1211" s="46">
        <f t="shared" si="235"/>
        <v>2700</v>
      </c>
      <c r="M1211" s="46">
        <v>98</v>
      </c>
      <c r="N1211" s="46">
        <f t="shared" si="236"/>
        <v>2798</v>
      </c>
      <c r="O1211" s="46">
        <f t="shared" si="237"/>
        <v>296</v>
      </c>
      <c r="P1211" s="46" t="s">
        <v>30</v>
      </c>
      <c r="Q1211" s="58">
        <f t="shared" si="238"/>
        <v>0</v>
      </c>
      <c r="R1211" s="46" t="str">
        <f t="shared" si="239"/>
        <v>-</v>
      </c>
      <c r="S1211" s="58" t="str">
        <f t="shared" si="240"/>
        <v>No Discount</v>
      </c>
      <c r="T1211" s="46" t="str">
        <f t="shared" si="241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42"/>
        <v>0</v>
      </c>
      <c r="W1211" s="46" t="str">
        <f t="shared" si="243"/>
        <v>-</v>
      </c>
      <c r="X1211" s="58">
        <f t="shared" si="244"/>
        <v>0</v>
      </c>
      <c r="Y1211" s="46" t="str">
        <f t="shared" si="245"/>
        <v>No</v>
      </c>
      <c r="Z1211" s="46" t="str">
        <f t="shared" si="246"/>
        <v>Very high</v>
      </c>
    </row>
    <row r="1212" spans="1:26" x14ac:dyDescent="0.25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34"/>
        <v>28992</v>
      </c>
      <c r="L1212" s="46">
        <f t="shared" si="235"/>
        <v>30436</v>
      </c>
      <c r="M1212" s="46">
        <v>55</v>
      </c>
      <c r="N1212" s="46">
        <f t="shared" si="236"/>
        <v>30491</v>
      </c>
      <c r="O1212" s="46">
        <f t="shared" si="237"/>
        <v>1499</v>
      </c>
      <c r="P1212" s="46" t="s">
        <v>30</v>
      </c>
      <c r="Q1212" s="58">
        <f t="shared" si="238"/>
        <v>0</v>
      </c>
      <c r="R1212" s="46" t="str">
        <f t="shared" si="239"/>
        <v>-</v>
      </c>
      <c r="S1212" s="58" t="str">
        <f t="shared" si="240"/>
        <v>No Discount</v>
      </c>
      <c r="T1212" s="46" t="str">
        <f t="shared" si="241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42"/>
        <v>0</v>
      </c>
      <c r="W1212" s="46" t="str">
        <f t="shared" si="243"/>
        <v>-</v>
      </c>
      <c r="X1212" s="58">
        <f t="shared" si="244"/>
        <v>0</v>
      </c>
      <c r="Y1212" s="46" t="str">
        <f t="shared" si="245"/>
        <v>Yes</v>
      </c>
      <c r="Z1212" s="46" t="str">
        <f t="shared" si="246"/>
        <v>HIGH</v>
      </c>
    </row>
    <row r="1213" spans="1:26" x14ac:dyDescent="0.25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34"/>
        <v>855</v>
      </c>
      <c r="L1213" s="46">
        <f t="shared" si="235"/>
        <v>895</v>
      </c>
      <c r="M1213" s="46">
        <v>30</v>
      </c>
      <c r="N1213" s="46">
        <f t="shared" si="236"/>
        <v>925</v>
      </c>
      <c r="O1213" s="46">
        <f t="shared" si="237"/>
        <v>70</v>
      </c>
      <c r="P1213" s="46" t="s">
        <v>28</v>
      </c>
      <c r="Q1213" s="58">
        <f t="shared" si="238"/>
        <v>0</v>
      </c>
      <c r="R1213" s="46" t="str">
        <f t="shared" si="239"/>
        <v>-</v>
      </c>
      <c r="S1213" s="58" t="str">
        <f t="shared" si="240"/>
        <v>No Discount</v>
      </c>
      <c r="T1213" s="46" t="str">
        <f t="shared" si="241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42"/>
        <v>0</v>
      </c>
      <c r="W1213" s="46" t="str">
        <f t="shared" si="243"/>
        <v>-</v>
      </c>
      <c r="X1213" s="58">
        <f t="shared" si="244"/>
        <v>0</v>
      </c>
      <c r="Y1213" s="46" t="str">
        <f t="shared" si="245"/>
        <v>No</v>
      </c>
      <c r="Z1213" s="46" t="str">
        <f t="shared" si="246"/>
        <v>MID</v>
      </c>
    </row>
    <row r="1214" spans="1:26" x14ac:dyDescent="0.25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34"/>
        <v>10400</v>
      </c>
      <c r="L1214" s="46">
        <f t="shared" si="235"/>
        <v>11250</v>
      </c>
      <c r="M1214" s="46">
        <v>74</v>
      </c>
      <c r="N1214" s="46">
        <f t="shared" si="236"/>
        <v>11324</v>
      </c>
      <c r="O1214" s="46">
        <f t="shared" si="237"/>
        <v>924</v>
      </c>
      <c r="P1214" s="46" t="s">
        <v>152</v>
      </c>
      <c r="Q1214" s="58">
        <f t="shared" si="238"/>
        <v>0</v>
      </c>
      <c r="R1214" s="46" t="str">
        <f t="shared" si="239"/>
        <v>-</v>
      </c>
      <c r="S1214" s="58" t="str">
        <f t="shared" si="240"/>
        <v>No Discount</v>
      </c>
      <c r="T1214" s="46" t="str">
        <f t="shared" si="241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42"/>
        <v>0</v>
      </c>
      <c r="W1214" s="46" t="str">
        <f t="shared" si="243"/>
        <v>-</v>
      </c>
      <c r="X1214" s="58">
        <f t="shared" si="244"/>
        <v>0</v>
      </c>
      <c r="Y1214" s="46" t="str">
        <f t="shared" si="245"/>
        <v>No</v>
      </c>
      <c r="Z1214" s="46" t="str">
        <f t="shared" si="246"/>
        <v>Very high</v>
      </c>
    </row>
    <row r="1215" spans="1:26" x14ac:dyDescent="0.25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34"/>
        <v>1164</v>
      </c>
      <c r="L1215" s="46">
        <f t="shared" si="235"/>
        <v>1246</v>
      </c>
      <c r="M1215" s="46">
        <v>47</v>
      </c>
      <c r="N1215" s="46">
        <f t="shared" si="236"/>
        <v>1293</v>
      </c>
      <c r="O1215" s="46">
        <f t="shared" si="237"/>
        <v>129</v>
      </c>
      <c r="P1215" s="46" t="s">
        <v>28</v>
      </c>
      <c r="Q1215" s="58">
        <f t="shared" si="238"/>
        <v>0</v>
      </c>
      <c r="R1215" s="46">
        <f t="shared" si="239"/>
        <v>362.04</v>
      </c>
      <c r="S1215" s="58" t="str">
        <f t="shared" si="240"/>
        <v>No Discount</v>
      </c>
      <c r="T1215" s="46" t="str">
        <f t="shared" si="241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42"/>
        <v>0</v>
      </c>
      <c r="W1215" s="46">
        <f t="shared" si="243"/>
        <v>362.04</v>
      </c>
      <c r="X1215" s="58">
        <f t="shared" si="244"/>
        <v>0</v>
      </c>
      <c r="Y1215" s="46" t="str">
        <f t="shared" si="245"/>
        <v>No</v>
      </c>
      <c r="Z1215" s="46" t="str">
        <f t="shared" si="246"/>
        <v>HIGH</v>
      </c>
    </row>
    <row r="1216" spans="1:26" x14ac:dyDescent="0.25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34"/>
        <v>200</v>
      </c>
      <c r="L1216" s="46">
        <f t="shared" si="235"/>
        <v>214</v>
      </c>
      <c r="M1216" s="46">
        <v>68</v>
      </c>
      <c r="N1216" s="46">
        <f t="shared" si="236"/>
        <v>282</v>
      </c>
      <c r="O1216" s="46">
        <f t="shared" si="237"/>
        <v>82</v>
      </c>
      <c r="P1216" s="46" t="s">
        <v>28</v>
      </c>
      <c r="Q1216" s="58">
        <f t="shared" si="238"/>
        <v>0</v>
      </c>
      <c r="R1216" s="46" t="str">
        <f t="shared" si="239"/>
        <v>-</v>
      </c>
      <c r="S1216" s="58" t="str">
        <f t="shared" si="240"/>
        <v>No Discount</v>
      </c>
      <c r="T1216" s="46" t="str">
        <f t="shared" si="241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42"/>
        <v>0</v>
      </c>
      <c r="W1216" s="46" t="str">
        <f t="shared" si="243"/>
        <v>-</v>
      </c>
      <c r="X1216" s="58">
        <f t="shared" si="244"/>
        <v>0</v>
      </c>
      <c r="Y1216" s="46" t="str">
        <f t="shared" si="245"/>
        <v>No</v>
      </c>
      <c r="Z1216" s="46" t="str">
        <f t="shared" si="246"/>
        <v>Very high</v>
      </c>
    </row>
    <row r="1217" spans="1:26" x14ac:dyDescent="0.25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34"/>
        <v>146</v>
      </c>
      <c r="L1217" s="46">
        <f t="shared" si="235"/>
        <v>154</v>
      </c>
      <c r="M1217" s="46">
        <v>10</v>
      </c>
      <c r="N1217" s="46">
        <f t="shared" si="236"/>
        <v>164</v>
      </c>
      <c r="O1217" s="46">
        <f t="shared" si="237"/>
        <v>18</v>
      </c>
      <c r="P1217" s="46" t="s">
        <v>152</v>
      </c>
      <c r="Q1217" s="58">
        <f t="shared" si="238"/>
        <v>0</v>
      </c>
      <c r="R1217" s="46">
        <f t="shared" si="239"/>
        <v>24.599999999999998</v>
      </c>
      <c r="S1217" s="58" t="str">
        <f t="shared" si="240"/>
        <v>No Discount</v>
      </c>
      <c r="T1217" s="46" t="str">
        <f t="shared" si="241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42"/>
        <v>0</v>
      </c>
      <c r="W1217" s="46" t="str">
        <f t="shared" si="243"/>
        <v>-</v>
      </c>
      <c r="X1217" s="58">
        <f t="shared" si="244"/>
        <v>0</v>
      </c>
      <c r="Y1217" s="46" t="str">
        <f t="shared" si="245"/>
        <v>No</v>
      </c>
      <c r="Z1217" s="46" t="str">
        <f t="shared" si="246"/>
        <v>LOW</v>
      </c>
    </row>
    <row r="1218" spans="1:26" x14ac:dyDescent="0.25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34"/>
        <v>324</v>
      </c>
      <c r="L1218" s="46">
        <f t="shared" si="235"/>
        <v>360</v>
      </c>
      <c r="M1218" s="46">
        <v>10</v>
      </c>
      <c r="N1218" s="46">
        <f t="shared" si="236"/>
        <v>370</v>
      </c>
      <c r="O1218" s="46">
        <f t="shared" si="237"/>
        <v>46</v>
      </c>
      <c r="P1218" s="46" t="s">
        <v>28</v>
      </c>
      <c r="Q1218" s="58">
        <f t="shared" si="238"/>
        <v>0</v>
      </c>
      <c r="R1218" s="46" t="str">
        <f t="shared" si="239"/>
        <v>-</v>
      </c>
      <c r="S1218" s="58" t="str">
        <f t="shared" si="240"/>
        <v>No Discount</v>
      </c>
      <c r="T1218" s="46" t="str">
        <f t="shared" si="241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42"/>
        <v>0</v>
      </c>
      <c r="W1218" s="46" t="str">
        <f t="shared" si="243"/>
        <v>-</v>
      </c>
      <c r="X1218" s="58">
        <f t="shared" si="244"/>
        <v>0</v>
      </c>
      <c r="Y1218" s="46" t="str">
        <f t="shared" si="245"/>
        <v>No</v>
      </c>
      <c r="Z1218" s="46" t="str">
        <f t="shared" si="246"/>
        <v>LOW</v>
      </c>
    </row>
    <row r="1219" spans="1:26" x14ac:dyDescent="0.25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47">I1219*J1219</f>
        <v>1308</v>
      </c>
      <c r="L1219" s="46">
        <f t="shared" ref="L1219:L1282" si="248">H1219*J1219</f>
        <v>1399</v>
      </c>
      <c r="M1219" s="46">
        <v>56</v>
      </c>
      <c r="N1219" s="46">
        <f t="shared" ref="N1219:N1282" si="249">L1219+M1219</f>
        <v>1455</v>
      </c>
      <c r="O1219" s="46">
        <f t="shared" ref="O1219:O1282" si="250">N1219-K1219</f>
        <v>147</v>
      </c>
      <c r="P1219" s="46" t="s">
        <v>28</v>
      </c>
      <c r="Q1219" s="58">
        <f t="shared" ref="Q1219:Q1282" si="251">IF(E1219="Amazon",30%,0)</f>
        <v>0.3</v>
      </c>
      <c r="R1219" s="46">
        <f t="shared" ref="R1219:R1282" si="252">IF(E1219="Amazon",30%*N1219,IF(E1219="Flipkart",28%*N1219,IF(E1219="India Mart",15%*N1219,"-")))</f>
        <v>436.5</v>
      </c>
      <c r="S1219" s="58" t="str">
        <f t="shared" ref="S1219:S1282" si="253">IF(AND(E1219="Website",N1219&gt;25000),2%,"No Discount")</f>
        <v>No Discount</v>
      </c>
      <c r="T1219" s="46" t="str">
        <f t="shared" ref="T1219:T1282" si="254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ref="V1219:V1282" si="255">IF(E1219="Amazon",30%,0%)</f>
        <v>0.3</v>
      </c>
      <c r="W1219" s="46">
        <f t="shared" ref="W1219:W1282" si="256">IF(E1219="Amazon",N1219*30%,IF(E1219="flipkart",N1219*28%,IF(E1219="indiamart",N1219*15%,"-")))</f>
        <v>436.5</v>
      </c>
      <c r="X1219" s="58">
        <f t="shared" ref="X1219:X1282" si="257">IF(AND(E1219="website",N1219&gt;25000),2%,0%)</f>
        <v>0</v>
      </c>
      <c r="Y1219" s="46" t="str">
        <f t="shared" ref="Y1219:Y1282" si="258">IF(OR(D1219="Furniture",D1219="Technology"),"Yes","No")</f>
        <v>No</v>
      </c>
      <c r="Z1219" s="46" t="str">
        <f t="shared" ref="Z1219:Z1282" si="259">_xlfn.IFS(M1219&lt;=20,"LOW",M1219&lt;=40,"MID",M1219&lt;=60,"HIGH",M1219&gt;60,"Very high")</f>
        <v>HIGH</v>
      </c>
    </row>
    <row r="1220" spans="1:26" x14ac:dyDescent="0.25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47"/>
        <v>1487</v>
      </c>
      <c r="L1220" s="46">
        <f t="shared" si="248"/>
        <v>1605</v>
      </c>
      <c r="M1220" s="46">
        <v>56</v>
      </c>
      <c r="N1220" s="46">
        <f t="shared" si="249"/>
        <v>1661</v>
      </c>
      <c r="O1220" s="46">
        <f t="shared" si="250"/>
        <v>174</v>
      </c>
      <c r="P1220" s="46" t="s">
        <v>30</v>
      </c>
      <c r="Q1220" s="58">
        <f t="shared" si="251"/>
        <v>0.3</v>
      </c>
      <c r="R1220" s="46">
        <f t="shared" si="252"/>
        <v>498.29999999999995</v>
      </c>
      <c r="S1220" s="58" t="str">
        <f t="shared" si="253"/>
        <v>No Discount</v>
      </c>
      <c r="T1220" s="46" t="str">
        <f t="shared" si="254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55"/>
        <v>0.3</v>
      </c>
      <c r="W1220" s="46">
        <f t="shared" si="256"/>
        <v>498.29999999999995</v>
      </c>
      <c r="X1220" s="58">
        <f t="shared" si="257"/>
        <v>0</v>
      </c>
      <c r="Y1220" s="46" t="str">
        <f t="shared" si="258"/>
        <v>Yes</v>
      </c>
      <c r="Z1220" s="46" t="str">
        <f t="shared" si="259"/>
        <v>HIGH</v>
      </c>
    </row>
    <row r="1221" spans="1:26" x14ac:dyDescent="0.25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47"/>
        <v>155</v>
      </c>
      <c r="L1221" s="46">
        <f t="shared" si="248"/>
        <v>173</v>
      </c>
      <c r="M1221" s="46">
        <v>30</v>
      </c>
      <c r="N1221" s="46">
        <f t="shared" si="249"/>
        <v>203</v>
      </c>
      <c r="O1221" s="46">
        <f t="shared" si="250"/>
        <v>48</v>
      </c>
      <c r="P1221" s="46" t="s">
        <v>30</v>
      </c>
      <c r="Q1221" s="58">
        <f t="shared" si="251"/>
        <v>0</v>
      </c>
      <c r="R1221" s="46">
        <f t="shared" si="252"/>
        <v>56.84</v>
      </c>
      <c r="S1221" s="58" t="str">
        <f t="shared" si="253"/>
        <v>No Discount</v>
      </c>
      <c r="T1221" s="46" t="str">
        <f t="shared" si="254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55"/>
        <v>0</v>
      </c>
      <c r="W1221" s="46">
        <f t="shared" si="256"/>
        <v>56.84</v>
      </c>
      <c r="X1221" s="58">
        <f t="shared" si="257"/>
        <v>0</v>
      </c>
      <c r="Y1221" s="46" t="str">
        <f t="shared" si="258"/>
        <v>No</v>
      </c>
      <c r="Z1221" s="46" t="str">
        <f t="shared" si="259"/>
        <v>MID</v>
      </c>
    </row>
    <row r="1222" spans="1:26" x14ac:dyDescent="0.25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47"/>
        <v>5336</v>
      </c>
      <c r="L1222" s="46">
        <f t="shared" si="248"/>
        <v>5652</v>
      </c>
      <c r="M1222" s="46">
        <v>50</v>
      </c>
      <c r="N1222" s="46">
        <f t="shared" si="249"/>
        <v>5702</v>
      </c>
      <c r="O1222" s="46">
        <f t="shared" si="250"/>
        <v>366</v>
      </c>
      <c r="P1222" s="46" t="s">
        <v>152</v>
      </c>
      <c r="Q1222" s="58">
        <f t="shared" si="251"/>
        <v>0</v>
      </c>
      <c r="R1222" s="46">
        <f t="shared" si="252"/>
        <v>1596.5600000000002</v>
      </c>
      <c r="S1222" s="58" t="str">
        <f t="shared" si="253"/>
        <v>No Discount</v>
      </c>
      <c r="T1222" s="46" t="str">
        <f t="shared" si="254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55"/>
        <v>0</v>
      </c>
      <c r="W1222" s="46">
        <f t="shared" si="256"/>
        <v>1596.5600000000002</v>
      </c>
      <c r="X1222" s="58">
        <f t="shared" si="257"/>
        <v>0</v>
      </c>
      <c r="Y1222" s="46" t="str">
        <f t="shared" si="258"/>
        <v>No</v>
      </c>
      <c r="Z1222" s="46" t="str">
        <f t="shared" si="259"/>
        <v>HIGH</v>
      </c>
    </row>
    <row r="1223" spans="1:26" x14ac:dyDescent="0.25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47"/>
        <v>12040</v>
      </c>
      <c r="L1223" s="46">
        <f t="shared" si="248"/>
        <v>12630</v>
      </c>
      <c r="M1223" s="46">
        <v>55</v>
      </c>
      <c r="N1223" s="46">
        <f t="shared" si="249"/>
        <v>12685</v>
      </c>
      <c r="O1223" s="46">
        <f t="shared" si="250"/>
        <v>645</v>
      </c>
      <c r="P1223" s="46" t="s">
        <v>30</v>
      </c>
      <c r="Q1223" s="58">
        <f t="shared" si="251"/>
        <v>0</v>
      </c>
      <c r="R1223" s="46">
        <f t="shared" si="252"/>
        <v>1902.75</v>
      </c>
      <c r="S1223" s="58" t="str">
        <f t="shared" si="253"/>
        <v>No Discount</v>
      </c>
      <c r="T1223" s="46" t="str">
        <f t="shared" si="254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55"/>
        <v>0</v>
      </c>
      <c r="W1223" s="46" t="str">
        <f t="shared" si="256"/>
        <v>-</v>
      </c>
      <c r="X1223" s="58">
        <f t="shared" si="257"/>
        <v>0</v>
      </c>
      <c r="Y1223" s="46" t="str">
        <f t="shared" si="258"/>
        <v>Yes</v>
      </c>
      <c r="Z1223" s="46" t="str">
        <f t="shared" si="259"/>
        <v>HIGH</v>
      </c>
    </row>
    <row r="1224" spans="1:26" x14ac:dyDescent="0.25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47"/>
        <v>760</v>
      </c>
      <c r="L1224" s="46">
        <f t="shared" si="248"/>
        <v>800</v>
      </c>
      <c r="M1224" s="46">
        <v>10</v>
      </c>
      <c r="N1224" s="46">
        <f t="shared" si="249"/>
        <v>810</v>
      </c>
      <c r="O1224" s="46">
        <f t="shared" si="250"/>
        <v>50</v>
      </c>
      <c r="P1224" s="46" t="s">
        <v>30</v>
      </c>
      <c r="Q1224" s="58">
        <f t="shared" si="251"/>
        <v>0.3</v>
      </c>
      <c r="R1224" s="46">
        <f t="shared" si="252"/>
        <v>243</v>
      </c>
      <c r="S1224" s="58" t="str">
        <f t="shared" si="253"/>
        <v>No Discount</v>
      </c>
      <c r="T1224" s="46" t="str">
        <f t="shared" si="254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55"/>
        <v>0.3</v>
      </c>
      <c r="W1224" s="46">
        <f t="shared" si="256"/>
        <v>243</v>
      </c>
      <c r="X1224" s="58">
        <f t="shared" si="257"/>
        <v>0</v>
      </c>
      <c r="Y1224" s="46" t="str">
        <f t="shared" si="258"/>
        <v>No</v>
      </c>
      <c r="Z1224" s="46" t="str">
        <f t="shared" si="259"/>
        <v>LOW</v>
      </c>
    </row>
    <row r="1225" spans="1:26" x14ac:dyDescent="0.25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47"/>
        <v>640</v>
      </c>
      <c r="L1225" s="46">
        <f t="shared" si="248"/>
        <v>690</v>
      </c>
      <c r="M1225" s="46">
        <v>30</v>
      </c>
      <c r="N1225" s="46">
        <f t="shared" si="249"/>
        <v>720</v>
      </c>
      <c r="O1225" s="46">
        <f t="shared" si="250"/>
        <v>80</v>
      </c>
      <c r="P1225" s="46" t="s">
        <v>64</v>
      </c>
      <c r="Q1225" s="58">
        <f t="shared" si="251"/>
        <v>0</v>
      </c>
      <c r="R1225" s="46">
        <f t="shared" si="252"/>
        <v>108</v>
      </c>
      <c r="S1225" s="58" t="str">
        <f t="shared" si="253"/>
        <v>No Discount</v>
      </c>
      <c r="T1225" s="46" t="str">
        <f t="shared" si="254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55"/>
        <v>0</v>
      </c>
      <c r="W1225" s="46" t="str">
        <f t="shared" si="256"/>
        <v>-</v>
      </c>
      <c r="X1225" s="58">
        <f t="shared" si="257"/>
        <v>0</v>
      </c>
      <c r="Y1225" s="46" t="str">
        <f t="shared" si="258"/>
        <v>No</v>
      </c>
      <c r="Z1225" s="46" t="str">
        <f t="shared" si="259"/>
        <v>MID</v>
      </c>
    </row>
    <row r="1226" spans="1:26" x14ac:dyDescent="0.25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47"/>
        <v>131</v>
      </c>
      <c r="L1226" s="46">
        <f t="shared" si="248"/>
        <v>149</v>
      </c>
      <c r="M1226" s="46">
        <v>30</v>
      </c>
      <c r="N1226" s="46">
        <f t="shared" si="249"/>
        <v>179</v>
      </c>
      <c r="O1226" s="46">
        <f t="shared" si="250"/>
        <v>48</v>
      </c>
      <c r="P1226" s="46" t="s">
        <v>30</v>
      </c>
      <c r="Q1226" s="58">
        <f t="shared" si="251"/>
        <v>0</v>
      </c>
      <c r="R1226" s="46" t="str">
        <f t="shared" si="252"/>
        <v>-</v>
      </c>
      <c r="S1226" s="58" t="str">
        <f t="shared" si="253"/>
        <v>No Discount</v>
      </c>
      <c r="T1226" s="46" t="str">
        <f t="shared" si="254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55"/>
        <v>0</v>
      </c>
      <c r="W1226" s="46" t="str">
        <f t="shared" si="256"/>
        <v>-</v>
      </c>
      <c r="X1226" s="58">
        <f t="shared" si="257"/>
        <v>0</v>
      </c>
      <c r="Y1226" s="46" t="str">
        <f t="shared" si="258"/>
        <v>No</v>
      </c>
      <c r="Z1226" s="46" t="str">
        <f t="shared" si="259"/>
        <v>MID</v>
      </c>
    </row>
    <row r="1227" spans="1:26" x14ac:dyDescent="0.25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47"/>
        <v>8722</v>
      </c>
      <c r="L1227" s="46">
        <f t="shared" si="248"/>
        <v>9408</v>
      </c>
      <c r="M1227" s="46">
        <v>90</v>
      </c>
      <c r="N1227" s="46">
        <f t="shared" si="249"/>
        <v>9498</v>
      </c>
      <c r="O1227" s="46">
        <f t="shared" si="250"/>
        <v>776</v>
      </c>
      <c r="P1227" s="46" t="s">
        <v>28</v>
      </c>
      <c r="Q1227" s="58">
        <f t="shared" si="251"/>
        <v>0.3</v>
      </c>
      <c r="R1227" s="46">
        <f t="shared" si="252"/>
        <v>2849.4</v>
      </c>
      <c r="S1227" s="58" t="str">
        <f t="shared" si="253"/>
        <v>No Discount</v>
      </c>
      <c r="T1227" s="46" t="str">
        <f t="shared" si="254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55"/>
        <v>0.3</v>
      </c>
      <c r="W1227" s="46">
        <f t="shared" si="256"/>
        <v>2849.4</v>
      </c>
      <c r="X1227" s="58">
        <f t="shared" si="257"/>
        <v>0</v>
      </c>
      <c r="Y1227" s="46" t="str">
        <f t="shared" si="258"/>
        <v>Yes</v>
      </c>
      <c r="Z1227" s="46" t="str">
        <f t="shared" si="259"/>
        <v>Very high</v>
      </c>
    </row>
    <row r="1228" spans="1:26" x14ac:dyDescent="0.25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47"/>
        <v>17829</v>
      </c>
      <c r="L1228" s="46">
        <f t="shared" si="248"/>
        <v>19833</v>
      </c>
      <c r="M1228" s="46">
        <v>99</v>
      </c>
      <c r="N1228" s="46">
        <f t="shared" si="249"/>
        <v>19932</v>
      </c>
      <c r="O1228" s="46">
        <f t="shared" si="250"/>
        <v>2103</v>
      </c>
      <c r="P1228" s="46" t="s">
        <v>30</v>
      </c>
      <c r="Q1228" s="58">
        <f t="shared" si="251"/>
        <v>0</v>
      </c>
      <c r="R1228" s="46" t="str">
        <f t="shared" si="252"/>
        <v>-</v>
      </c>
      <c r="S1228" s="58" t="str">
        <f t="shared" si="253"/>
        <v>No Discount</v>
      </c>
      <c r="T1228" s="46" t="str">
        <f t="shared" si="254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55"/>
        <v>0</v>
      </c>
      <c r="W1228" s="46" t="str">
        <f t="shared" si="256"/>
        <v>-</v>
      </c>
      <c r="X1228" s="58">
        <f t="shared" si="257"/>
        <v>0</v>
      </c>
      <c r="Y1228" s="46" t="str">
        <f t="shared" si="258"/>
        <v>Yes</v>
      </c>
      <c r="Z1228" s="46" t="str">
        <f t="shared" si="259"/>
        <v>Very high</v>
      </c>
    </row>
    <row r="1229" spans="1:26" x14ac:dyDescent="0.25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47"/>
        <v>12324</v>
      </c>
      <c r="L1229" s="46">
        <f t="shared" si="248"/>
        <v>13062</v>
      </c>
      <c r="M1229" s="46">
        <v>98</v>
      </c>
      <c r="N1229" s="46">
        <f t="shared" si="249"/>
        <v>13160</v>
      </c>
      <c r="O1229" s="46">
        <f t="shared" si="250"/>
        <v>836</v>
      </c>
      <c r="P1229" s="46" t="s">
        <v>30</v>
      </c>
      <c r="Q1229" s="58">
        <f t="shared" si="251"/>
        <v>0</v>
      </c>
      <c r="R1229" s="46">
        <f t="shared" si="252"/>
        <v>1974</v>
      </c>
      <c r="S1229" s="58" t="str">
        <f t="shared" si="253"/>
        <v>No Discount</v>
      </c>
      <c r="T1229" s="46" t="str">
        <f t="shared" si="254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55"/>
        <v>0</v>
      </c>
      <c r="W1229" s="46" t="str">
        <f t="shared" si="256"/>
        <v>-</v>
      </c>
      <c r="X1229" s="58">
        <f t="shared" si="257"/>
        <v>0</v>
      </c>
      <c r="Y1229" s="46" t="str">
        <f t="shared" si="258"/>
        <v>Yes</v>
      </c>
      <c r="Z1229" s="46" t="str">
        <f t="shared" si="259"/>
        <v>Very high</v>
      </c>
    </row>
    <row r="1230" spans="1:26" x14ac:dyDescent="0.25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47"/>
        <v>3555</v>
      </c>
      <c r="L1230" s="46">
        <f t="shared" si="248"/>
        <v>3876</v>
      </c>
      <c r="M1230" s="46">
        <v>95</v>
      </c>
      <c r="N1230" s="46">
        <f t="shared" si="249"/>
        <v>3971</v>
      </c>
      <c r="O1230" s="46">
        <f t="shared" si="250"/>
        <v>416</v>
      </c>
      <c r="P1230" s="46" t="s">
        <v>30</v>
      </c>
      <c r="Q1230" s="58">
        <f t="shared" si="251"/>
        <v>0</v>
      </c>
      <c r="R1230" s="46" t="str">
        <f t="shared" si="252"/>
        <v>-</v>
      </c>
      <c r="S1230" s="58" t="str">
        <f t="shared" si="253"/>
        <v>No Discount</v>
      </c>
      <c r="T1230" s="46" t="str">
        <f t="shared" si="254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55"/>
        <v>0</v>
      </c>
      <c r="W1230" s="46" t="str">
        <f t="shared" si="256"/>
        <v>-</v>
      </c>
      <c r="X1230" s="58">
        <f t="shared" si="257"/>
        <v>0</v>
      </c>
      <c r="Y1230" s="46" t="str">
        <f t="shared" si="258"/>
        <v>Yes</v>
      </c>
      <c r="Z1230" s="46" t="str">
        <f t="shared" si="259"/>
        <v>Very high</v>
      </c>
    </row>
    <row r="1231" spans="1:26" x14ac:dyDescent="0.25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47"/>
        <v>1720</v>
      </c>
      <c r="L1231" s="46">
        <f t="shared" si="248"/>
        <v>1824</v>
      </c>
      <c r="M1231" s="46">
        <v>46</v>
      </c>
      <c r="N1231" s="46">
        <f t="shared" si="249"/>
        <v>1870</v>
      </c>
      <c r="O1231" s="46">
        <f t="shared" si="250"/>
        <v>150</v>
      </c>
      <c r="P1231" s="46" t="s">
        <v>152</v>
      </c>
      <c r="Q1231" s="58">
        <f t="shared" si="251"/>
        <v>0</v>
      </c>
      <c r="R1231" s="46">
        <f t="shared" si="252"/>
        <v>280.5</v>
      </c>
      <c r="S1231" s="58" t="str">
        <f t="shared" si="253"/>
        <v>No Discount</v>
      </c>
      <c r="T1231" s="46" t="str">
        <f t="shared" si="254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55"/>
        <v>0</v>
      </c>
      <c r="W1231" s="46" t="str">
        <f t="shared" si="256"/>
        <v>-</v>
      </c>
      <c r="X1231" s="58">
        <f t="shared" si="257"/>
        <v>0</v>
      </c>
      <c r="Y1231" s="46" t="str">
        <f t="shared" si="258"/>
        <v>No</v>
      </c>
      <c r="Z1231" s="46" t="str">
        <f t="shared" si="259"/>
        <v>HIGH</v>
      </c>
    </row>
    <row r="1232" spans="1:26" x14ac:dyDescent="0.25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47"/>
        <v>838</v>
      </c>
      <c r="L1232" s="46">
        <f t="shared" si="248"/>
        <v>932</v>
      </c>
      <c r="M1232" s="46">
        <v>85</v>
      </c>
      <c r="N1232" s="46">
        <f t="shared" si="249"/>
        <v>1017</v>
      </c>
      <c r="O1232" s="46">
        <f t="shared" si="250"/>
        <v>179</v>
      </c>
      <c r="P1232" s="46" t="s">
        <v>30</v>
      </c>
      <c r="Q1232" s="58">
        <f t="shared" si="251"/>
        <v>0.3</v>
      </c>
      <c r="R1232" s="46">
        <f t="shared" si="252"/>
        <v>305.09999999999997</v>
      </c>
      <c r="S1232" s="58" t="str">
        <f t="shared" si="253"/>
        <v>No Discount</v>
      </c>
      <c r="T1232" s="46" t="str">
        <f t="shared" si="254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55"/>
        <v>0.3</v>
      </c>
      <c r="W1232" s="46">
        <f t="shared" si="256"/>
        <v>305.09999999999997</v>
      </c>
      <c r="X1232" s="58">
        <f t="shared" si="257"/>
        <v>0</v>
      </c>
      <c r="Y1232" s="46" t="str">
        <f t="shared" si="258"/>
        <v>No</v>
      </c>
      <c r="Z1232" s="46" t="str">
        <f t="shared" si="259"/>
        <v>Very high</v>
      </c>
    </row>
    <row r="1233" spans="1:26" x14ac:dyDescent="0.25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47"/>
        <v>46740</v>
      </c>
      <c r="L1233" s="46">
        <f t="shared" si="248"/>
        <v>47658</v>
      </c>
      <c r="M1233" s="46">
        <v>29</v>
      </c>
      <c r="N1233" s="46">
        <f t="shared" si="249"/>
        <v>47687</v>
      </c>
      <c r="O1233" s="46">
        <f t="shared" si="250"/>
        <v>947</v>
      </c>
      <c r="P1233" s="46" t="s">
        <v>30</v>
      </c>
      <c r="Q1233" s="58">
        <f t="shared" si="251"/>
        <v>0.3</v>
      </c>
      <c r="R1233" s="46">
        <f t="shared" si="252"/>
        <v>14306.1</v>
      </c>
      <c r="S1233" s="58" t="str">
        <f t="shared" si="253"/>
        <v>No Discount</v>
      </c>
      <c r="T1233" s="46" t="str">
        <f t="shared" si="254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55"/>
        <v>0.3</v>
      </c>
      <c r="W1233" s="46">
        <f t="shared" si="256"/>
        <v>14306.1</v>
      </c>
      <c r="X1233" s="58">
        <f t="shared" si="257"/>
        <v>0</v>
      </c>
      <c r="Y1233" s="46" t="str">
        <f t="shared" si="258"/>
        <v>Yes</v>
      </c>
      <c r="Z1233" s="46" t="str">
        <f t="shared" si="259"/>
        <v>MID</v>
      </c>
    </row>
    <row r="1234" spans="1:26" x14ac:dyDescent="0.25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47"/>
        <v>1308</v>
      </c>
      <c r="L1234" s="46">
        <f t="shared" si="248"/>
        <v>1399</v>
      </c>
      <c r="M1234" s="46">
        <v>84</v>
      </c>
      <c r="N1234" s="46">
        <f t="shared" si="249"/>
        <v>1483</v>
      </c>
      <c r="O1234" s="46">
        <f t="shared" si="250"/>
        <v>175</v>
      </c>
      <c r="P1234" s="46" t="s">
        <v>30</v>
      </c>
      <c r="Q1234" s="58">
        <f t="shared" si="251"/>
        <v>0</v>
      </c>
      <c r="R1234" s="46">
        <f t="shared" si="252"/>
        <v>222.45</v>
      </c>
      <c r="S1234" s="58" t="str">
        <f t="shared" si="253"/>
        <v>No Discount</v>
      </c>
      <c r="T1234" s="46" t="str">
        <f t="shared" si="254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55"/>
        <v>0</v>
      </c>
      <c r="W1234" s="46" t="str">
        <f t="shared" si="256"/>
        <v>-</v>
      </c>
      <c r="X1234" s="58">
        <f t="shared" si="257"/>
        <v>0</v>
      </c>
      <c r="Y1234" s="46" t="str">
        <f t="shared" si="258"/>
        <v>No</v>
      </c>
      <c r="Z1234" s="46" t="str">
        <f t="shared" si="259"/>
        <v>Very high</v>
      </c>
    </row>
    <row r="1235" spans="1:26" x14ac:dyDescent="0.25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47"/>
        <v>4794</v>
      </c>
      <c r="L1235" s="46">
        <f t="shared" si="248"/>
        <v>5080</v>
      </c>
      <c r="M1235" s="46">
        <v>48</v>
      </c>
      <c r="N1235" s="46">
        <f t="shared" si="249"/>
        <v>5128</v>
      </c>
      <c r="O1235" s="46">
        <f t="shared" si="250"/>
        <v>334</v>
      </c>
      <c r="P1235" s="46" t="s">
        <v>30</v>
      </c>
      <c r="Q1235" s="58">
        <f t="shared" si="251"/>
        <v>0</v>
      </c>
      <c r="R1235" s="46" t="str">
        <f t="shared" si="252"/>
        <v>-</v>
      </c>
      <c r="S1235" s="58" t="str">
        <f t="shared" si="253"/>
        <v>No Discount</v>
      </c>
      <c r="T1235" s="46" t="str">
        <f t="shared" si="254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55"/>
        <v>0</v>
      </c>
      <c r="W1235" s="46" t="str">
        <f t="shared" si="256"/>
        <v>-</v>
      </c>
      <c r="X1235" s="58">
        <f t="shared" si="257"/>
        <v>0</v>
      </c>
      <c r="Y1235" s="46" t="str">
        <f t="shared" si="258"/>
        <v>Yes</v>
      </c>
      <c r="Z1235" s="46" t="str">
        <f t="shared" si="259"/>
        <v>HIGH</v>
      </c>
    </row>
    <row r="1236" spans="1:26" x14ac:dyDescent="0.25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47"/>
        <v>164</v>
      </c>
      <c r="L1236" s="46">
        <f t="shared" si="248"/>
        <v>184</v>
      </c>
      <c r="M1236" s="46">
        <v>10</v>
      </c>
      <c r="N1236" s="46">
        <f t="shared" si="249"/>
        <v>194</v>
      </c>
      <c r="O1236" s="46">
        <f t="shared" si="250"/>
        <v>30</v>
      </c>
      <c r="P1236" s="46" t="s">
        <v>28</v>
      </c>
      <c r="Q1236" s="58">
        <f t="shared" si="251"/>
        <v>0</v>
      </c>
      <c r="R1236" s="46">
        <f t="shared" si="252"/>
        <v>29.099999999999998</v>
      </c>
      <c r="S1236" s="58" t="str">
        <f t="shared" si="253"/>
        <v>No Discount</v>
      </c>
      <c r="T1236" s="46" t="str">
        <f t="shared" si="254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55"/>
        <v>0</v>
      </c>
      <c r="W1236" s="46" t="str">
        <f t="shared" si="256"/>
        <v>-</v>
      </c>
      <c r="X1236" s="58">
        <f t="shared" si="257"/>
        <v>0</v>
      </c>
      <c r="Y1236" s="46" t="str">
        <f t="shared" si="258"/>
        <v>No</v>
      </c>
      <c r="Z1236" s="46" t="str">
        <f t="shared" si="259"/>
        <v>LOW</v>
      </c>
    </row>
    <row r="1237" spans="1:26" x14ac:dyDescent="0.25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47"/>
        <v>24345</v>
      </c>
      <c r="L1237" s="46">
        <f t="shared" si="248"/>
        <v>26319</v>
      </c>
      <c r="M1237" s="46">
        <v>71</v>
      </c>
      <c r="N1237" s="46">
        <f t="shared" si="249"/>
        <v>26390</v>
      </c>
      <c r="O1237" s="46">
        <f t="shared" si="250"/>
        <v>2045</v>
      </c>
      <c r="P1237" s="46" t="s">
        <v>28</v>
      </c>
      <c r="Q1237" s="58">
        <f t="shared" si="251"/>
        <v>0</v>
      </c>
      <c r="R1237" s="46" t="str">
        <f t="shared" si="252"/>
        <v>-</v>
      </c>
      <c r="S1237" s="58" t="str">
        <f t="shared" si="253"/>
        <v>No Discount</v>
      </c>
      <c r="T1237" s="46" t="str">
        <f t="shared" si="254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55"/>
        <v>0</v>
      </c>
      <c r="W1237" s="46" t="str">
        <f t="shared" si="256"/>
        <v>-</v>
      </c>
      <c r="X1237" s="58">
        <f t="shared" si="257"/>
        <v>0</v>
      </c>
      <c r="Y1237" s="46" t="str">
        <f t="shared" si="258"/>
        <v>Yes</v>
      </c>
      <c r="Z1237" s="46" t="str">
        <f t="shared" si="259"/>
        <v>Very high</v>
      </c>
    </row>
    <row r="1238" spans="1:26" x14ac:dyDescent="0.25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47"/>
        <v>3620</v>
      </c>
      <c r="L1238" s="46">
        <f t="shared" si="248"/>
        <v>3802</v>
      </c>
      <c r="M1238" s="46">
        <v>74</v>
      </c>
      <c r="N1238" s="46">
        <f t="shared" si="249"/>
        <v>3876</v>
      </c>
      <c r="O1238" s="46">
        <f t="shared" si="250"/>
        <v>256</v>
      </c>
      <c r="P1238" s="46" t="s">
        <v>30</v>
      </c>
      <c r="Q1238" s="58">
        <f t="shared" si="251"/>
        <v>0</v>
      </c>
      <c r="R1238" s="46">
        <f t="shared" si="252"/>
        <v>581.4</v>
      </c>
      <c r="S1238" s="58" t="str">
        <f t="shared" si="253"/>
        <v>No Discount</v>
      </c>
      <c r="T1238" s="46" t="str">
        <f t="shared" si="254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55"/>
        <v>0</v>
      </c>
      <c r="W1238" s="46" t="str">
        <f t="shared" si="256"/>
        <v>-</v>
      </c>
      <c r="X1238" s="58">
        <f t="shared" si="257"/>
        <v>0</v>
      </c>
      <c r="Y1238" s="46" t="str">
        <f t="shared" si="258"/>
        <v>No</v>
      </c>
      <c r="Z1238" s="46" t="str">
        <f t="shared" si="259"/>
        <v>Very high</v>
      </c>
    </row>
    <row r="1239" spans="1:26" x14ac:dyDescent="0.25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47"/>
        <v>132</v>
      </c>
      <c r="L1239" s="46">
        <f t="shared" si="248"/>
        <v>144</v>
      </c>
      <c r="M1239" s="46">
        <v>30</v>
      </c>
      <c r="N1239" s="46">
        <f t="shared" si="249"/>
        <v>174</v>
      </c>
      <c r="O1239" s="46">
        <f t="shared" si="250"/>
        <v>42</v>
      </c>
      <c r="P1239" s="46" t="s">
        <v>30</v>
      </c>
      <c r="Q1239" s="58">
        <f t="shared" si="251"/>
        <v>0.3</v>
      </c>
      <c r="R1239" s="46">
        <f t="shared" si="252"/>
        <v>52.199999999999996</v>
      </c>
      <c r="S1239" s="58" t="str">
        <f t="shared" si="253"/>
        <v>No Discount</v>
      </c>
      <c r="T1239" s="46" t="str">
        <f t="shared" si="254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55"/>
        <v>0.3</v>
      </c>
      <c r="W1239" s="46">
        <f t="shared" si="256"/>
        <v>52.199999999999996</v>
      </c>
      <c r="X1239" s="58">
        <f t="shared" si="257"/>
        <v>0</v>
      </c>
      <c r="Y1239" s="46" t="str">
        <f t="shared" si="258"/>
        <v>No</v>
      </c>
      <c r="Z1239" s="46" t="str">
        <f t="shared" si="259"/>
        <v>MID</v>
      </c>
    </row>
    <row r="1240" spans="1:26" x14ac:dyDescent="0.25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47"/>
        <v>4218</v>
      </c>
      <c r="L1240" s="46">
        <f t="shared" si="248"/>
        <v>4554</v>
      </c>
      <c r="M1240" s="46">
        <v>52</v>
      </c>
      <c r="N1240" s="46">
        <f t="shared" si="249"/>
        <v>4606</v>
      </c>
      <c r="O1240" s="46">
        <f t="shared" si="250"/>
        <v>388</v>
      </c>
      <c r="P1240" s="46" t="s">
        <v>28</v>
      </c>
      <c r="Q1240" s="58">
        <f t="shared" si="251"/>
        <v>0.3</v>
      </c>
      <c r="R1240" s="46">
        <f t="shared" si="252"/>
        <v>1381.8</v>
      </c>
      <c r="S1240" s="58" t="str">
        <f t="shared" si="253"/>
        <v>No Discount</v>
      </c>
      <c r="T1240" s="46" t="str">
        <f t="shared" si="254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55"/>
        <v>0.3</v>
      </c>
      <c r="W1240" s="46">
        <f t="shared" si="256"/>
        <v>1381.8</v>
      </c>
      <c r="X1240" s="58">
        <f t="shared" si="257"/>
        <v>0</v>
      </c>
      <c r="Y1240" s="46" t="str">
        <f t="shared" si="258"/>
        <v>No</v>
      </c>
      <c r="Z1240" s="46" t="str">
        <f t="shared" si="259"/>
        <v>HIGH</v>
      </c>
    </row>
    <row r="1241" spans="1:26" x14ac:dyDescent="0.25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47"/>
        <v>2229</v>
      </c>
      <c r="L1241" s="46">
        <f t="shared" si="248"/>
        <v>2273</v>
      </c>
      <c r="M1241" s="46">
        <v>37</v>
      </c>
      <c r="N1241" s="46">
        <f t="shared" si="249"/>
        <v>2310</v>
      </c>
      <c r="O1241" s="46">
        <f t="shared" si="250"/>
        <v>81</v>
      </c>
      <c r="P1241" s="46" t="s">
        <v>28</v>
      </c>
      <c r="Q1241" s="58">
        <f t="shared" si="251"/>
        <v>0</v>
      </c>
      <c r="R1241" s="46" t="str">
        <f t="shared" si="252"/>
        <v>-</v>
      </c>
      <c r="S1241" s="58" t="str">
        <f t="shared" si="253"/>
        <v>No Discount</v>
      </c>
      <c r="T1241" s="46" t="str">
        <f t="shared" si="254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55"/>
        <v>0</v>
      </c>
      <c r="W1241" s="46" t="str">
        <f t="shared" si="256"/>
        <v>-</v>
      </c>
      <c r="X1241" s="58">
        <f t="shared" si="257"/>
        <v>0</v>
      </c>
      <c r="Y1241" s="46" t="str">
        <f t="shared" si="258"/>
        <v>Yes</v>
      </c>
      <c r="Z1241" s="46" t="str">
        <f t="shared" si="259"/>
        <v>MID</v>
      </c>
    </row>
    <row r="1242" spans="1:26" x14ac:dyDescent="0.25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47"/>
        <v>5336</v>
      </c>
      <c r="L1242" s="46">
        <f t="shared" si="248"/>
        <v>5652</v>
      </c>
      <c r="M1242" s="46">
        <v>56</v>
      </c>
      <c r="N1242" s="46">
        <f t="shared" si="249"/>
        <v>5708</v>
      </c>
      <c r="O1242" s="46">
        <f t="shared" si="250"/>
        <v>372</v>
      </c>
      <c r="P1242" s="46" t="s">
        <v>28</v>
      </c>
      <c r="Q1242" s="58">
        <f t="shared" si="251"/>
        <v>0.3</v>
      </c>
      <c r="R1242" s="46">
        <f t="shared" si="252"/>
        <v>1712.3999999999999</v>
      </c>
      <c r="S1242" s="58" t="str">
        <f t="shared" si="253"/>
        <v>No Discount</v>
      </c>
      <c r="T1242" s="46" t="str">
        <f t="shared" si="254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55"/>
        <v>0.3</v>
      </c>
      <c r="W1242" s="46">
        <f t="shared" si="256"/>
        <v>1712.3999999999999</v>
      </c>
      <c r="X1242" s="58">
        <f t="shared" si="257"/>
        <v>0</v>
      </c>
      <c r="Y1242" s="46" t="str">
        <f t="shared" si="258"/>
        <v>No</v>
      </c>
      <c r="Z1242" s="46" t="str">
        <f t="shared" si="259"/>
        <v>HIGH</v>
      </c>
    </row>
    <row r="1243" spans="1:26" x14ac:dyDescent="0.25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47"/>
        <v>2514</v>
      </c>
      <c r="L1243" s="46">
        <f t="shared" si="248"/>
        <v>2796</v>
      </c>
      <c r="M1243" s="46">
        <v>88</v>
      </c>
      <c r="N1243" s="46">
        <f t="shared" si="249"/>
        <v>2884</v>
      </c>
      <c r="O1243" s="46">
        <f t="shared" si="250"/>
        <v>370</v>
      </c>
      <c r="P1243" s="46" t="s">
        <v>28</v>
      </c>
      <c r="Q1243" s="58">
        <f t="shared" si="251"/>
        <v>0</v>
      </c>
      <c r="R1243" s="46" t="str">
        <f t="shared" si="252"/>
        <v>-</v>
      </c>
      <c r="S1243" s="58" t="str">
        <f t="shared" si="253"/>
        <v>No Discount</v>
      </c>
      <c r="T1243" s="46" t="str">
        <f t="shared" si="254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55"/>
        <v>0</v>
      </c>
      <c r="W1243" s="46" t="str">
        <f t="shared" si="256"/>
        <v>-</v>
      </c>
      <c r="X1243" s="58">
        <f t="shared" si="257"/>
        <v>0</v>
      </c>
      <c r="Y1243" s="46" t="str">
        <f t="shared" si="258"/>
        <v>No</v>
      </c>
      <c r="Z1243" s="46" t="str">
        <f t="shared" si="259"/>
        <v>Very high</v>
      </c>
    </row>
    <row r="1244" spans="1:26" x14ac:dyDescent="0.25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47"/>
        <v>3398</v>
      </c>
      <c r="L1244" s="46">
        <f t="shared" si="248"/>
        <v>3632</v>
      </c>
      <c r="M1244" s="46">
        <v>84</v>
      </c>
      <c r="N1244" s="46">
        <f t="shared" si="249"/>
        <v>3716</v>
      </c>
      <c r="O1244" s="46">
        <f t="shared" si="250"/>
        <v>318</v>
      </c>
      <c r="P1244" s="46" t="s">
        <v>152</v>
      </c>
      <c r="Q1244" s="58">
        <f t="shared" si="251"/>
        <v>0.3</v>
      </c>
      <c r="R1244" s="46">
        <f t="shared" si="252"/>
        <v>1114.8</v>
      </c>
      <c r="S1244" s="58" t="str">
        <f t="shared" si="253"/>
        <v>No Discount</v>
      </c>
      <c r="T1244" s="46" t="str">
        <f t="shared" si="254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55"/>
        <v>0.3</v>
      </c>
      <c r="W1244" s="46">
        <f t="shared" si="256"/>
        <v>1114.8</v>
      </c>
      <c r="X1244" s="58">
        <f t="shared" si="257"/>
        <v>0</v>
      </c>
      <c r="Y1244" s="46" t="str">
        <f t="shared" si="258"/>
        <v>Yes</v>
      </c>
      <c r="Z1244" s="46" t="str">
        <f t="shared" si="259"/>
        <v>Very high</v>
      </c>
    </row>
    <row r="1245" spans="1:26" x14ac:dyDescent="0.25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47"/>
        <v>64</v>
      </c>
      <c r="L1245" s="46">
        <f t="shared" si="248"/>
        <v>69</v>
      </c>
      <c r="M1245" s="46">
        <v>10</v>
      </c>
      <c r="N1245" s="46">
        <f t="shared" si="249"/>
        <v>79</v>
      </c>
      <c r="O1245" s="46">
        <f t="shared" si="250"/>
        <v>15</v>
      </c>
      <c r="P1245" s="46" t="s">
        <v>30</v>
      </c>
      <c r="Q1245" s="58">
        <f t="shared" si="251"/>
        <v>0.3</v>
      </c>
      <c r="R1245" s="46">
        <f t="shared" si="252"/>
        <v>23.7</v>
      </c>
      <c r="S1245" s="58" t="str">
        <f t="shared" si="253"/>
        <v>No Discount</v>
      </c>
      <c r="T1245" s="46" t="str">
        <f t="shared" si="254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55"/>
        <v>0.3</v>
      </c>
      <c r="W1245" s="46">
        <f t="shared" si="256"/>
        <v>23.7</v>
      </c>
      <c r="X1245" s="58">
        <f t="shared" si="257"/>
        <v>0</v>
      </c>
      <c r="Y1245" s="46" t="str">
        <f t="shared" si="258"/>
        <v>No</v>
      </c>
      <c r="Z1245" s="46" t="str">
        <f t="shared" si="259"/>
        <v>LOW</v>
      </c>
    </row>
    <row r="1246" spans="1:26" x14ac:dyDescent="0.25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47"/>
        <v>64</v>
      </c>
      <c r="L1246" s="46">
        <f t="shared" si="248"/>
        <v>69</v>
      </c>
      <c r="M1246" s="46">
        <v>10</v>
      </c>
      <c r="N1246" s="46">
        <f t="shared" si="249"/>
        <v>79</v>
      </c>
      <c r="O1246" s="46">
        <f t="shared" si="250"/>
        <v>15</v>
      </c>
      <c r="P1246" s="46" t="s">
        <v>30</v>
      </c>
      <c r="Q1246" s="58">
        <f t="shared" si="251"/>
        <v>0</v>
      </c>
      <c r="R1246" s="46" t="str">
        <f t="shared" si="252"/>
        <v>-</v>
      </c>
      <c r="S1246" s="58" t="str">
        <f t="shared" si="253"/>
        <v>No Discount</v>
      </c>
      <c r="T1246" s="46" t="str">
        <f t="shared" si="254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55"/>
        <v>0</v>
      </c>
      <c r="W1246" s="46" t="str">
        <f t="shared" si="256"/>
        <v>-</v>
      </c>
      <c r="X1246" s="58">
        <f t="shared" si="257"/>
        <v>0</v>
      </c>
      <c r="Y1246" s="46" t="str">
        <f t="shared" si="258"/>
        <v>No</v>
      </c>
      <c r="Z1246" s="46" t="str">
        <f t="shared" si="259"/>
        <v>LOW</v>
      </c>
    </row>
    <row r="1247" spans="1:26" x14ac:dyDescent="0.25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47"/>
        <v>2990</v>
      </c>
      <c r="L1247" s="46">
        <f t="shared" si="248"/>
        <v>3170</v>
      </c>
      <c r="M1247" s="46">
        <v>92</v>
      </c>
      <c r="N1247" s="46">
        <f t="shared" si="249"/>
        <v>3262</v>
      </c>
      <c r="O1247" s="46">
        <f t="shared" si="250"/>
        <v>272</v>
      </c>
      <c r="P1247" s="46" t="s">
        <v>30</v>
      </c>
      <c r="Q1247" s="58">
        <f t="shared" si="251"/>
        <v>0</v>
      </c>
      <c r="R1247" s="46" t="str">
        <f t="shared" si="252"/>
        <v>-</v>
      </c>
      <c r="S1247" s="58" t="str">
        <f t="shared" si="253"/>
        <v>No Discount</v>
      </c>
      <c r="T1247" s="46" t="str">
        <f t="shared" si="254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55"/>
        <v>0</v>
      </c>
      <c r="W1247" s="46" t="str">
        <f t="shared" si="256"/>
        <v>-</v>
      </c>
      <c r="X1247" s="58">
        <f t="shared" si="257"/>
        <v>0</v>
      </c>
      <c r="Y1247" s="46" t="str">
        <f t="shared" si="258"/>
        <v>Yes</v>
      </c>
      <c r="Z1247" s="46" t="str">
        <f t="shared" si="259"/>
        <v>Very high</v>
      </c>
    </row>
    <row r="1248" spans="1:26" x14ac:dyDescent="0.25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47"/>
        <v>26180</v>
      </c>
      <c r="L1248" s="46">
        <f t="shared" si="248"/>
        <v>28260</v>
      </c>
      <c r="M1248" s="46">
        <v>39</v>
      </c>
      <c r="N1248" s="46">
        <f t="shared" si="249"/>
        <v>28299</v>
      </c>
      <c r="O1248" s="46">
        <f t="shared" si="250"/>
        <v>2119</v>
      </c>
      <c r="P1248" s="46" t="s">
        <v>30</v>
      </c>
      <c r="Q1248" s="58">
        <f t="shared" si="251"/>
        <v>0.3</v>
      </c>
      <c r="R1248" s="46">
        <f t="shared" si="252"/>
        <v>8489.6999999999989</v>
      </c>
      <c r="S1248" s="58" t="str">
        <f t="shared" si="253"/>
        <v>No Discount</v>
      </c>
      <c r="T1248" s="46" t="str">
        <f t="shared" si="254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55"/>
        <v>0.3</v>
      </c>
      <c r="W1248" s="46">
        <f t="shared" si="256"/>
        <v>8489.6999999999989</v>
      </c>
      <c r="X1248" s="58">
        <f t="shared" si="257"/>
        <v>0</v>
      </c>
      <c r="Y1248" s="46" t="str">
        <f t="shared" si="258"/>
        <v>Yes</v>
      </c>
      <c r="Z1248" s="46" t="str">
        <f t="shared" si="259"/>
        <v>MID</v>
      </c>
    </row>
    <row r="1249" spans="1:26" x14ac:dyDescent="0.25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47"/>
        <v>1706</v>
      </c>
      <c r="L1249" s="46">
        <f t="shared" si="248"/>
        <v>1790</v>
      </c>
      <c r="M1249" s="46">
        <v>100</v>
      </c>
      <c r="N1249" s="46">
        <f t="shared" si="249"/>
        <v>1890</v>
      </c>
      <c r="O1249" s="46">
        <f t="shared" si="250"/>
        <v>184</v>
      </c>
      <c r="P1249" s="46" t="s">
        <v>28</v>
      </c>
      <c r="Q1249" s="58">
        <f t="shared" si="251"/>
        <v>0</v>
      </c>
      <c r="R1249" s="46">
        <f t="shared" si="252"/>
        <v>529.20000000000005</v>
      </c>
      <c r="S1249" s="58" t="str">
        <f t="shared" si="253"/>
        <v>No Discount</v>
      </c>
      <c r="T1249" s="46" t="str">
        <f t="shared" si="254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55"/>
        <v>0</v>
      </c>
      <c r="W1249" s="46">
        <f t="shared" si="256"/>
        <v>529.20000000000005</v>
      </c>
      <c r="X1249" s="58">
        <f t="shared" si="257"/>
        <v>0</v>
      </c>
      <c r="Y1249" s="46" t="str">
        <f t="shared" si="258"/>
        <v>Yes</v>
      </c>
      <c r="Z1249" s="46" t="str">
        <f t="shared" si="259"/>
        <v>Very high</v>
      </c>
    </row>
    <row r="1250" spans="1:26" x14ac:dyDescent="0.25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47"/>
        <v>3248</v>
      </c>
      <c r="L1250" s="46">
        <f t="shared" si="248"/>
        <v>3408</v>
      </c>
      <c r="M1250" s="46">
        <v>27</v>
      </c>
      <c r="N1250" s="46">
        <f t="shared" si="249"/>
        <v>3435</v>
      </c>
      <c r="O1250" s="46">
        <f t="shared" si="250"/>
        <v>187</v>
      </c>
      <c r="P1250" s="46" t="s">
        <v>28</v>
      </c>
      <c r="Q1250" s="58">
        <f t="shared" si="251"/>
        <v>0</v>
      </c>
      <c r="R1250" s="46" t="str">
        <f t="shared" si="252"/>
        <v>-</v>
      </c>
      <c r="S1250" s="58" t="str">
        <f t="shared" si="253"/>
        <v>No Discount</v>
      </c>
      <c r="T1250" s="46" t="str">
        <f t="shared" si="254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55"/>
        <v>0</v>
      </c>
      <c r="W1250" s="46" t="str">
        <f t="shared" si="256"/>
        <v>-</v>
      </c>
      <c r="X1250" s="58">
        <f t="shared" si="257"/>
        <v>0</v>
      </c>
      <c r="Y1250" s="46" t="str">
        <f t="shared" si="258"/>
        <v>No</v>
      </c>
      <c r="Z1250" s="46" t="str">
        <f t="shared" si="259"/>
        <v>MID</v>
      </c>
    </row>
    <row r="1251" spans="1:26" x14ac:dyDescent="0.25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47"/>
        <v>2906</v>
      </c>
      <c r="L1251" s="46">
        <f t="shared" si="248"/>
        <v>2964</v>
      </c>
      <c r="M1251" s="46">
        <v>44</v>
      </c>
      <c r="N1251" s="46">
        <f t="shared" si="249"/>
        <v>3008</v>
      </c>
      <c r="O1251" s="46">
        <f t="shared" si="250"/>
        <v>102</v>
      </c>
      <c r="P1251" s="46" t="s">
        <v>30</v>
      </c>
      <c r="Q1251" s="58">
        <f t="shared" si="251"/>
        <v>0.3</v>
      </c>
      <c r="R1251" s="46">
        <f t="shared" si="252"/>
        <v>902.4</v>
      </c>
      <c r="S1251" s="58" t="str">
        <f t="shared" si="253"/>
        <v>No Discount</v>
      </c>
      <c r="T1251" s="46" t="str">
        <f t="shared" si="254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55"/>
        <v>0.3</v>
      </c>
      <c r="W1251" s="46">
        <f t="shared" si="256"/>
        <v>902.4</v>
      </c>
      <c r="X1251" s="58">
        <f t="shared" si="257"/>
        <v>0</v>
      </c>
      <c r="Y1251" s="46" t="str">
        <f t="shared" si="258"/>
        <v>No</v>
      </c>
      <c r="Z1251" s="46" t="str">
        <f t="shared" si="259"/>
        <v>HIGH</v>
      </c>
    </row>
    <row r="1252" spans="1:26" x14ac:dyDescent="0.25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47"/>
        <v>1216</v>
      </c>
      <c r="L1252" s="46">
        <f t="shared" si="248"/>
        <v>1336</v>
      </c>
      <c r="M1252" s="46">
        <v>30</v>
      </c>
      <c r="N1252" s="46">
        <f t="shared" si="249"/>
        <v>1366</v>
      </c>
      <c r="O1252" s="46">
        <f t="shared" si="250"/>
        <v>150</v>
      </c>
      <c r="P1252" s="46" t="s">
        <v>28</v>
      </c>
      <c r="Q1252" s="58">
        <f t="shared" si="251"/>
        <v>0</v>
      </c>
      <c r="R1252" s="46">
        <f t="shared" si="252"/>
        <v>382.48</v>
      </c>
      <c r="S1252" s="58" t="str">
        <f t="shared" si="253"/>
        <v>No Discount</v>
      </c>
      <c r="T1252" s="46" t="str">
        <f t="shared" si="254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55"/>
        <v>0</v>
      </c>
      <c r="W1252" s="46">
        <f t="shared" si="256"/>
        <v>382.48</v>
      </c>
      <c r="X1252" s="58">
        <f t="shared" si="257"/>
        <v>0</v>
      </c>
      <c r="Y1252" s="46" t="str">
        <f t="shared" si="258"/>
        <v>No</v>
      </c>
      <c r="Z1252" s="46" t="str">
        <f t="shared" si="259"/>
        <v>MID</v>
      </c>
    </row>
    <row r="1253" spans="1:26" x14ac:dyDescent="0.25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47"/>
        <v>3270</v>
      </c>
      <c r="L1253" s="46">
        <f t="shared" si="248"/>
        <v>3395</v>
      </c>
      <c r="M1253" s="46">
        <v>100</v>
      </c>
      <c r="N1253" s="46">
        <f t="shared" si="249"/>
        <v>3495</v>
      </c>
      <c r="O1253" s="46">
        <f t="shared" si="250"/>
        <v>225</v>
      </c>
      <c r="P1253" s="46" t="s">
        <v>30</v>
      </c>
      <c r="Q1253" s="58">
        <f t="shared" si="251"/>
        <v>0</v>
      </c>
      <c r="R1253" s="46">
        <f t="shared" si="252"/>
        <v>524.25</v>
      </c>
      <c r="S1253" s="58" t="str">
        <f t="shared" si="253"/>
        <v>No Discount</v>
      </c>
      <c r="T1253" s="46" t="str">
        <f t="shared" si="254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55"/>
        <v>0</v>
      </c>
      <c r="W1253" s="46" t="str">
        <f t="shared" si="256"/>
        <v>-</v>
      </c>
      <c r="X1253" s="58">
        <f t="shared" si="257"/>
        <v>0</v>
      </c>
      <c r="Y1253" s="46" t="str">
        <f t="shared" si="258"/>
        <v>No</v>
      </c>
      <c r="Z1253" s="46" t="str">
        <f t="shared" si="259"/>
        <v>Very high</v>
      </c>
    </row>
    <row r="1254" spans="1:26" x14ac:dyDescent="0.25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47"/>
        <v>7632</v>
      </c>
      <c r="L1254" s="46">
        <f t="shared" si="248"/>
        <v>7932</v>
      </c>
      <c r="M1254" s="46">
        <v>59</v>
      </c>
      <c r="N1254" s="46">
        <f t="shared" si="249"/>
        <v>7991</v>
      </c>
      <c r="O1254" s="46">
        <f t="shared" si="250"/>
        <v>359</v>
      </c>
      <c r="P1254" s="46" t="s">
        <v>30</v>
      </c>
      <c r="Q1254" s="58">
        <f t="shared" si="251"/>
        <v>0.3</v>
      </c>
      <c r="R1254" s="46">
        <f t="shared" si="252"/>
        <v>2397.2999999999997</v>
      </c>
      <c r="S1254" s="58" t="str">
        <f t="shared" si="253"/>
        <v>No Discount</v>
      </c>
      <c r="T1254" s="46" t="str">
        <f t="shared" si="254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55"/>
        <v>0.3</v>
      </c>
      <c r="W1254" s="46">
        <f t="shared" si="256"/>
        <v>2397.2999999999997</v>
      </c>
      <c r="X1254" s="58">
        <f t="shared" si="257"/>
        <v>0</v>
      </c>
      <c r="Y1254" s="46" t="str">
        <f t="shared" si="258"/>
        <v>Yes</v>
      </c>
      <c r="Z1254" s="46" t="str">
        <f t="shared" si="259"/>
        <v>HIGH</v>
      </c>
    </row>
    <row r="1255" spans="1:26" x14ac:dyDescent="0.25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47"/>
        <v>13934</v>
      </c>
      <c r="L1255" s="46">
        <f t="shared" si="248"/>
        <v>14630</v>
      </c>
      <c r="M1255" s="46">
        <v>82</v>
      </c>
      <c r="N1255" s="46">
        <f t="shared" si="249"/>
        <v>14712</v>
      </c>
      <c r="O1255" s="46">
        <f t="shared" si="250"/>
        <v>778</v>
      </c>
      <c r="P1255" s="46" t="s">
        <v>152</v>
      </c>
      <c r="Q1255" s="58">
        <f t="shared" si="251"/>
        <v>0</v>
      </c>
      <c r="R1255" s="46" t="str">
        <f t="shared" si="252"/>
        <v>-</v>
      </c>
      <c r="S1255" s="58" t="str">
        <f t="shared" si="253"/>
        <v>No Discount</v>
      </c>
      <c r="T1255" s="46" t="str">
        <f t="shared" si="254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55"/>
        <v>0</v>
      </c>
      <c r="W1255" s="46" t="str">
        <f t="shared" si="256"/>
        <v>-</v>
      </c>
      <c r="X1255" s="58">
        <f t="shared" si="257"/>
        <v>0</v>
      </c>
      <c r="Y1255" s="46" t="str">
        <f t="shared" si="258"/>
        <v>Yes</v>
      </c>
      <c r="Z1255" s="46" t="str">
        <f t="shared" si="259"/>
        <v>Very high</v>
      </c>
    </row>
    <row r="1256" spans="1:26" x14ac:dyDescent="0.25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47"/>
        <v>1577</v>
      </c>
      <c r="L1256" s="46">
        <f t="shared" si="248"/>
        <v>1654</v>
      </c>
      <c r="M1256" s="46">
        <v>81</v>
      </c>
      <c r="N1256" s="46">
        <f t="shared" si="249"/>
        <v>1735</v>
      </c>
      <c r="O1256" s="46">
        <f t="shared" si="250"/>
        <v>158</v>
      </c>
      <c r="P1256" s="46" t="s">
        <v>152</v>
      </c>
      <c r="Q1256" s="58">
        <f t="shared" si="251"/>
        <v>0</v>
      </c>
      <c r="R1256" s="46" t="str">
        <f t="shared" si="252"/>
        <v>-</v>
      </c>
      <c r="S1256" s="58" t="str">
        <f t="shared" si="253"/>
        <v>No Discount</v>
      </c>
      <c r="T1256" s="46" t="str">
        <f t="shared" si="254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55"/>
        <v>0</v>
      </c>
      <c r="W1256" s="46" t="str">
        <f t="shared" si="256"/>
        <v>-</v>
      </c>
      <c r="X1256" s="58">
        <f t="shared" si="257"/>
        <v>0</v>
      </c>
      <c r="Y1256" s="46" t="str">
        <f t="shared" si="258"/>
        <v>No</v>
      </c>
      <c r="Z1256" s="46" t="str">
        <f t="shared" si="259"/>
        <v>Very high</v>
      </c>
    </row>
    <row r="1257" spans="1:26" x14ac:dyDescent="0.25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47"/>
        <v>3664</v>
      </c>
      <c r="L1257" s="46">
        <f t="shared" si="248"/>
        <v>3960</v>
      </c>
      <c r="M1257" s="46">
        <v>56</v>
      </c>
      <c r="N1257" s="46">
        <f t="shared" si="249"/>
        <v>4016</v>
      </c>
      <c r="O1257" s="46">
        <f t="shared" si="250"/>
        <v>352</v>
      </c>
      <c r="P1257" s="46" t="s">
        <v>152</v>
      </c>
      <c r="Q1257" s="58">
        <f t="shared" si="251"/>
        <v>0.3</v>
      </c>
      <c r="R1257" s="46">
        <f t="shared" si="252"/>
        <v>1204.8</v>
      </c>
      <c r="S1257" s="58" t="str">
        <f t="shared" si="253"/>
        <v>No Discount</v>
      </c>
      <c r="T1257" s="46" t="str">
        <f t="shared" si="254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55"/>
        <v>0.3</v>
      </c>
      <c r="W1257" s="46">
        <f t="shared" si="256"/>
        <v>1204.8</v>
      </c>
      <c r="X1257" s="58">
        <f t="shared" si="257"/>
        <v>0</v>
      </c>
      <c r="Y1257" s="46" t="str">
        <f t="shared" si="258"/>
        <v>No</v>
      </c>
      <c r="Z1257" s="46" t="str">
        <f t="shared" si="259"/>
        <v>HIGH</v>
      </c>
    </row>
    <row r="1258" spans="1:26" x14ac:dyDescent="0.25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47"/>
        <v>2442</v>
      </c>
      <c r="L1258" s="46">
        <f t="shared" si="248"/>
        <v>2661</v>
      </c>
      <c r="M1258" s="46">
        <v>93</v>
      </c>
      <c r="N1258" s="46">
        <f t="shared" si="249"/>
        <v>2754</v>
      </c>
      <c r="O1258" s="46">
        <f t="shared" si="250"/>
        <v>312</v>
      </c>
      <c r="P1258" s="46" t="s">
        <v>28</v>
      </c>
      <c r="Q1258" s="58">
        <f t="shared" si="251"/>
        <v>0</v>
      </c>
      <c r="R1258" s="46" t="str">
        <f t="shared" si="252"/>
        <v>-</v>
      </c>
      <c r="S1258" s="58" t="str">
        <f t="shared" si="253"/>
        <v>No Discount</v>
      </c>
      <c r="T1258" s="46" t="str">
        <f t="shared" si="254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55"/>
        <v>0</v>
      </c>
      <c r="W1258" s="46" t="str">
        <f t="shared" si="256"/>
        <v>-</v>
      </c>
      <c r="X1258" s="58">
        <f t="shared" si="257"/>
        <v>0</v>
      </c>
      <c r="Y1258" s="46" t="str">
        <f t="shared" si="258"/>
        <v>No</v>
      </c>
      <c r="Z1258" s="46" t="str">
        <f t="shared" si="259"/>
        <v>Very high</v>
      </c>
    </row>
    <row r="1259" spans="1:26" x14ac:dyDescent="0.25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47"/>
        <v>5244</v>
      </c>
      <c r="L1259" s="46">
        <f t="shared" si="248"/>
        <v>5714</v>
      </c>
      <c r="M1259" s="46">
        <v>90</v>
      </c>
      <c r="N1259" s="46">
        <f t="shared" si="249"/>
        <v>5804</v>
      </c>
      <c r="O1259" s="46">
        <f t="shared" si="250"/>
        <v>560</v>
      </c>
      <c r="P1259" s="46" t="s">
        <v>30</v>
      </c>
      <c r="Q1259" s="58">
        <f t="shared" si="251"/>
        <v>0</v>
      </c>
      <c r="R1259" s="46">
        <f t="shared" si="252"/>
        <v>1625.1200000000001</v>
      </c>
      <c r="S1259" s="58" t="str">
        <f t="shared" si="253"/>
        <v>No Discount</v>
      </c>
      <c r="T1259" s="46" t="str">
        <f t="shared" si="254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55"/>
        <v>0</v>
      </c>
      <c r="W1259" s="46">
        <f t="shared" si="256"/>
        <v>1625.1200000000001</v>
      </c>
      <c r="X1259" s="58">
        <f t="shared" si="257"/>
        <v>0</v>
      </c>
      <c r="Y1259" s="46" t="str">
        <f t="shared" si="258"/>
        <v>Yes</v>
      </c>
      <c r="Z1259" s="46" t="str">
        <f t="shared" si="259"/>
        <v>Very high</v>
      </c>
    </row>
    <row r="1260" spans="1:26" x14ac:dyDescent="0.25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47"/>
        <v>108626</v>
      </c>
      <c r="L1260" s="46">
        <f t="shared" si="248"/>
        <v>120666</v>
      </c>
      <c r="M1260" s="46">
        <v>24</v>
      </c>
      <c r="N1260" s="46">
        <f t="shared" si="249"/>
        <v>120690</v>
      </c>
      <c r="O1260" s="46">
        <f t="shared" si="250"/>
        <v>12064</v>
      </c>
      <c r="P1260" s="46" t="s">
        <v>30</v>
      </c>
      <c r="Q1260" s="58">
        <f t="shared" si="251"/>
        <v>0</v>
      </c>
      <c r="R1260" s="46" t="str">
        <f t="shared" si="252"/>
        <v>-</v>
      </c>
      <c r="S1260" s="58">
        <f t="shared" si="253"/>
        <v>0.02</v>
      </c>
      <c r="T1260" s="46" t="str">
        <f t="shared" si="254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55"/>
        <v>0</v>
      </c>
      <c r="W1260" s="46" t="str">
        <f t="shared" si="256"/>
        <v>-</v>
      </c>
      <c r="X1260" s="58">
        <f t="shared" si="257"/>
        <v>0.02</v>
      </c>
      <c r="Y1260" s="46" t="str">
        <f t="shared" si="258"/>
        <v>Yes</v>
      </c>
      <c r="Z1260" s="46" t="str">
        <f t="shared" si="259"/>
        <v>MID</v>
      </c>
    </row>
    <row r="1261" spans="1:26" x14ac:dyDescent="0.25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47"/>
        <v>1122</v>
      </c>
      <c r="L1261" s="46">
        <f t="shared" si="248"/>
        <v>1179</v>
      </c>
      <c r="M1261" s="46">
        <v>32</v>
      </c>
      <c r="N1261" s="46">
        <f t="shared" si="249"/>
        <v>1211</v>
      </c>
      <c r="O1261" s="46">
        <f t="shared" si="250"/>
        <v>89</v>
      </c>
      <c r="P1261" s="46" t="s">
        <v>30</v>
      </c>
      <c r="Q1261" s="58">
        <f t="shared" si="251"/>
        <v>0</v>
      </c>
      <c r="R1261" s="46">
        <f t="shared" si="252"/>
        <v>339.08000000000004</v>
      </c>
      <c r="S1261" s="58" t="str">
        <f t="shared" si="253"/>
        <v>No Discount</v>
      </c>
      <c r="T1261" s="46" t="str">
        <f t="shared" si="254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55"/>
        <v>0</v>
      </c>
      <c r="W1261" s="46">
        <f t="shared" si="256"/>
        <v>339.08000000000004</v>
      </c>
      <c r="X1261" s="58">
        <f t="shared" si="257"/>
        <v>0</v>
      </c>
      <c r="Y1261" s="46" t="str">
        <f t="shared" si="258"/>
        <v>No</v>
      </c>
      <c r="Z1261" s="46" t="str">
        <f t="shared" si="259"/>
        <v>MID</v>
      </c>
    </row>
    <row r="1262" spans="1:26" x14ac:dyDescent="0.25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47"/>
        <v>2458</v>
      </c>
      <c r="L1262" s="46">
        <f t="shared" si="248"/>
        <v>2681</v>
      </c>
      <c r="M1262" s="46">
        <v>41</v>
      </c>
      <c r="N1262" s="46">
        <f t="shared" si="249"/>
        <v>2722</v>
      </c>
      <c r="O1262" s="46">
        <f t="shared" si="250"/>
        <v>264</v>
      </c>
      <c r="P1262" s="46" t="s">
        <v>30</v>
      </c>
      <c r="Q1262" s="58">
        <f t="shared" si="251"/>
        <v>0.3</v>
      </c>
      <c r="R1262" s="46">
        <f t="shared" si="252"/>
        <v>816.6</v>
      </c>
      <c r="S1262" s="58" t="str">
        <f t="shared" si="253"/>
        <v>No Discount</v>
      </c>
      <c r="T1262" s="46" t="str">
        <f t="shared" si="254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55"/>
        <v>0.3</v>
      </c>
      <c r="W1262" s="46">
        <f t="shared" si="256"/>
        <v>816.6</v>
      </c>
      <c r="X1262" s="58">
        <f t="shared" si="257"/>
        <v>0</v>
      </c>
      <c r="Y1262" s="46" t="str">
        <f t="shared" si="258"/>
        <v>Yes</v>
      </c>
      <c r="Z1262" s="46" t="str">
        <f t="shared" si="259"/>
        <v>HIGH</v>
      </c>
    </row>
    <row r="1263" spans="1:26" x14ac:dyDescent="0.25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47"/>
        <v>2394</v>
      </c>
      <c r="L1263" s="46">
        <f t="shared" si="248"/>
        <v>2610</v>
      </c>
      <c r="M1263" s="46">
        <v>94</v>
      </c>
      <c r="N1263" s="46">
        <f t="shared" si="249"/>
        <v>2704</v>
      </c>
      <c r="O1263" s="46">
        <f t="shared" si="250"/>
        <v>310</v>
      </c>
      <c r="P1263" s="46" t="s">
        <v>30</v>
      </c>
      <c r="Q1263" s="58">
        <f t="shared" si="251"/>
        <v>0</v>
      </c>
      <c r="R1263" s="46" t="str">
        <f t="shared" si="252"/>
        <v>-</v>
      </c>
      <c r="S1263" s="58" t="str">
        <f t="shared" si="253"/>
        <v>No Discount</v>
      </c>
      <c r="T1263" s="46" t="str">
        <f t="shared" si="254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55"/>
        <v>0</v>
      </c>
      <c r="W1263" s="46" t="str">
        <f t="shared" si="256"/>
        <v>-</v>
      </c>
      <c r="X1263" s="58">
        <f t="shared" si="257"/>
        <v>0</v>
      </c>
      <c r="Y1263" s="46" t="str">
        <f t="shared" si="258"/>
        <v>Yes</v>
      </c>
      <c r="Z1263" s="46" t="str">
        <f t="shared" si="259"/>
        <v>Very high</v>
      </c>
    </row>
    <row r="1264" spans="1:26" x14ac:dyDescent="0.25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47"/>
        <v>24243</v>
      </c>
      <c r="L1264" s="46">
        <f t="shared" si="248"/>
        <v>25953</v>
      </c>
      <c r="M1264" s="46">
        <v>28</v>
      </c>
      <c r="N1264" s="46">
        <f t="shared" si="249"/>
        <v>25981</v>
      </c>
      <c r="O1264" s="46">
        <f t="shared" si="250"/>
        <v>1738</v>
      </c>
      <c r="P1264" s="46" t="s">
        <v>28</v>
      </c>
      <c r="Q1264" s="58">
        <f t="shared" si="251"/>
        <v>0</v>
      </c>
      <c r="R1264" s="46" t="str">
        <f t="shared" si="252"/>
        <v>-</v>
      </c>
      <c r="S1264" s="58">
        <f t="shared" si="253"/>
        <v>0.02</v>
      </c>
      <c r="T1264" s="46" t="str">
        <f t="shared" si="254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55"/>
        <v>0</v>
      </c>
      <c r="W1264" s="46" t="str">
        <f t="shared" si="256"/>
        <v>-</v>
      </c>
      <c r="X1264" s="58">
        <f t="shared" si="257"/>
        <v>0.02</v>
      </c>
      <c r="Y1264" s="46" t="str">
        <f t="shared" si="258"/>
        <v>Yes</v>
      </c>
      <c r="Z1264" s="46" t="str">
        <f t="shared" si="259"/>
        <v>MID</v>
      </c>
    </row>
    <row r="1265" spans="1:26" x14ac:dyDescent="0.25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47"/>
        <v>3561</v>
      </c>
      <c r="L1265" s="46">
        <f t="shared" si="248"/>
        <v>3849</v>
      </c>
      <c r="M1265" s="46">
        <v>80</v>
      </c>
      <c r="N1265" s="46">
        <f t="shared" si="249"/>
        <v>3929</v>
      </c>
      <c r="O1265" s="46">
        <f t="shared" si="250"/>
        <v>368</v>
      </c>
      <c r="P1265" s="46" t="s">
        <v>30</v>
      </c>
      <c r="Q1265" s="58">
        <f t="shared" si="251"/>
        <v>0</v>
      </c>
      <c r="R1265" s="46">
        <f t="shared" si="252"/>
        <v>589.35</v>
      </c>
      <c r="S1265" s="58" t="str">
        <f t="shared" si="253"/>
        <v>No Discount</v>
      </c>
      <c r="T1265" s="46" t="str">
        <f t="shared" si="254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55"/>
        <v>0</v>
      </c>
      <c r="W1265" s="46" t="str">
        <f t="shared" si="256"/>
        <v>-</v>
      </c>
      <c r="X1265" s="58">
        <f t="shared" si="257"/>
        <v>0</v>
      </c>
      <c r="Y1265" s="46" t="str">
        <f t="shared" si="258"/>
        <v>No</v>
      </c>
      <c r="Z1265" s="46" t="str">
        <f t="shared" si="259"/>
        <v>Very high</v>
      </c>
    </row>
    <row r="1266" spans="1:26" x14ac:dyDescent="0.25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47"/>
        <v>4398</v>
      </c>
      <c r="L1266" s="46">
        <f t="shared" si="248"/>
        <v>4656</v>
      </c>
      <c r="M1266" s="46">
        <v>57</v>
      </c>
      <c r="N1266" s="46">
        <f t="shared" si="249"/>
        <v>4713</v>
      </c>
      <c r="O1266" s="46">
        <f t="shared" si="250"/>
        <v>315</v>
      </c>
      <c r="P1266" s="46" t="s">
        <v>28</v>
      </c>
      <c r="Q1266" s="58">
        <f t="shared" si="251"/>
        <v>0.3</v>
      </c>
      <c r="R1266" s="46">
        <f t="shared" si="252"/>
        <v>1413.8999999999999</v>
      </c>
      <c r="S1266" s="58" t="str">
        <f t="shared" si="253"/>
        <v>No Discount</v>
      </c>
      <c r="T1266" s="46" t="str">
        <f t="shared" si="254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55"/>
        <v>0.3</v>
      </c>
      <c r="W1266" s="46">
        <f t="shared" si="256"/>
        <v>1413.8999999999999</v>
      </c>
      <c r="X1266" s="58">
        <f t="shared" si="257"/>
        <v>0</v>
      </c>
      <c r="Y1266" s="46" t="str">
        <f t="shared" si="258"/>
        <v>Yes</v>
      </c>
      <c r="Z1266" s="46" t="str">
        <f t="shared" si="259"/>
        <v>HIGH</v>
      </c>
    </row>
    <row r="1267" spans="1:26" x14ac:dyDescent="0.25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47"/>
        <v>5340</v>
      </c>
      <c r="L1267" s="46">
        <f t="shared" si="248"/>
        <v>5992</v>
      </c>
      <c r="M1267" s="46">
        <v>85</v>
      </c>
      <c r="N1267" s="46">
        <f t="shared" si="249"/>
        <v>6077</v>
      </c>
      <c r="O1267" s="46">
        <f t="shared" si="250"/>
        <v>737</v>
      </c>
      <c r="P1267" s="46" t="s">
        <v>30</v>
      </c>
      <c r="Q1267" s="58">
        <f t="shared" si="251"/>
        <v>0</v>
      </c>
      <c r="R1267" s="46" t="str">
        <f t="shared" si="252"/>
        <v>-</v>
      </c>
      <c r="S1267" s="58" t="str">
        <f t="shared" si="253"/>
        <v>No Discount</v>
      </c>
      <c r="T1267" s="46" t="str">
        <f t="shared" si="254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55"/>
        <v>0</v>
      </c>
      <c r="W1267" s="46" t="str">
        <f t="shared" si="256"/>
        <v>-</v>
      </c>
      <c r="X1267" s="58">
        <f t="shared" si="257"/>
        <v>0</v>
      </c>
      <c r="Y1267" s="46" t="str">
        <f t="shared" si="258"/>
        <v>Yes</v>
      </c>
      <c r="Z1267" s="46" t="str">
        <f t="shared" si="259"/>
        <v>Very high</v>
      </c>
    </row>
    <row r="1268" spans="1:26" x14ac:dyDescent="0.25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47"/>
        <v>5256</v>
      </c>
      <c r="L1268" s="46">
        <f t="shared" si="248"/>
        <v>5518</v>
      </c>
      <c r="M1268" s="46">
        <v>89</v>
      </c>
      <c r="N1268" s="46">
        <f t="shared" si="249"/>
        <v>5607</v>
      </c>
      <c r="O1268" s="46">
        <f t="shared" si="250"/>
        <v>351</v>
      </c>
      <c r="P1268" s="46" t="s">
        <v>28</v>
      </c>
      <c r="Q1268" s="58">
        <f t="shared" si="251"/>
        <v>0</v>
      </c>
      <c r="R1268" s="46" t="str">
        <f t="shared" si="252"/>
        <v>-</v>
      </c>
      <c r="S1268" s="58" t="str">
        <f t="shared" si="253"/>
        <v>No Discount</v>
      </c>
      <c r="T1268" s="46" t="str">
        <f t="shared" si="254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55"/>
        <v>0</v>
      </c>
      <c r="W1268" s="46" t="str">
        <f t="shared" si="256"/>
        <v>-</v>
      </c>
      <c r="X1268" s="58">
        <f t="shared" si="257"/>
        <v>0</v>
      </c>
      <c r="Y1268" s="46" t="str">
        <f t="shared" si="258"/>
        <v>Yes</v>
      </c>
      <c r="Z1268" s="46" t="str">
        <f t="shared" si="259"/>
        <v>Very high</v>
      </c>
    </row>
    <row r="1269" spans="1:26" x14ac:dyDescent="0.25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47"/>
        <v>131</v>
      </c>
      <c r="L1269" s="46">
        <f t="shared" si="248"/>
        <v>141</v>
      </c>
      <c r="M1269" s="46">
        <v>30</v>
      </c>
      <c r="N1269" s="46">
        <f t="shared" si="249"/>
        <v>171</v>
      </c>
      <c r="O1269" s="46">
        <f t="shared" si="250"/>
        <v>40</v>
      </c>
      <c r="P1269" s="46" t="s">
        <v>28</v>
      </c>
      <c r="Q1269" s="58">
        <f t="shared" si="251"/>
        <v>0</v>
      </c>
      <c r="R1269" s="46" t="str">
        <f t="shared" si="252"/>
        <v>-</v>
      </c>
      <c r="S1269" s="58" t="str">
        <f t="shared" si="253"/>
        <v>No Discount</v>
      </c>
      <c r="T1269" s="46" t="str">
        <f t="shared" si="254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55"/>
        <v>0</v>
      </c>
      <c r="W1269" s="46" t="str">
        <f t="shared" si="256"/>
        <v>-</v>
      </c>
      <c r="X1269" s="58">
        <f t="shared" si="257"/>
        <v>0</v>
      </c>
      <c r="Y1269" s="46" t="str">
        <f t="shared" si="258"/>
        <v>No</v>
      </c>
      <c r="Z1269" s="46" t="str">
        <f t="shared" si="259"/>
        <v>MID</v>
      </c>
    </row>
    <row r="1270" spans="1:26" x14ac:dyDescent="0.25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47"/>
        <v>1392</v>
      </c>
      <c r="L1270" s="46">
        <f t="shared" si="248"/>
        <v>1502</v>
      </c>
      <c r="M1270" s="46">
        <v>59</v>
      </c>
      <c r="N1270" s="46">
        <f t="shared" si="249"/>
        <v>1561</v>
      </c>
      <c r="O1270" s="46">
        <f t="shared" si="250"/>
        <v>169</v>
      </c>
      <c r="P1270" s="46" t="s">
        <v>28</v>
      </c>
      <c r="Q1270" s="58">
        <f t="shared" si="251"/>
        <v>0</v>
      </c>
      <c r="R1270" s="46" t="str">
        <f t="shared" si="252"/>
        <v>-</v>
      </c>
      <c r="S1270" s="58" t="str">
        <f t="shared" si="253"/>
        <v>No Discount</v>
      </c>
      <c r="T1270" s="46" t="str">
        <f t="shared" si="254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55"/>
        <v>0</v>
      </c>
      <c r="W1270" s="46" t="str">
        <f t="shared" si="256"/>
        <v>-</v>
      </c>
      <c r="X1270" s="58">
        <f t="shared" si="257"/>
        <v>0</v>
      </c>
      <c r="Y1270" s="46" t="str">
        <f t="shared" si="258"/>
        <v>No</v>
      </c>
      <c r="Z1270" s="46" t="str">
        <f t="shared" si="259"/>
        <v>HIGH</v>
      </c>
    </row>
    <row r="1271" spans="1:26" x14ac:dyDescent="0.25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47"/>
        <v>40305</v>
      </c>
      <c r="L1271" s="46">
        <f t="shared" si="248"/>
        <v>41895</v>
      </c>
      <c r="M1271" s="46">
        <v>62</v>
      </c>
      <c r="N1271" s="46">
        <f t="shared" si="249"/>
        <v>41957</v>
      </c>
      <c r="O1271" s="46">
        <f t="shared" si="250"/>
        <v>1652</v>
      </c>
      <c r="P1271" s="46" t="s">
        <v>30</v>
      </c>
      <c r="Q1271" s="58">
        <f t="shared" si="251"/>
        <v>0</v>
      </c>
      <c r="R1271" s="46">
        <f t="shared" si="252"/>
        <v>11747.960000000001</v>
      </c>
      <c r="S1271" s="58" t="str">
        <f t="shared" si="253"/>
        <v>No Discount</v>
      </c>
      <c r="T1271" s="46" t="str">
        <f t="shared" si="254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55"/>
        <v>0</v>
      </c>
      <c r="W1271" s="46">
        <f t="shared" si="256"/>
        <v>11747.960000000001</v>
      </c>
      <c r="X1271" s="58">
        <f t="shared" si="257"/>
        <v>0</v>
      </c>
      <c r="Y1271" s="46" t="str">
        <f t="shared" si="258"/>
        <v>Yes</v>
      </c>
      <c r="Z1271" s="46" t="str">
        <f t="shared" si="259"/>
        <v>Very high</v>
      </c>
    </row>
    <row r="1272" spans="1:26" x14ac:dyDescent="0.25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47"/>
        <v>268</v>
      </c>
      <c r="L1272" s="46">
        <f t="shared" si="248"/>
        <v>284</v>
      </c>
      <c r="M1272" s="46">
        <v>30</v>
      </c>
      <c r="N1272" s="46">
        <f t="shared" si="249"/>
        <v>314</v>
      </c>
      <c r="O1272" s="46">
        <f t="shared" si="250"/>
        <v>46</v>
      </c>
      <c r="P1272" s="46" t="s">
        <v>64</v>
      </c>
      <c r="Q1272" s="58">
        <f t="shared" si="251"/>
        <v>0</v>
      </c>
      <c r="R1272" s="46" t="str">
        <f t="shared" si="252"/>
        <v>-</v>
      </c>
      <c r="S1272" s="58" t="str">
        <f t="shared" si="253"/>
        <v>No Discount</v>
      </c>
      <c r="T1272" s="46" t="str">
        <f t="shared" si="254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55"/>
        <v>0</v>
      </c>
      <c r="W1272" s="46" t="str">
        <f t="shared" si="256"/>
        <v>-</v>
      </c>
      <c r="X1272" s="58">
        <f t="shared" si="257"/>
        <v>0</v>
      </c>
      <c r="Y1272" s="46" t="str">
        <f t="shared" si="258"/>
        <v>No</v>
      </c>
      <c r="Z1272" s="46" t="str">
        <f t="shared" si="259"/>
        <v>MID</v>
      </c>
    </row>
    <row r="1273" spans="1:26" x14ac:dyDescent="0.25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47"/>
        <v>930</v>
      </c>
      <c r="L1273" s="46">
        <f t="shared" si="248"/>
        <v>1002</v>
      </c>
      <c r="M1273" s="46">
        <v>30</v>
      </c>
      <c r="N1273" s="46">
        <f t="shared" si="249"/>
        <v>1032</v>
      </c>
      <c r="O1273" s="46">
        <f t="shared" si="250"/>
        <v>102</v>
      </c>
      <c r="P1273" s="46" t="s">
        <v>28</v>
      </c>
      <c r="Q1273" s="58">
        <f t="shared" si="251"/>
        <v>0.3</v>
      </c>
      <c r="R1273" s="46">
        <f t="shared" si="252"/>
        <v>309.59999999999997</v>
      </c>
      <c r="S1273" s="58" t="str">
        <f t="shared" si="253"/>
        <v>No Discount</v>
      </c>
      <c r="T1273" s="46" t="str">
        <f t="shared" si="254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si="255"/>
        <v>0.3</v>
      </c>
      <c r="W1273" s="46">
        <f t="shared" si="256"/>
        <v>309.59999999999997</v>
      </c>
      <c r="X1273" s="58">
        <f t="shared" si="257"/>
        <v>0</v>
      </c>
      <c r="Y1273" s="46" t="str">
        <f t="shared" si="258"/>
        <v>No</v>
      </c>
      <c r="Z1273" s="46" t="str">
        <f t="shared" si="259"/>
        <v>MID</v>
      </c>
    </row>
    <row r="1274" spans="1:26" x14ac:dyDescent="0.25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47"/>
        <v>97812</v>
      </c>
      <c r="L1274" s="46">
        <f t="shared" si="248"/>
        <v>107604</v>
      </c>
      <c r="M1274" s="46">
        <v>90</v>
      </c>
      <c r="N1274" s="46">
        <f t="shared" si="249"/>
        <v>107694</v>
      </c>
      <c r="O1274" s="46">
        <f t="shared" si="250"/>
        <v>9882</v>
      </c>
      <c r="P1274" s="46" t="s">
        <v>30</v>
      </c>
      <c r="Q1274" s="58">
        <f t="shared" si="251"/>
        <v>0</v>
      </c>
      <c r="R1274" s="46">
        <f t="shared" si="252"/>
        <v>30154.320000000003</v>
      </c>
      <c r="S1274" s="58" t="str">
        <f t="shared" si="253"/>
        <v>No Discount</v>
      </c>
      <c r="T1274" s="46" t="str">
        <f t="shared" si="254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55"/>
        <v>0</v>
      </c>
      <c r="W1274" s="46">
        <f t="shared" si="256"/>
        <v>30154.320000000003</v>
      </c>
      <c r="X1274" s="58">
        <f t="shared" si="257"/>
        <v>0</v>
      </c>
      <c r="Y1274" s="46" t="str">
        <f t="shared" si="258"/>
        <v>Yes</v>
      </c>
      <c r="Z1274" s="46" t="str">
        <f t="shared" si="259"/>
        <v>Very high</v>
      </c>
    </row>
    <row r="1275" spans="1:26" x14ac:dyDescent="0.25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47"/>
        <v>15525</v>
      </c>
      <c r="L1275" s="46">
        <f t="shared" si="248"/>
        <v>16445</v>
      </c>
      <c r="M1275" s="46">
        <v>46</v>
      </c>
      <c r="N1275" s="46">
        <f t="shared" si="249"/>
        <v>16491</v>
      </c>
      <c r="O1275" s="46">
        <f t="shared" si="250"/>
        <v>966</v>
      </c>
      <c r="P1275" s="46" t="s">
        <v>30</v>
      </c>
      <c r="Q1275" s="58">
        <f t="shared" si="251"/>
        <v>0</v>
      </c>
      <c r="R1275" s="46">
        <f t="shared" si="252"/>
        <v>2473.65</v>
      </c>
      <c r="S1275" s="58" t="str">
        <f t="shared" si="253"/>
        <v>No Discount</v>
      </c>
      <c r="T1275" s="46" t="str">
        <f t="shared" si="254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55"/>
        <v>0</v>
      </c>
      <c r="W1275" s="46" t="str">
        <f t="shared" si="256"/>
        <v>-</v>
      </c>
      <c r="X1275" s="58">
        <f t="shared" si="257"/>
        <v>0</v>
      </c>
      <c r="Y1275" s="46" t="str">
        <f t="shared" si="258"/>
        <v>No</v>
      </c>
      <c r="Z1275" s="46" t="str">
        <f t="shared" si="259"/>
        <v>HIGH</v>
      </c>
    </row>
    <row r="1276" spans="1:26" x14ac:dyDescent="0.25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47"/>
        <v>5500</v>
      </c>
      <c r="L1276" s="46">
        <f t="shared" si="248"/>
        <v>6296</v>
      </c>
      <c r="M1276" s="46">
        <v>77</v>
      </c>
      <c r="N1276" s="46">
        <f t="shared" si="249"/>
        <v>6373</v>
      </c>
      <c r="O1276" s="46">
        <f t="shared" si="250"/>
        <v>873</v>
      </c>
      <c r="P1276" s="46" t="s">
        <v>30</v>
      </c>
      <c r="Q1276" s="58">
        <f t="shared" si="251"/>
        <v>0.3</v>
      </c>
      <c r="R1276" s="46">
        <f t="shared" si="252"/>
        <v>1911.8999999999999</v>
      </c>
      <c r="S1276" s="58" t="str">
        <f t="shared" si="253"/>
        <v>No Discount</v>
      </c>
      <c r="T1276" s="46" t="str">
        <f t="shared" si="254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55"/>
        <v>0.3</v>
      </c>
      <c r="W1276" s="46">
        <f t="shared" si="256"/>
        <v>1911.8999999999999</v>
      </c>
      <c r="X1276" s="58">
        <f t="shared" si="257"/>
        <v>0</v>
      </c>
      <c r="Y1276" s="46" t="str">
        <f t="shared" si="258"/>
        <v>Yes</v>
      </c>
      <c r="Z1276" s="46" t="str">
        <f t="shared" si="259"/>
        <v>Very high</v>
      </c>
    </row>
    <row r="1277" spans="1:26" x14ac:dyDescent="0.25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47"/>
        <v>2009</v>
      </c>
      <c r="L1277" s="46">
        <f t="shared" si="248"/>
        <v>2151</v>
      </c>
      <c r="M1277" s="46">
        <v>72</v>
      </c>
      <c r="N1277" s="46">
        <f t="shared" si="249"/>
        <v>2223</v>
      </c>
      <c r="O1277" s="46">
        <f t="shared" si="250"/>
        <v>214</v>
      </c>
      <c r="P1277" s="46" t="s">
        <v>28</v>
      </c>
      <c r="Q1277" s="58">
        <f t="shared" si="251"/>
        <v>0</v>
      </c>
      <c r="R1277" s="46" t="str">
        <f t="shared" si="252"/>
        <v>-</v>
      </c>
      <c r="S1277" s="58" t="str">
        <f t="shared" si="253"/>
        <v>No Discount</v>
      </c>
      <c r="T1277" s="46" t="str">
        <f t="shared" si="254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55"/>
        <v>0</v>
      </c>
      <c r="W1277" s="46" t="str">
        <f t="shared" si="256"/>
        <v>-</v>
      </c>
      <c r="X1277" s="58">
        <f t="shared" si="257"/>
        <v>0</v>
      </c>
      <c r="Y1277" s="46" t="str">
        <f t="shared" si="258"/>
        <v>Yes</v>
      </c>
      <c r="Z1277" s="46" t="str">
        <f t="shared" si="259"/>
        <v>Very high</v>
      </c>
    </row>
    <row r="1278" spans="1:26" x14ac:dyDescent="0.25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47"/>
        <v>2922</v>
      </c>
      <c r="L1278" s="46">
        <f t="shared" si="248"/>
        <v>3156</v>
      </c>
      <c r="M1278" s="46">
        <v>98</v>
      </c>
      <c r="N1278" s="46">
        <f t="shared" si="249"/>
        <v>3254</v>
      </c>
      <c r="O1278" s="46">
        <f t="shared" si="250"/>
        <v>332</v>
      </c>
      <c r="P1278" s="46" t="s">
        <v>30</v>
      </c>
      <c r="Q1278" s="58">
        <f t="shared" si="251"/>
        <v>0</v>
      </c>
      <c r="R1278" s="46" t="str">
        <f t="shared" si="252"/>
        <v>-</v>
      </c>
      <c r="S1278" s="58" t="str">
        <f t="shared" si="253"/>
        <v>No Discount</v>
      </c>
      <c r="T1278" s="46" t="str">
        <f t="shared" si="254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55"/>
        <v>0</v>
      </c>
      <c r="W1278" s="46" t="str">
        <f t="shared" si="256"/>
        <v>-</v>
      </c>
      <c r="X1278" s="58">
        <f t="shared" si="257"/>
        <v>0</v>
      </c>
      <c r="Y1278" s="46" t="str">
        <f t="shared" si="258"/>
        <v>No</v>
      </c>
      <c r="Z1278" s="46" t="str">
        <f t="shared" si="259"/>
        <v>Very high</v>
      </c>
    </row>
    <row r="1279" spans="1:26" x14ac:dyDescent="0.25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47"/>
        <v>11956</v>
      </c>
      <c r="L1279" s="46">
        <f t="shared" si="248"/>
        <v>13284</v>
      </c>
      <c r="M1279" s="46">
        <v>69</v>
      </c>
      <c r="N1279" s="46">
        <f t="shared" si="249"/>
        <v>13353</v>
      </c>
      <c r="O1279" s="46">
        <f t="shared" si="250"/>
        <v>1397</v>
      </c>
      <c r="P1279" s="46" t="s">
        <v>64</v>
      </c>
      <c r="Q1279" s="58">
        <f t="shared" si="251"/>
        <v>0.3</v>
      </c>
      <c r="R1279" s="46">
        <f t="shared" si="252"/>
        <v>4005.8999999999996</v>
      </c>
      <c r="S1279" s="58" t="str">
        <f t="shared" si="253"/>
        <v>No Discount</v>
      </c>
      <c r="T1279" s="46" t="str">
        <f t="shared" si="254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55"/>
        <v>0.3</v>
      </c>
      <c r="W1279" s="46">
        <f t="shared" si="256"/>
        <v>4005.8999999999996</v>
      </c>
      <c r="X1279" s="58">
        <f t="shared" si="257"/>
        <v>0</v>
      </c>
      <c r="Y1279" s="46" t="str">
        <f t="shared" si="258"/>
        <v>Yes</v>
      </c>
      <c r="Z1279" s="46" t="str">
        <f t="shared" si="259"/>
        <v>Very high</v>
      </c>
    </row>
    <row r="1280" spans="1:26" x14ac:dyDescent="0.25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47"/>
        <v>6540</v>
      </c>
      <c r="L1280" s="46">
        <f t="shared" si="248"/>
        <v>6860</v>
      </c>
      <c r="M1280" s="46">
        <v>63</v>
      </c>
      <c r="N1280" s="46">
        <f t="shared" si="249"/>
        <v>6923</v>
      </c>
      <c r="O1280" s="46">
        <f t="shared" si="250"/>
        <v>383</v>
      </c>
      <c r="P1280" s="46" t="s">
        <v>30</v>
      </c>
      <c r="Q1280" s="58">
        <f t="shared" si="251"/>
        <v>0</v>
      </c>
      <c r="R1280" s="46" t="str">
        <f t="shared" si="252"/>
        <v>-</v>
      </c>
      <c r="S1280" s="58" t="str">
        <f t="shared" si="253"/>
        <v>No Discount</v>
      </c>
      <c r="T1280" s="46" t="str">
        <f t="shared" si="254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55"/>
        <v>0</v>
      </c>
      <c r="W1280" s="46" t="str">
        <f t="shared" si="256"/>
        <v>-</v>
      </c>
      <c r="X1280" s="58">
        <f t="shared" si="257"/>
        <v>0</v>
      </c>
      <c r="Y1280" s="46" t="str">
        <f t="shared" si="258"/>
        <v>No</v>
      </c>
      <c r="Z1280" s="46" t="str">
        <f t="shared" si="259"/>
        <v>Very high</v>
      </c>
    </row>
    <row r="1281" spans="1:26" x14ac:dyDescent="0.25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47"/>
        <v>3256</v>
      </c>
      <c r="L1281" s="46">
        <f t="shared" si="248"/>
        <v>3548</v>
      </c>
      <c r="M1281" s="46">
        <v>68</v>
      </c>
      <c r="N1281" s="46">
        <f t="shared" si="249"/>
        <v>3616</v>
      </c>
      <c r="O1281" s="46">
        <f t="shared" si="250"/>
        <v>360</v>
      </c>
      <c r="P1281" s="46" t="s">
        <v>30</v>
      </c>
      <c r="Q1281" s="58">
        <f t="shared" si="251"/>
        <v>0</v>
      </c>
      <c r="R1281" s="46">
        <f t="shared" si="252"/>
        <v>542.4</v>
      </c>
      <c r="S1281" s="58" t="str">
        <f t="shared" si="253"/>
        <v>No Discount</v>
      </c>
      <c r="T1281" s="46" t="str">
        <f t="shared" si="254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55"/>
        <v>0</v>
      </c>
      <c r="W1281" s="46" t="str">
        <f t="shared" si="256"/>
        <v>-</v>
      </c>
      <c r="X1281" s="58">
        <f t="shared" si="257"/>
        <v>0</v>
      </c>
      <c r="Y1281" s="46" t="str">
        <f t="shared" si="258"/>
        <v>No</v>
      </c>
      <c r="Z1281" s="46" t="str">
        <f t="shared" si="259"/>
        <v>Very high</v>
      </c>
    </row>
    <row r="1282" spans="1:26" x14ac:dyDescent="0.25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47"/>
        <v>2838</v>
      </c>
      <c r="L1282" s="46">
        <f t="shared" si="248"/>
        <v>3096</v>
      </c>
      <c r="M1282" s="46">
        <v>71</v>
      </c>
      <c r="N1282" s="46">
        <f t="shared" si="249"/>
        <v>3167</v>
      </c>
      <c r="O1282" s="46">
        <f t="shared" si="250"/>
        <v>329</v>
      </c>
      <c r="P1282" s="46" t="s">
        <v>30</v>
      </c>
      <c r="Q1282" s="58">
        <f t="shared" si="251"/>
        <v>0</v>
      </c>
      <c r="R1282" s="46">
        <f t="shared" si="252"/>
        <v>886.7600000000001</v>
      </c>
      <c r="S1282" s="58" t="str">
        <f t="shared" si="253"/>
        <v>No Discount</v>
      </c>
      <c r="T1282" s="46" t="str">
        <f t="shared" si="254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55"/>
        <v>0</v>
      </c>
      <c r="W1282" s="46">
        <f t="shared" si="256"/>
        <v>886.7600000000001</v>
      </c>
      <c r="X1282" s="58">
        <f t="shared" si="257"/>
        <v>0</v>
      </c>
      <c r="Y1282" s="46" t="str">
        <f t="shared" si="258"/>
        <v>No</v>
      </c>
      <c r="Z1282" s="46" t="str">
        <f t="shared" si="259"/>
        <v>Very high</v>
      </c>
    </row>
    <row r="1283" spans="1:26" x14ac:dyDescent="0.25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60">I1283*J1283</f>
        <v>4794</v>
      </c>
      <c r="L1283" s="46">
        <f t="shared" ref="L1283:L1346" si="261">H1283*J1283</f>
        <v>5080</v>
      </c>
      <c r="M1283" s="46">
        <v>38</v>
      </c>
      <c r="N1283" s="46">
        <f t="shared" ref="N1283:N1346" si="262">L1283+M1283</f>
        <v>5118</v>
      </c>
      <c r="O1283" s="46">
        <f t="shared" ref="O1283:O1346" si="263">N1283-K1283</f>
        <v>324</v>
      </c>
      <c r="P1283" s="46" t="s">
        <v>30</v>
      </c>
      <c r="Q1283" s="58">
        <f t="shared" ref="Q1283:Q1346" si="264">IF(E1283="Amazon",30%,0)</f>
        <v>0</v>
      </c>
      <c r="R1283" s="46">
        <f t="shared" ref="R1283:R1346" si="265">IF(E1283="Amazon",30%*N1283,IF(E1283="Flipkart",28%*N1283,IF(E1283="India Mart",15%*N1283,"-")))</f>
        <v>767.69999999999993</v>
      </c>
      <c r="S1283" s="58" t="str">
        <f t="shared" ref="S1283:S1346" si="266">IF(AND(E1283="Website",N1283&gt;25000),2%,"No Discount")</f>
        <v>No Discount</v>
      </c>
      <c r="T1283" s="46" t="str">
        <f t="shared" ref="T1283:T1346" si="267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ref="V1283:V1346" si="268">IF(E1283="Amazon",30%,0%)</f>
        <v>0</v>
      </c>
      <c r="W1283" s="46" t="str">
        <f t="shared" ref="W1283:W1346" si="269">IF(E1283="Amazon",N1283*30%,IF(E1283="flipkart",N1283*28%,IF(E1283="indiamart",N1283*15%,"-")))</f>
        <v>-</v>
      </c>
      <c r="X1283" s="58">
        <f t="shared" ref="X1283:X1346" si="270">IF(AND(E1283="website",N1283&gt;25000),2%,0%)</f>
        <v>0</v>
      </c>
      <c r="Y1283" s="46" t="str">
        <f t="shared" ref="Y1283:Y1346" si="271">IF(OR(D1283="Furniture",D1283="Technology"),"Yes","No")</f>
        <v>Yes</v>
      </c>
      <c r="Z1283" s="46" t="str">
        <f t="shared" ref="Z1283:Z1346" si="272">_xlfn.IFS(M1283&lt;=20,"LOW",M1283&lt;=40,"MID",M1283&lt;=60,"HIGH",M1283&gt;60,"Very high")</f>
        <v>MID</v>
      </c>
    </row>
    <row r="1284" spans="1:26" x14ac:dyDescent="0.25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60"/>
        <v>7122</v>
      </c>
      <c r="L1284" s="46">
        <f t="shared" si="261"/>
        <v>7332</v>
      </c>
      <c r="M1284" s="46">
        <v>68</v>
      </c>
      <c r="N1284" s="46">
        <f t="shared" si="262"/>
        <v>7400</v>
      </c>
      <c r="O1284" s="46">
        <f t="shared" si="263"/>
        <v>278</v>
      </c>
      <c r="P1284" s="46" t="s">
        <v>30</v>
      </c>
      <c r="Q1284" s="58">
        <f t="shared" si="264"/>
        <v>0.3</v>
      </c>
      <c r="R1284" s="46">
        <f t="shared" si="265"/>
        <v>2220</v>
      </c>
      <c r="S1284" s="58" t="str">
        <f t="shared" si="266"/>
        <v>No Discount</v>
      </c>
      <c r="T1284" s="46" t="str">
        <f t="shared" si="267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68"/>
        <v>0.3</v>
      </c>
      <c r="W1284" s="46">
        <f t="shared" si="269"/>
        <v>2220</v>
      </c>
      <c r="X1284" s="58">
        <f t="shared" si="270"/>
        <v>0</v>
      </c>
      <c r="Y1284" s="46" t="str">
        <f t="shared" si="271"/>
        <v>Yes</v>
      </c>
      <c r="Z1284" s="46" t="str">
        <f t="shared" si="272"/>
        <v>Very high</v>
      </c>
    </row>
    <row r="1285" spans="1:26" x14ac:dyDescent="0.25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60"/>
        <v>45564</v>
      </c>
      <c r="L1285" s="46">
        <f t="shared" si="261"/>
        <v>49212</v>
      </c>
      <c r="M1285" s="46">
        <v>84</v>
      </c>
      <c r="N1285" s="46">
        <f t="shared" si="262"/>
        <v>49296</v>
      </c>
      <c r="O1285" s="46">
        <f t="shared" si="263"/>
        <v>3732</v>
      </c>
      <c r="P1285" s="46" t="s">
        <v>152</v>
      </c>
      <c r="Q1285" s="58">
        <f t="shared" si="264"/>
        <v>0</v>
      </c>
      <c r="R1285" s="46" t="str">
        <f t="shared" si="265"/>
        <v>-</v>
      </c>
      <c r="S1285" s="58" t="str">
        <f t="shared" si="266"/>
        <v>No Discount</v>
      </c>
      <c r="T1285" s="46" t="str">
        <f t="shared" si="267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68"/>
        <v>0</v>
      </c>
      <c r="W1285" s="46" t="str">
        <f t="shared" si="269"/>
        <v>-</v>
      </c>
      <c r="X1285" s="58">
        <f t="shared" si="270"/>
        <v>0</v>
      </c>
      <c r="Y1285" s="46" t="str">
        <f t="shared" si="271"/>
        <v>Yes</v>
      </c>
      <c r="Z1285" s="46" t="str">
        <f t="shared" si="272"/>
        <v>Very high</v>
      </c>
    </row>
    <row r="1286" spans="1:26" x14ac:dyDescent="0.25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60"/>
        <v>5827</v>
      </c>
      <c r="L1286" s="46">
        <f t="shared" si="261"/>
        <v>5941</v>
      </c>
      <c r="M1286" s="46">
        <v>40</v>
      </c>
      <c r="N1286" s="46">
        <f t="shared" si="262"/>
        <v>5981</v>
      </c>
      <c r="O1286" s="46">
        <f t="shared" si="263"/>
        <v>154</v>
      </c>
      <c r="P1286" s="46" t="s">
        <v>30</v>
      </c>
      <c r="Q1286" s="58">
        <f t="shared" si="264"/>
        <v>0</v>
      </c>
      <c r="R1286" s="46" t="str">
        <f t="shared" si="265"/>
        <v>-</v>
      </c>
      <c r="S1286" s="58" t="str">
        <f t="shared" si="266"/>
        <v>No Discount</v>
      </c>
      <c r="T1286" s="46" t="str">
        <f t="shared" si="267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68"/>
        <v>0</v>
      </c>
      <c r="W1286" s="46" t="str">
        <f t="shared" si="269"/>
        <v>-</v>
      </c>
      <c r="X1286" s="58">
        <f t="shared" si="270"/>
        <v>0</v>
      </c>
      <c r="Y1286" s="46" t="str">
        <f t="shared" si="271"/>
        <v>Yes</v>
      </c>
      <c r="Z1286" s="46" t="str">
        <f t="shared" si="272"/>
        <v>MID</v>
      </c>
    </row>
    <row r="1287" spans="1:26" x14ac:dyDescent="0.25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60"/>
        <v>398</v>
      </c>
      <c r="L1287" s="46">
        <f t="shared" si="261"/>
        <v>428</v>
      </c>
      <c r="M1287" s="46">
        <v>45</v>
      </c>
      <c r="N1287" s="46">
        <f t="shared" si="262"/>
        <v>473</v>
      </c>
      <c r="O1287" s="46">
        <f t="shared" si="263"/>
        <v>75</v>
      </c>
      <c r="P1287" s="46" t="s">
        <v>30</v>
      </c>
      <c r="Q1287" s="58">
        <f t="shared" si="264"/>
        <v>0</v>
      </c>
      <c r="R1287" s="46" t="str">
        <f t="shared" si="265"/>
        <v>-</v>
      </c>
      <c r="S1287" s="58" t="str">
        <f t="shared" si="266"/>
        <v>No Discount</v>
      </c>
      <c r="T1287" s="46" t="str">
        <f t="shared" si="267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68"/>
        <v>0</v>
      </c>
      <c r="W1287" s="46" t="str">
        <f t="shared" si="269"/>
        <v>-</v>
      </c>
      <c r="X1287" s="58">
        <f t="shared" si="270"/>
        <v>0</v>
      </c>
      <c r="Y1287" s="46" t="str">
        <f t="shared" si="271"/>
        <v>No</v>
      </c>
      <c r="Z1287" s="46" t="str">
        <f t="shared" si="272"/>
        <v>HIGH</v>
      </c>
    </row>
    <row r="1288" spans="1:26" x14ac:dyDescent="0.25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60"/>
        <v>24183</v>
      </c>
      <c r="L1288" s="46">
        <f t="shared" si="261"/>
        <v>25137</v>
      </c>
      <c r="M1288" s="46">
        <v>88</v>
      </c>
      <c r="N1288" s="46">
        <f t="shared" si="262"/>
        <v>25225</v>
      </c>
      <c r="O1288" s="46">
        <f t="shared" si="263"/>
        <v>1042</v>
      </c>
      <c r="P1288" s="46" t="s">
        <v>152</v>
      </c>
      <c r="Q1288" s="58">
        <f t="shared" si="264"/>
        <v>0</v>
      </c>
      <c r="R1288" s="46">
        <f t="shared" si="265"/>
        <v>7063.0000000000009</v>
      </c>
      <c r="S1288" s="58" t="str">
        <f t="shared" si="266"/>
        <v>No Discount</v>
      </c>
      <c r="T1288" s="46" t="str">
        <f t="shared" si="267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68"/>
        <v>0</v>
      </c>
      <c r="W1288" s="46">
        <f t="shared" si="269"/>
        <v>7063.0000000000009</v>
      </c>
      <c r="X1288" s="58">
        <f t="shared" si="270"/>
        <v>0</v>
      </c>
      <c r="Y1288" s="46" t="str">
        <f t="shared" si="271"/>
        <v>Yes</v>
      </c>
      <c r="Z1288" s="46" t="str">
        <f t="shared" si="272"/>
        <v>Very high</v>
      </c>
    </row>
    <row r="1289" spans="1:26" x14ac:dyDescent="0.25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60"/>
        <v>24345</v>
      </c>
      <c r="L1289" s="46">
        <f t="shared" si="261"/>
        <v>26319</v>
      </c>
      <c r="M1289" s="46">
        <v>64</v>
      </c>
      <c r="N1289" s="46">
        <f t="shared" si="262"/>
        <v>26383</v>
      </c>
      <c r="O1289" s="46">
        <f t="shared" si="263"/>
        <v>2038</v>
      </c>
      <c r="P1289" s="46" t="s">
        <v>28</v>
      </c>
      <c r="Q1289" s="58">
        <f t="shared" si="264"/>
        <v>0.3</v>
      </c>
      <c r="R1289" s="46">
        <f t="shared" si="265"/>
        <v>7914.9</v>
      </c>
      <c r="S1289" s="58" t="str">
        <f t="shared" si="266"/>
        <v>No Discount</v>
      </c>
      <c r="T1289" s="46" t="str">
        <f t="shared" si="267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68"/>
        <v>0.3</v>
      </c>
      <c r="W1289" s="46">
        <f t="shared" si="269"/>
        <v>7914.9</v>
      </c>
      <c r="X1289" s="58">
        <f t="shared" si="270"/>
        <v>0</v>
      </c>
      <c r="Y1289" s="46" t="str">
        <f t="shared" si="271"/>
        <v>Yes</v>
      </c>
      <c r="Z1289" s="46" t="str">
        <f t="shared" si="272"/>
        <v>Very high</v>
      </c>
    </row>
    <row r="1290" spans="1:26" x14ac:dyDescent="0.25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60"/>
        <v>4492</v>
      </c>
      <c r="L1290" s="46">
        <f t="shared" si="261"/>
        <v>4846</v>
      </c>
      <c r="M1290" s="46">
        <v>30</v>
      </c>
      <c r="N1290" s="46">
        <f t="shared" si="262"/>
        <v>4876</v>
      </c>
      <c r="O1290" s="46">
        <f t="shared" si="263"/>
        <v>384</v>
      </c>
      <c r="P1290" s="46" t="s">
        <v>30</v>
      </c>
      <c r="Q1290" s="58">
        <f t="shared" si="264"/>
        <v>0.3</v>
      </c>
      <c r="R1290" s="46">
        <f t="shared" si="265"/>
        <v>1462.8</v>
      </c>
      <c r="S1290" s="58" t="str">
        <f t="shared" si="266"/>
        <v>No Discount</v>
      </c>
      <c r="T1290" s="46" t="str">
        <f t="shared" si="267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68"/>
        <v>0.3</v>
      </c>
      <c r="W1290" s="46">
        <f t="shared" si="269"/>
        <v>1462.8</v>
      </c>
      <c r="X1290" s="58">
        <f t="shared" si="270"/>
        <v>0</v>
      </c>
      <c r="Y1290" s="46" t="str">
        <f t="shared" si="271"/>
        <v>Yes</v>
      </c>
      <c r="Z1290" s="46" t="str">
        <f t="shared" si="272"/>
        <v>MID</v>
      </c>
    </row>
    <row r="1291" spans="1:26" x14ac:dyDescent="0.25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60"/>
        <v>1388</v>
      </c>
      <c r="L1291" s="46">
        <f t="shared" si="261"/>
        <v>1486</v>
      </c>
      <c r="M1291" s="46">
        <v>95</v>
      </c>
      <c r="N1291" s="46">
        <f t="shared" si="262"/>
        <v>1581</v>
      </c>
      <c r="O1291" s="46">
        <f t="shared" si="263"/>
        <v>193</v>
      </c>
      <c r="P1291" s="46" t="s">
        <v>30</v>
      </c>
      <c r="Q1291" s="58">
        <f t="shared" si="264"/>
        <v>0</v>
      </c>
      <c r="R1291" s="46">
        <f t="shared" si="265"/>
        <v>237.14999999999998</v>
      </c>
      <c r="S1291" s="58" t="str">
        <f t="shared" si="266"/>
        <v>No Discount</v>
      </c>
      <c r="T1291" s="46" t="str">
        <f t="shared" si="267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68"/>
        <v>0</v>
      </c>
      <c r="W1291" s="46" t="str">
        <f t="shared" si="269"/>
        <v>-</v>
      </c>
      <c r="X1291" s="58">
        <f t="shared" si="270"/>
        <v>0</v>
      </c>
      <c r="Y1291" s="46" t="str">
        <f t="shared" si="271"/>
        <v>No</v>
      </c>
      <c r="Z1291" s="46" t="str">
        <f t="shared" si="272"/>
        <v>Very high</v>
      </c>
    </row>
    <row r="1292" spans="1:26" x14ac:dyDescent="0.25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60"/>
        <v>6630</v>
      </c>
      <c r="L1292" s="46">
        <f t="shared" si="261"/>
        <v>7026</v>
      </c>
      <c r="M1292" s="46">
        <v>62</v>
      </c>
      <c r="N1292" s="46">
        <f t="shared" si="262"/>
        <v>7088</v>
      </c>
      <c r="O1292" s="46">
        <f t="shared" si="263"/>
        <v>458</v>
      </c>
      <c r="P1292" s="46" t="s">
        <v>28</v>
      </c>
      <c r="Q1292" s="58">
        <f t="shared" si="264"/>
        <v>0</v>
      </c>
      <c r="R1292" s="46">
        <f t="shared" si="265"/>
        <v>1063.2</v>
      </c>
      <c r="S1292" s="58" t="str">
        <f t="shared" si="266"/>
        <v>No Discount</v>
      </c>
      <c r="T1292" s="46" t="str">
        <f t="shared" si="267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68"/>
        <v>0</v>
      </c>
      <c r="W1292" s="46" t="str">
        <f t="shared" si="269"/>
        <v>-</v>
      </c>
      <c r="X1292" s="58">
        <f t="shared" si="270"/>
        <v>0</v>
      </c>
      <c r="Y1292" s="46" t="str">
        <f t="shared" si="271"/>
        <v>Yes</v>
      </c>
      <c r="Z1292" s="46" t="str">
        <f t="shared" si="272"/>
        <v>Very high</v>
      </c>
    </row>
    <row r="1293" spans="1:26" x14ac:dyDescent="0.25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60"/>
        <v>1152</v>
      </c>
      <c r="L1293" s="46">
        <f t="shared" si="261"/>
        <v>1328</v>
      </c>
      <c r="M1293" s="46">
        <v>92</v>
      </c>
      <c r="N1293" s="46">
        <f t="shared" si="262"/>
        <v>1420</v>
      </c>
      <c r="O1293" s="46">
        <f t="shared" si="263"/>
        <v>268</v>
      </c>
      <c r="P1293" s="46" t="s">
        <v>28</v>
      </c>
      <c r="Q1293" s="58">
        <f t="shared" si="264"/>
        <v>0</v>
      </c>
      <c r="R1293" s="46" t="str">
        <f t="shared" si="265"/>
        <v>-</v>
      </c>
      <c r="S1293" s="58" t="str">
        <f t="shared" si="266"/>
        <v>No Discount</v>
      </c>
      <c r="T1293" s="46" t="str">
        <f t="shared" si="267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68"/>
        <v>0</v>
      </c>
      <c r="W1293" s="46" t="str">
        <f t="shared" si="269"/>
        <v>-</v>
      </c>
      <c r="X1293" s="58">
        <f t="shared" si="270"/>
        <v>0</v>
      </c>
      <c r="Y1293" s="46" t="str">
        <f t="shared" si="271"/>
        <v>No</v>
      </c>
      <c r="Z1293" s="46" t="str">
        <f t="shared" si="272"/>
        <v>Very high</v>
      </c>
    </row>
    <row r="1294" spans="1:26" x14ac:dyDescent="0.25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60"/>
        <v>840</v>
      </c>
      <c r="L1294" s="46">
        <f t="shared" si="261"/>
        <v>915</v>
      </c>
      <c r="M1294" s="46">
        <v>30</v>
      </c>
      <c r="N1294" s="46">
        <f t="shared" si="262"/>
        <v>945</v>
      </c>
      <c r="O1294" s="46">
        <f t="shared" si="263"/>
        <v>105</v>
      </c>
      <c r="P1294" s="46" t="s">
        <v>30</v>
      </c>
      <c r="Q1294" s="58">
        <f t="shared" si="264"/>
        <v>0.3</v>
      </c>
      <c r="R1294" s="46">
        <f t="shared" si="265"/>
        <v>283.5</v>
      </c>
      <c r="S1294" s="58" t="str">
        <f t="shared" si="266"/>
        <v>No Discount</v>
      </c>
      <c r="T1294" s="46" t="str">
        <f t="shared" si="267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68"/>
        <v>0.3</v>
      </c>
      <c r="W1294" s="46">
        <f t="shared" si="269"/>
        <v>283.5</v>
      </c>
      <c r="X1294" s="58">
        <f t="shared" si="270"/>
        <v>0</v>
      </c>
      <c r="Y1294" s="46" t="str">
        <f t="shared" si="271"/>
        <v>No</v>
      </c>
      <c r="Z1294" s="46" t="str">
        <f t="shared" si="272"/>
        <v>MID</v>
      </c>
    </row>
    <row r="1295" spans="1:26" x14ac:dyDescent="0.25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60"/>
        <v>10452</v>
      </c>
      <c r="L1295" s="46">
        <f t="shared" si="261"/>
        <v>11070</v>
      </c>
      <c r="M1295" s="46">
        <v>52</v>
      </c>
      <c r="N1295" s="46">
        <f t="shared" si="262"/>
        <v>11122</v>
      </c>
      <c r="O1295" s="46">
        <f t="shared" si="263"/>
        <v>670</v>
      </c>
      <c r="P1295" s="46" t="s">
        <v>28</v>
      </c>
      <c r="Q1295" s="58">
        <f t="shared" si="264"/>
        <v>0</v>
      </c>
      <c r="R1295" s="46" t="str">
        <f t="shared" si="265"/>
        <v>-</v>
      </c>
      <c r="S1295" s="58" t="str">
        <f t="shared" si="266"/>
        <v>No Discount</v>
      </c>
      <c r="T1295" s="46" t="str">
        <f t="shared" si="267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68"/>
        <v>0</v>
      </c>
      <c r="W1295" s="46" t="str">
        <f t="shared" si="269"/>
        <v>-</v>
      </c>
      <c r="X1295" s="58">
        <f t="shared" si="270"/>
        <v>0</v>
      </c>
      <c r="Y1295" s="46" t="str">
        <f t="shared" si="271"/>
        <v>No</v>
      </c>
      <c r="Z1295" s="46" t="str">
        <f t="shared" si="272"/>
        <v>HIGH</v>
      </c>
    </row>
    <row r="1296" spans="1:26" x14ac:dyDescent="0.25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60"/>
        <v>1881</v>
      </c>
      <c r="L1296" s="46">
        <f t="shared" si="261"/>
        <v>2013</v>
      </c>
      <c r="M1296" s="46">
        <v>56</v>
      </c>
      <c r="N1296" s="46">
        <f t="shared" si="262"/>
        <v>2069</v>
      </c>
      <c r="O1296" s="46">
        <f t="shared" si="263"/>
        <v>188</v>
      </c>
      <c r="P1296" s="46" t="s">
        <v>30</v>
      </c>
      <c r="Q1296" s="58">
        <f t="shared" si="264"/>
        <v>0.3</v>
      </c>
      <c r="R1296" s="46">
        <f t="shared" si="265"/>
        <v>620.69999999999993</v>
      </c>
      <c r="S1296" s="58" t="str">
        <f t="shared" si="266"/>
        <v>No Discount</v>
      </c>
      <c r="T1296" s="46" t="str">
        <f t="shared" si="267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68"/>
        <v>0.3</v>
      </c>
      <c r="W1296" s="46">
        <f t="shared" si="269"/>
        <v>620.69999999999993</v>
      </c>
      <c r="X1296" s="58">
        <f t="shared" si="270"/>
        <v>0</v>
      </c>
      <c r="Y1296" s="46" t="str">
        <f t="shared" si="271"/>
        <v>No</v>
      </c>
      <c r="Z1296" s="46" t="str">
        <f t="shared" si="272"/>
        <v>HIGH</v>
      </c>
    </row>
    <row r="1297" spans="1:26" x14ac:dyDescent="0.25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60"/>
        <v>69418</v>
      </c>
      <c r="L1297" s="46">
        <f t="shared" si="261"/>
        <v>73556</v>
      </c>
      <c r="M1297" s="46">
        <v>54</v>
      </c>
      <c r="N1297" s="46">
        <f t="shared" si="262"/>
        <v>73610</v>
      </c>
      <c r="O1297" s="46">
        <f t="shared" si="263"/>
        <v>4192</v>
      </c>
      <c r="P1297" s="46" t="s">
        <v>30</v>
      </c>
      <c r="Q1297" s="58">
        <f t="shared" si="264"/>
        <v>0.3</v>
      </c>
      <c r="R1297" s="46">
        <f t="shared" si="265"/>
        <v>22083</v>
      </c>
      <c r="S1297" s="58" t="str">
        <f t="shared" si="266"/>
        <v>No Discount</v>
      </c>
      <c r="T1297" s="46" t="str">
        <f t="shared" si="267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68"/>
        <v>0.3</v>
      </c>
      <c r="W1297" s="46">
        <f t="shared" si="269"/>
        <v>22083</v>
      </c>
      <c r="X1297" s="58">
        <f t="shared" si="270"/>
        <v>0</v>
      </c>
      <c r="Y1297" s="46" t="str">
        <f t="shared" si="271"/>
        <v>Yes</v>
      </c>
      <c r="Z1297" s="46" t="str">
        <f t="shared" si="272"/>
        <v>HIGH</v>
      </c>
    </row>
    <row r="1298" spans="1:26" x14ac:dyDescent="0.25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60"/>
        <v>136112</v>
      </c>
      <c r="L1298" s="46">
        <f t="shared" si="261"/>
        <v>144228</v>
      </c>
      <c r="M1298" s="46">
        <v>62</v>
      </c>
      <c r="N1298" s="46">
        <f t="shared" si="262"/>
        <v>144290</v>
      </c>
      <c r="O1298" s="46">
        <f t="shared" si="263"/>
        <v>8178</v>
      </c>
      <c r="P1298" s="46" t="s">
        <v>152</v>
      </c>
      <c r="Q1298" s="58">
        <f t="shared" si="264"/>
        <v>0</v>
      </c>
      <c r="R1298" s="46" t="str">
        <f t="shared" si="265"/>
        <v>-</v>
      </c>
      <c r="S1298" s="58" t="str">
        <f t="shared" si="266"/>
        <v>No Discount</v>
      </c>
      <c r="T1298" s="46" t="str">
        <f t="shared" si="267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68"/>
        <v>0</v>
      </c>
      <c r="W1298" s="46" t="str">
        <f t="shared" si="269"/>
        <v>-</v>
      </c>
      <c r="X1298" s="58">
        <f t="shared" si="270"/>
        <v>0</v>
      </c>
      <c r="Y1298" s="46" t="str">
        <f t="shared" si="271"/>
        <v>Yes</v>
      </c>
      <c r="Z1298" s="46" t="str">
        <f t="shared" si="272"/>
        <v>Very high</v>
      </c>
    </row>
    <row r="1299" spans="1:26" x14ac:dyDescent="0.25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60"/>
        <v>15264</v>
      </c>
      <c r="L1299" s="46">
        <f t="shared" si="261"/>
        <v>15864</v>
      </c>
      <c r="M1299" s="46">
        <v>100</v>
      </c>
      <c r="N1299" s="46">
        <f t="shared" si="262"/>
        <v>15964</v>
      </c>
      <c r="O1299" s="46">
        <f t="shared" si="263"/>
        <v>700</v>
      </c>
      <c r="P1299" s="46" t="s">
        <v>30</v>
      </c>
      <c r="Q1299" s="58">
        <f t="shared" si="264"/>
        <v>0</v>
      </c>
      <c r="R1299" s="46" t="str">
        <f t="shared" si="265"/>
        <v>-</v>
      </c>
      <c r="S1299" s="58" t="str">
        <f t="shared" si="266"/>
        <v>No Discount</v>
      </c>
      <c r="T1299" s="46" t="str">
        <f t="shared" si="267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68"/>
        <v>0</v>
      </c>
      <c r="W1299" s="46" t="str">
        <f t="shared" si="269"/>
        <v>-</v>
      </c>
      <c r="X1299" s="58">
        <f t="shared" si="270"/>
        <v>0</v>
      </c>
      <c r="Y1299" s="46" t="str">
        <f t="shared" si="271"/>
        <v>Yes</v>
      </c>
      <c r="Z1299" s="46" t="str">
        <f t="shared" si="272"/>
        <v>Very high</v>
      </c>
    </row>
    <row r="1300" spans="1:26" x14ac:dyDescent="0.25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60"/>
        <v>171</v>
      </c>
      <c r="L1300" s="46">
        <f t="shared" si="261"/>
        <v>183</v>
      </c>
      <c r="M1300" s="46">
        <v>10</v>
      </c>
      <c r="N1300" s="46">
        <f t="shared" si="262"/>
        <v>193</v>
      </c>
      <c r="O1300" s="46">
        <f t="shared" si="263"/>
        <v>22</v>
      </c>
      <c r="P1300" s="46" t="s">
        <v>64</v>
      </c>
      <c r="Q1300" s="58">
        <f t="shared" si="264"/>
        <v>0.3</v>
      </c>
      <c r="R1300" s="46">
        <f t="shared" si="265"/>
        <v>57.9</v>
      </c>
      <c r="S1300" s="58" t="str">
        <f t="shared" si="266"/>
        <v>No Discount</v>
      </c>
      <c r="T1300" s="46" t="str">
        <f t="shared" si="267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68"/>
        <v>0.3</v>
      </c>
      <c r="W1300" s="46">
        <f t="shared" si="269"/>
        <v>57.9</v>
      </c>
      <c r="X1300" s="58">
        <f t="shared" si="270"/>
        <v>0</v>
      </c>
      <c r="Y1300" s="46" t="str">
        <f t="shared" si="271"/>
        <v>No</v>
      </c>
      <c r="Z1300" s="46" t="str">
        <f t="shared" si="272"/>
        <v>LOW</v>
      </c>
    </row>
    <row r="1301" spans="1:26" x14ac:dyDescent="0.25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60"/>
        <v>804</v>
      </c>
      <c r="L1301" s="46">
        <f t="shared" si="261"/>
        <v>852</v>
      </c>
      <c r="M1301" s="46">
        <v>30</v>
      </c>
      <c r="N1301" s="46">
        <f t="shared" si="262"/>
        <v>882</v>
      </c>
      <c r="O1301" s="46">
        <f t="shared" si="263"/>
        <v>78</v>
      </c>
      <c r="P1301" s="46" t="s">
        <v>152</v>
      </c>
      <c r="Q1301" s="58">
        <f t="shared" si="264"/>
        <v>0</v>
      </c>
      <c r="R1301" s="46">
        <f t="shared" si="265"/>
        <v>132.29999999999998</v>
      </c>
      <c r="S1301" s="58" t="str">
        <f t="shared" si="266"/>
        <v>No Discount</v>
      </c>
      <c r="T1301" s="46" t="str">
        <f t="shared" si="267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68"/>
        <v>0</v>
      </c>
      <c r="W1301" s="46" t="str">
        <f t="shared" si="269"/>
        <v>-</v>
      </c>
      <c r="X1301" s="58">
        <f t="shared" si="270"/>
        <v>0</v>
      </c>
      <c r="Y1301" s="46" t="str">
        <f t="shared" si="271"/>
        <v>No</v>
      </c>
      <c r="Z1301" s="46" t="str">
        <f t="shared" si="272"/>
        <v>MID</v>
      </c>
    </row>
    <row r="1302" spans="1:26" x14ac:dyDescent="0.25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60"/>
        <v>1530</v>
      </c>
      <c r="L1302" s="46">
        <f t="shared" si="261"/>
        <v>1605</v>
      </c>
      <c r="M1302" s="46">
        <v>36</v>
      </c>
      <c r="N1302" s="46">
        <f t="shared" si="262"/>
        <v>1641</v>
      </c>
      <c r="O1302" s="46">
        <f t="shared" si="263"/>
        <v>111</v>
      </c>
      <c r="P1302" s="46" t="s">
        <v>28</v>
      </c>
      <c r="Q1302" s="58">
        <f t="shared" si="264"/>
        <v>0</v>
      </c>
      <c r="R1302" s="46" t="str">
        <f t="shared" si="265"/>
        <v>-</v>
      </c>
      <c r="S1302" s="58" t="str">
        <f t="shared" si="266"/>
        <v>No Discount</v>
      </c>
      <c r="T1302" s="46" t="str">
        <f t="shared" si="267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68"/>
        <v>0</v>
      </c>
      <c r="W1302" s="46" t="str">
        <f t="shared" si="269"/>
        <v>-</v>
      </c>
      <c r="X1302" s="58">
        <f t="shared" si="270"/>
        <v>0</v>
      </c>
      <c r="Y1302" s="46" t="str">
        <f t="shared" si="271"/>
        <v>Yes</v>
      </c>
      <c r="Z1302" s="46" t="str">
        <f t="shared" si="272"/>
        <v>MID</v>
      </c>
    </row>
    <row r="1303" spans="1:26" x14ac:dyDescent="0.25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60"/>
        <v>5192</v>
      </c>
      <c r="L1303" s="46">
        <f t="shared" si="261"/>
        <v>5658</v>
      </c>
      <c r="M1303" s="46">
        <v>47</v>
      </c>
      <c r="N1303" s="46">
        <f t="shared" si="262"/>
        <v>5705</v>
      </c>
      <c r="O1303" s="46">
        <f t="shared" si="263"/>
        <v>513</v>
      </c>
      <c r="P1303" s="46" t="s">
        <v>152</v>
      </c>
      <c r="Q1303" s="58">
        <f t="shared" si="264"/>
        <v>0</v>
      </c>
      <c r="R1303" s="46">
        <f t="shared" si="265"/>
        <v>1597.4</v>
      </c>
      <c r="S1303" s="58" t="str">
        <f t="shared" si="266"/>
        <v>No Discount</v>
      </c>
      <c r="T1303" s="46" t="str">
        <f t="shared" si="267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68"/>
        <v>0</v>
      </c>
      <c r="W1303" s="46">
        <f t="shared" si="269"/>
        <v>1597.4</v>
      </c>
      <c r="X1303" s="58">
        <f t="shared" si="270"/>
        <v>0</v>
      </c>
      <c r="Y1303" s="46" t="str">
        <f t="shared" si="271"/>
        <v>Yes</v>
      </c>
      <c r="Z1303" s="46" t="str">
        <f t="shared" si="272"/>
        <v>HIGH</v>
      </c>
    </row>
    <row r="1304" spans="1:26" x14ac:dyDescent="0.25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60"/>
        <v>792</v>
      </c>
      <c r="L1304" s="46">
        <f t="shared" si="261"/>
        <v>864</v>
      </c>
      <c r="M1304" s="46">
        <v>56</v>
      </c>
      <c r="N1304" s="46">
        <f t="shared" si="262"/>
        <v>920</v>
      </c>
      <c r="O1304" s="46">
        <f t="shared" si="263"/>
        <v>128</v>
      </c>
      <c r="P1304" s="46" t="s">
        <v>30</v>
      </c>
      <c r="Q1304" s="58">
        <f t="shared" si="264"/>
        <v>0</v>
      </c>
      <c r="R1304" s="46">
        <f t="shared" si="265"/>
        <v>138</v>
      </c>
      <c r="S1304" s="58" t="str">
        <f t="shared" si="266"/>
        <v>No Discount</v>
      </c>
      <c r="T1304" s="46" t="str">
        <f t="shared" si="267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68"/>
        <v>0</v>
      </c>
      <c r="W1304" s="46" t="str">
        <f t="shared" si="269"/>
        <v>-</v>
      </c>
      <c r="X1304" s="58">
        <f t="shared" si="270"/>
        <v>0</v>
      </c>
      <c r="Y1304" s="46" t="str">
        <f t="shared" si="271"/>
        <v>No</v>
      </c>
      <c r="Z1304" s="46" t="str">
        <f t="shared" si="272"/>
        <v>HIGH</v>
      </c>
    </row>
    <row r="1305" spans="1:26" x14ac:dyDescent="0.25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60"/>
        <v>18100</v>
      </c>
      <c r="L1305" s="46">
        <f t="shared" si="261"/>
        <v>19010</v>
      </c>
      <c r="M1305" s="46">
        <v>35</v>
      </c>
      <c r="N1305" s="46">
        <f t="shared" si="262"/>
        <v>19045</v>
      </c>
      <c r="O1305" s="46">
        <f t="shared" si="263"/>
        <v>945</v>
      </c>
      <c r="P1305" s="46" t="s">
        <v>30</v>
      </c>
      <c r="Q1305" s="58">
        <f t="shared" si="264"/>
        <v>0</v>
      </c>
      <c r="R1305" s="46">
        <f t="shared" si="265"/>
        <v>2856.75</v>
      </c>
      <c r="S1305" s="58" t="str">
        <f t="shared" si="266"/>
        <v>No Discount</v>
      </c>
      <c r="T1305" s="46" t="str">
        <f t="shared" si="267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68"/>
        <v>0</v>
      </c>
      <c r="W1305" s="46" t="str">
        <f t="shared" si="269"/>
        <v>-</v>
      </c>
      <c r="X1305" s="58">
        <f t="shared" si="270"/>
        <v>0</v>
      </c>
      <c r="Y1305" s="46" t="str">
        <f t="shared" si="271"/>
        <v>No</v>
      </c>
      <c r="Z1305" s="46" t="str">
        <f t="shared" si="272"/>
        <v>MID</v>
      </c>
    </row>
    <row r="1306" spans="1:26" x14ac:dyDescent="0.25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60"/>
        <v>1197</v>
      </c>
      <c r="L1306" s="46">
        <f t="shared" si="261"/>
        <v>1305</v>
      </c>
      <c r="M1306" s="46">
        <v>66</v>
      </c>
      <c r="N1306" s="46">
        <f t="shared" si="262"/>
        <v>1371</v>
      </c>
      <c r="O1306" s="46">
        <f t="shared" si="263"/>
        <v>174</v>
      </c>
      <c r="P1306" s="46" t="s">
        <v>28</v>
      </c>
      <c r="Q1306" s="58">
        <f t="shared" si="264"/>
        <v>0</v>
      </c>
      <c r="R1306" s="46">
        <f t="shared" si="265"/>
        <v>383.88000000000005</v>
      </c>
      <c r="S1306" s="58" t="str">
        <f t="shared" si="266"/>
        <v>No Discount</v>
      </c>
      <c r="T1306" s="46" t="str">
        <f t="shared" si="267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68"/>
        <v>0</v>
      </c>
      <c r="W1306" s="46">
        <f t="shared" si="269"/>
        <v>383.88000000000005</v>
      </c>
      <c r="X1306" s="58">
        <f t="shared" si="270"/>
        <v>0</v>
      </c>
      <c r="Y1306" s="46" t="str">
        <f t="shared" si="271"/>
        <v>Yes</v>
      </c>
      <c r="Z1306" s="46" t="str">
        <f t="shared" si="272"/>
        <v>Very high</v>
      </c>
    </row>
    <row r="1307" spans="1:26" x14ac:dyDescent="0.25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60"/>
        <v>64488</v>
      </c>
      <c r="L1307" s="46">
        <f t="shared" si="261"/>
        <v>67032</v>
      </c>
      <c r="M1307" s="46">
        <v>67</v>
      </c>
      <c r="N1307" s="46">
        <f t="shared" si="262"/>
        <v>67099</v>
      </c>
      <c r="O1307" s="46">
        <f t="shared" si="263"/>
        <v>2611</v>
      </c>
      <c r="P1307" s="46" t="s">
        <v>28</v>
      </c>
      <c r="Q1307" s="58">
        <f t="shared" si="264"/>
        <v>0</v>
      </c>
      <c r="R1307" s="46" t="str">
        <f t="shared" si="265"/>
        <v>-</v>
      </c>
      <c r="S1307" s="58">
        <f t="shared" si="266"/>
        <v>0.02</v>
      </c>
      <c r="T1307" s="46" t="str">
        <f t="shared" si="267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68"/>
        <v>0</v>
      </c>
      <c r="W1307" s="46" t="str">
        <f t="shared" si="269"/>
        <v>-</v>
      </c>
      <c r="X1307" s="58">
        <f t="shared" si="270"/>
        <v>0.02</v>
      </c>
      <c r="Y1307" s="46" t="str">
        <f t="shared" si="271"/>
        <v>Yes</v>
      </c>
      <c r="Z1307" s="46" t="str">
        <f t="shared" si="272"/>
        <v>Very high</v>
      </c>
    </row>
    <row r="1308" spans="1:26" x14ac:dyDescent="0.25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60"/>
        <v>6093</v>
      </c>
      <c r="L1308" s="46">
        <f t="shared" si="261"/>
        <v>6274</v>
      </c>
      <c r="M1308" s="46">
        <v>53</v>
      </c>
      <c r="N1308" s="46">
        <f t="shared" si="262"/>
        <v>6327</v>
      </c>
      <c r="O1308" s="46">
        <f t="shared" si="263"/>
        <v>234</v>
      </c>
      <c r="P1308" s="46" t="s">
        <v>28</v>
      </c>
      <c r="Q1308" s="58">
        <f t="shared" si="264"/>
        <v>0</v>
      </c>
      <c r="R1308" s="46" t="str">
        <f t="shared" si="265"/>
        <v>-</v>
      </c>
      <c r="S1308" s="58" t="str">
        <f t="shared" si="266"/>
        <v>No Discount</v>
      </c>
      <c r="T1308" s="46" t="str">
        <f t="shared" si="267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68"/>
        <v>0</v>
      </c>
      <c r="W1308" s="46" t="str">
        <f t="shared" si="269"/>
        <v>-</v>
      </c>
      <c r="X1308" s="58">
        <f t="shared" si="270"/>
        <v>0</v>
      </c>
      <c r="Y1308" s="46" t="str">
        <f t="shared" si="271"/>
        <v>Yes</v>
      </c>
      <c r="Z1308" s="46" t="str">
        <f t="shared" si="272"/>
        <v>HIGH</v>
      </c>
    </row>
    <row r="1309" spans="1:26" x14ac:dyDescent="0.25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60"/>
        <v>3480</v>
      </c>
      <c r="L1309" s="46">
        <f t="shared" si="261"/>
        <v>3584</v>
      </c>
      <c r="M1309" s="46">
        <v>39</v>
      </c>
      <c r="N1309" s="46">
        <f t="shared" si="262"/>
        <v>3623</v>
      </c>
      <c r="O1309" s="46">
        <f t="shared" si="263"/>
        <v>143</v>
      </c>
      <c r="P1309" s="46" t="s">
        <v>28</v>
      </c>
      <c r="Q1309" s="58">
        <f t="shared" si="264"/>
        <v>0.3</v>
      </c>
      <c r="R1309" s="46">
        <f t="shared" si="265"/>
        <v>1086.8999999999999</v>
      </c>
      <c r="S1309" s="58" t="str">
        <f t="shared" si="266"/>
        <v>No Discount</v>
      </c>
      <c r="T1309" s="46" t="str">
        <f t="shared" si="267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68"/>
        <v>0.3</v>
      </c>
      <c r="W1309" s="46">
        <f t="shared" si="269"/>
        <v>1086.8999999999999</v>
      </c>
      <c r="X1309" s="58">
        <f t="shared" si="270"/>
        <v>0</v>
      </c>
      <c r="Y1309" s="46" t="str">
        <f t="shared" si="271"/>
        <v>No</v>
      </c>
      <c r="Z1309" s="46" t="str">
        <f t="shared" si="272"/>
        <v>MID</v>
      </c>
    </row>
    <row r="1310" spans="1:26" x14ac:dyDescent="0.25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60"/>
        <v>290</v>
      </c>
      <c r="L1310" s="46">
        <f t="shared" si="261"/>
        <v>315</v>
      </c>
      <c r="M1310" s="46">
        <v>10</v>
      </c>
      <c r="N1310" s="46">
        <f t="shared" si="262"/>
        <v>325</v>
      </c>
      <c r="O1310" s="46">
        <f t="shared" si="263"/>
        <v>35</v>
      </c>
      <c r="P1310" s="46" t="s">
        <v>30</v>
      </c>
      <c r="Q1310" s="58">
        <f t="shared" si="264"/>
        <v>0</v>
      </c>
      <c r="R1310" s="46">
        <f t="shared" si="265"/>
        <v>91.000000000000014</v>
      </c>
      <c r="S1310" s="58" t="str">
        <f t="shared" si="266"/>
        <v>No Discount</v>
      </c>
      <c r="T1310" s="46" t="str">
        <f t="shared" si="267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68"/>
        <v>0</v>
      </c>
      <c r="W1310" s="46">
        <f t="shared" si="269"/>
        <v>91.000000000000014</v>
      </c>
      <c r="X1310" s="58">
        <f t="shared" si="270"/>
        <v>0</v>
      </c>
      <c r="Y1310" s="46" t="str">
        <f t="shared" si="271"/>
        <v>No</v>
      </c>
      <c r="Z1310" s="46" t="str">
        <f t="shared" si="272"/>
        <v>LOW</v>
      </c>
    </row>
    <row r="1311" spans="1:26" x14ac:dyDescent="0.25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60"/>
        <v>712</v>
      </c>
      <c r="L1311" s="46">
        <f t="shared" si="261"/>
        <v>784</v>
      </c>
      <c r="M1311" s="46">
        <v>78</v>
      </c>
      <c r="N1311" s="46">
        <f t="shared" si="262"/>
        <v>862</v>
      </c>
      <c r="O1311" s="46">
        <f t="shared" si="263"/>
        <v>150</v>
      </c>
      <c r="P1311" s="46" t="s">
        <v>30</v>
      </c>
      <c r="Q1311" s="58">
        <f t="shared" si="264"/>
        <v>0</v>
      </c>
      <c r="R1311" s="46">
        <f t="shared" si="265"/>
        <v>241.36</v>
      </c>
      <c r="S1311" s="58" t="str">
        <f t="shared" si="266"/>
        <v>No Discount</v>
      </c>
      <c r="T1311" s="46" t="str">
        <f t="shared" si="267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68"/>
        <v>0</v>
      </c>
      <c r="W1311" s="46">
        <f t="shared" si="269"/>
        <v>241.36</v>
      </c>
      <c r="X1311" s="58">
        <f t="shared" si="270"/>
        <v>0</v>
      </c>
      <c r="Y1311" s="46" t="str">
        <f t="shared" si="271"/>
        <v>No</v>
      </c>
      <c r="Z1311" s="46" t="str">
        <f t="shared" si="272"/>
        <v>Very high</v>
      </c>
    </row>
    <row r="1312" spans="1:26" x14ac:dyDescent="0.25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60"/>
        <v>12802</v>
      </c>
      <c r="L1312" s="46">
        <f t="shared" si="261"/>
        <v>12800</v>
      </c>
      <c r="M1312" s="46">
        <v>38</v>
      </c>
      <c r="N1312" s="46">
        <f t="shared" si="262"/>
        <v>12838</v>
      </c>
      <c r="O1312" s="46">
        <f t="shared" si="263"/>
        <v>36</v>
      </c>
      <c r="P1312" s="46" t="s">
        <v>28</v>
      </c>
      <c r="Q1312" s="58">
        <f t="shared" si="264"/>
        <v>0</v>
      </c>
      <c r="R1312" s="46" t="str">
        <f t="shared" si="265"/>
        <v>-</v>
      </c>
      <c r="S1312" s="58" t="str">
        <f t="shared" si="266"/>
        <v>No Discount</v>
      </c>
      <c r="T1312" s="46" t="str">
        <f t="shared" si="267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68"/>
        <v>0</v>
      </c>
      <c r="W1312" s="46" t="str">
        <f t="shared" si="269"/>
        <v>-</v>
      </c>
      <c r="X1312" s="58">
        <f t="shared" si="270"/>
        <v>0</v>
      </c>
      <c r="Y1312" s="46" t="str">
        <f t="shared" si="271"/>
        <v>Yes</v>
      </c>
      <c r="Z1312" s="46" t="str">
        <f t="shared" si="272"/>
        <v>MID</v>
      </c>
    </row>
    <row r="1313" spans="1:26" x14ac:dyDescent="0.25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60"/>
        <v>490</v>
      </c>
      <c r="L1313" s="46">
        <f t="shared" si="261"/>
        <v>505</v>
      </c>
      <c r="M1313" s="46">
        <v>10</v>
      </c>
      <c r="N1313" s="46">
        <f t="shared" si="262"/>
        <v>515</v>
      </c>
      <c r="O1313" s="46">
        <f t="shared" si="263"/>
        <v>25</v>
      </c>
      <c r="P1313" s="46" t="s">
        <v>28</v>
      </c>
      <c r="Q1313" s="58">
        <f t="shared" si="264"/>
        <v>0</v>
      </c>
      <c r="R1313" s="46" t="str">
        <f t="shared" si="265"/>
        <v>-</v>
      </c>
      <c r="S1313" s="58" t="str">
        <f t="shared" si="266"/>
        <v>No Discount</v>
      </c>
      <c r="T1313" s="46" t="str">
        <f t="shared" si="267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68"/>
        <v>0</v>
      </c>
      <c r="W1313" s="46" t="str">
        <f t="shared" si="269"/>
        <v>-</v>
      </c>
      <c r="X1313" s="58">
        <f t="shared" si="270"/>
        <v>0</v>
      </c>
      <c r="Y1313" s="46" t="str">
        <f t="shared" si="271"/>
        <v>No</v>
      </c>
      <c r="Z1313" s="46" t="str">
        <f t="shared" si="272"/>
        <v>LOW</v>
      </c>
    </row>
    <row r="1314" spans="1:26" x14ac:dyDescent="0.25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60"/>
        <v>385</v>
      </c>
      <c r="L1314" s="46">
        <f t="shared" si="261"/>
        <v>413</v>
      </c>
      <c r="M1314" s="46">
        <v>10</v>
      </c>
      <c r="N1314" s="46">
        <f t="shared" si="262"/>
        <v>423</v>
      </c>
      <c r="O1314" s="46">
        <f t="shared" si="263"/>
        <v>38</v>
      </c>
      <c r="P1314" s="46" t="s">
        <v>28</v>
      </c>
      <c r="Q1314" s="58">
        <f t="shared" si="264"/>
        <v>0.3</v>
      </c>
      <c r="R1314" s="46">
        <f t="shared" si="265"/>
        <v>126.89999999999999</v>
      </c>
      <c r="S1314" s="58" t="str">
        <f t="shared" si="266"/>
        <v>No Discount</v>
      </c>
      <c r="T1314" s="46" t="str">
        <f t="shared" si="267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68"/>
        <v>0.3</v>
      </c>
      <c r="W1314" s="46">
        <f t="shared" si="269"/>
        <v>126.89999999999999</v>
      </c>
      <c r="X1314" s="58">
        <f t="shared" si="270"/>
        <v>0</v>
      </c>
      <c r="Y1314" s="46" t="str">
        <f t="shared" si="271"/>
        <v>No</v>
      </c>
      <c r="Z1314" s="46" t="str">
        <f t="shared" si="272"/>
        <v>LOW</v>
      </c>
    </row>
    <row r="1315" spans="1:26" x14ac:dyDescent="0.25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60"/>
        <v>1130</v>
      </c>
      <c r="L1315" s="46">
        <f t="shared" si="261"/>
        <v>1290</v>
      </c>
      <c r="M1315" s="46">
        <v>24</v>
      </c>
      <c r="N1315" s="46">
        <f t="shared" si="262"/>
        <v>1314</v>
      </c>
      <c r="O1315" s="46">
        <f t="shared" si="263"/>
        <v>184</v>
      </c>
      <c r="P1315" s="46" t="s">
        <v>30</v>
      </c>
      <c r="Q1315" s="58">
        <f t="shared" si="264"/>
        <v>0</v>
      </c>
      <c r="R1315" s="46">
        <f t="shared" si="265"/>
        <v>367.92</v>
      </c>
      <c r="S1315" s="58" t="str">
        <f t="shared" si="266"/>
        <v>No Discount</v>
      </c>
      <c r="T1315" s="46" t="str">
        <f t="shared" si="267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68"/>
        <v>0</v>
      </c>
      <c r="W1315" s="46">
        <f t="shared" si="269"/>
        <v>367.92</v>
      </c>
      <c r="X1315" s="58">
        <f t="shared" si="270"/>
        <v>0</v>
      </c>
      <c r="Y1315" s="46" t="str">
        <f t="shared" si="271"/>
        <v>No</v>
      </c>
      <c r="Z1315" s="46" t="str">
        <f t="shared" si="272"/>
        <v>MID</v>
      </c>
    </row>
    <row r="1316" spans="1:26" x14ac:dyDescent="0.25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60"/>
        <v>9150</v>
      </c>
      <c r="L1316" s="46">
        <f t="shared" si="261"/>
        <v>9690</v>
      </c>
      <c r="M1316" s="46">
        <v>36</v>
      </c>
      <c r="N1316" s="46">
        <f t="shared" si="262"/>
        <v>9726</v>
      </c>
      <c r="O1316" s="46">
        <f t="shared" si="263"/>
        <v>576</v>
      </c>
      <c r="P1316" s="46" t="s">
        <v>152</v>
      </c>
      <c r="Q1316" s="58">
        <f t="shared" si="264"/>
        <v>0</v>
      </c>
      <c r="R1316" s="46" t="str">
        <f t="shared" si="265"/>
        <v>-</v>
      </c>
      <c r="S1316" s="58" t="str">
        <f t="shared" si="266"/>
        <v>No Discount</v>
      </c>
      <c r="T1316" s="46" t="str">
        <f t="shared" si="267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68"/>
        <v>0</v>
      </c>
      <c r="W1316" s="46" t="str">
        <f t="shared" si="269"/>
        <v>-</v>
      </c>
      <c r="X1316" s="58">
        <f t="shared" si="270"/>
        <v>0</v>
      </c>
      <c r="Y1316" s="46" t="str">
        <f t="shared" si="271"/>
        <v>Yes</v>
      </c>
      <c r="Z1316" s="46" t="str">
        <f t="shared" si="272"/>
        <v>MID</v>
      </c>
    </row>
    <row r="1317" spans="1:26" x14ac:dyDescent="0.25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60"/>
        <v>2990</v>
      </c>
      <c r="L1317" s="46">
        <f t="shared" si="261"/>
        <v>3170</v>
      </c>
      <c r="M1317" s="46">
        <v>25</v>
      </c>
      <c r="N1317" s="46">
        <f t="shared" si="262"/>
        <v>3195</v>
      </c>
      <c r="O1317" s="46">
        <f t="shared" si="263"/>
        <v>205</v>
      </c>
      <c r="P1317" s="46" t="s">
        <v>28</v>
      </c>
      <c r="Q1317" s="58">
        <f t="shared" si="264"/>
        <v>0</v>
      </c>
      <c r="R1317" s="46" t="str">
        <f t="shared" si="265"/>
        <v>-</v>
      </c>
      <c r="S1317" s="58" t="str">
        <f t="shared" si="266"/>
        <v>No Discount</v>
      </c>
      <c r="T1317" s="46" t="str">
        <f t="shared" si="267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68"/>
        <v>0</v>
      </c>
      <c r="W1317" s="46" t="str">
        <f t="shared" si="269"/>
        <v>-</v>
      </c>
      <c r="X1317" s="58">
        <f t="shared" si="270"/>
        <v>0</v>
      </c>
      <c r="Y1317" s="46" t="str">
        <f t="shared" si="271"/>
        <v>Yes</v>
      </c>
      <c r="Z1317" s="46" t="str">
        <f t="shared" si="272"/>
        <v>MID</v>
      </c>
    </row>
    <row r="1318" spans="1:26" x14ac:dyDescent="0.25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60"/>
        <v>3492</v>
      </c>
      <c r="L1318" s="46">
        <f t="shared" si="261"/>
        <v>3738</v>
      </c>
      <c r="M1318" s="46">
        <v>45</v>
      </c>
      <c r="N1318" s="46">
        <f t="shared" si="262"/>
        <v>3783</v>
      </c>
      <c r="O1318" s="46">
        <f t="shared" si="263"/>
        <v>291</v>
      </c>
      <c r="P1318" s="46" t="s">
        <v>28</v>
      </c>
      <c r="Q1318" s="58">
        <f t="shared" si="264"/>
        <v>0</v>
      </c>
      <c r="R1318" s="46" t="str">
        <f t="shared" si="265"/>
        <v>-</v>
      </c>
      <c r="S1318" s="58" t="str">
        <f t="shared" si="266"/>
        <v>No Discount</v>
      </c>
      <c r="T1318" s="46" t="str">
        <f t="shared" si="267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68"/>
        <v>0</v>
      </c>
      <c r="W1318" s="46" t="str">
        <f t="shared" si="269"/>
        <v>-</v>
      </c>
      <c r="X1318" s="58">
        <f t="shared" si="270"/>
        <v>0</v>
      </c>
      <c r="Y1318" s="46" t="str">
        <f t="shared" si="271"/>
        <v>No</v>
      </c>
      <c r="Z1318" s="46" t="str">
        <f t="shared" si="272"/>
        <v>HIGH</v>
      </c>
    </row>
    <row r="1319" spans="1:26" x14ac:dyDescent="0.25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60"/>
        <v>2721</v>
      </c>
      <c r="L1319" s="46">
        <f t="shared" si="261"/>
        <v>3054</v>
      </c>
      <c r="M1319" s="46">
        <v>90</v>
      </c>
      <c r="N1319" s="46">
        <f t="shared" si="262"/>
        <v>3144</v>
      </c>
      <c r="O1319" s="46">
        <f t="shared" si="263"/>
        <v>423</v>
      </c>
      <c r="P1319" s="46" t="s">
        <v>30</v>
      </c>
      <c r="Q1319" s="58">
        <f t="shared" si="264"/>
        <v>0</v>
      </c>
      <c r="R1319" s="46">
        <f t="shared" si="265"/>
        <v>880.32</v>
      </c>
      <c r="S1319" s="58" t="str">
        <f t="shared" si="266"/>
        <v>No Discount</v>
      </c>
      <c r="T1319" s="46" t="str">
        <f t="shared" si="267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68"/>
        <v>0</v>
      </c>
      <c r="W1319" s="46">
        <f t="shared" si="269"/>
        <v>880.32</v>
      </c>
      <c r="X1319" s="58">
        <f t="shared" si="270"/>
        <v>0</v>
      </c>
      <c r="Y1319" s="46" t="str">
        <f t="shared" si="271"/>
        <v>No</v>
      </c>
      <c r="Z1319" s="46" t="str">
        <f t="shared" si="272"/>
        <v>Very high</v>
      </c>
    </row>
    <row r="1320" spans="1:26" x14ac:dyDescent="0.25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60"/>
        <v>4323</v>
      </c>
      <c r="L1320" s="46">
        <f t="shared" si="261"/>
        <v>4714</v>
      </c>
      <c r="M1320" s="46">
        <v>50</v>
      </c>
      <c r="N1320" s="46">
        <f t="shared" si="262"/>
        <v>4764</v>
      </c>
      <c r="O1320" s="46">
        <f t="shared" si="263"/>
        <v>441</v>
      </c>
      <c r="P1320" s="46" t="s">
        <v>152</v>
      </c>
      <c r="Q1320" s="58">
        <f t="shared" si="264"/>
        <v>0</v>
      </c>
      <c r="R1320" s="46" t="str">
        <f t="shared" si="265"/>
        <v>-</v>
      </c>
      <c r="S1320" s="58" t="str">
        <f t="shared" si="266"/>
        <v>No Discount</v>
      </c>
      <c r="T1320" s="46" t="str">
        <f t="shared" si="267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68"/>
        <v>0</v>
      </c>
      <c r="W1320" s="46" t="str">
        <f t="shared" si="269"/>
        <v>-</v>
      </c>
      <c r="X1320" s="58">
        <f t="shared" si="270"/>
        <v>0</v>
      </c>
      <c r="Y1320" s="46" t="str">
        <f t="shared" si="271"/>
        <v>Yes</v>
      </c>
      <c r="Z1320" s="46" t="str">
        <f t="shared" si="272"/>
        <v>HIGH</v>
      </c>
    </row>
    <row r="1321" spans="1:26" x14ac:dyDescent="0.25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60"/>
        <v>8547</v>
      </c>
      <c r="L1321" s="46">
        <f t="shared" si="261"/>
        <v>9513</v>
      </c>
      <c r="M1321" s="46">
        <v>87</v>
      </c>
      <c r="N1321" s="46">
        <f t="shared" si="262"/>
        <v>9600</v>
      </c>
      <c r="O1321" s="46">
        <f t="shared" si="263"/>
        <v>1053</v>
      </c>
      <c r="P1321" s="46" t="s">
        <v>28</v>
      </c>
      <c r="Q1321" s="58">
        <f t="shared" si="264"/>
        <v>0</v>
      </c>
      <c r="R1321" s="46" t="str">
        <f t="shared" si="265"/>
        <v>-</v>
      </c>
      <c r="S1321" s="58" t="str">
        <f t="shared" si="266"/>
        <v>No Discount</v>
      </c>
      <c r="T1321" s="46" t="str">
        <f t="shared" si="267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68"/>
        <v>0</v>
      </c>
      <c r="W1321" s="46" t="str">
        <f t="shared" si="269"/>
        <v>-</v>
      </c>
      <c r="X1321" s="58">
        <f t="shared" si="270"/>
        <v>0</v>
      </c>
      <c r="Y1321" s="46" t="str">
        <f t="shared" si="271"/>
        <v>Yes</v>
      </c>
      <c r="Z1321" s="46" t="str">
        <f t="shared" si="272"/>
        <v>Very high</v>
      </c>
    </row>
    <row r="1322" spans="1:26" x14ac:dyDescent="0.25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60"/>
        <v>14496</v>
      </c>
      <c r="L1322" s="46">
        <f t="shared" si="261"/>
        <v>15218</v>
      </c>
      <c r="M1322" s="46">
        <v>89</v>
      </c>
      <c r="N1322" s="46">
        <f t="shared" si="262"/>
        <v>15307</v>
      </c>
      <c r="O1322" s="46">
        <f t="shared" si="263"/>
        <v>811</v>
      </c>
      <c r="P1322" s="46" t="s">
        <v>30</v>
      </c>
      <c r="Q1322" s="58">
        <f t="shared" si="264"/>
        <v>0</v>
      </c>
      <c r="R1322" s="46">
        <f t="shared" si="265"/>
        <v>4285.96</v>
      </c>
      <c r="S1322" s="58" t="str">
        <f t="shared" si="266"/>
        <v>No Discount</v>
      </c>
      <c r="T1322" s="46" t="str">
        <f t="shared" si="267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68"/>
        <v>0</v>
      </c>
      <c r="W1322" s="46">
        <f t="shared" si="269"/>
        <v>4285.96</v>
      </c>
      <c r="X1322" s="58">
        <f t="shared" si="270"/>
        <v>0</v>
      </c>
      <c r="Y1322" s="46" t="str">
        <f t="shared" si="271"/>
        <v>Yes</v>
      </c>
      <c r="Z1322" s="46" t="str">
        <f t="shared" si="272"/>
        <v>Very high</v>
      </c>
    </row>
    <row r="1323" spans="1:26" x14ac:dyDescent="0.25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60"/>
        <v>5166</v>
      </c>
      <c r="L1323" s="46">
        <f t="shared" si="261"/>
        <v>5748</v>
      </c>
      <c r="M1323" s="46">
        <v>58</v>
      </c>
      <c r="N1323" s="46">
        <f t="shared" si="262"/>
        <v>5806</v>
      </c>
      <c r="O1323" s="46">
        <f t="shared" si="263"/>
        <v>640</v>
      </c>
      <c r="P1323" s="46" t="s">
        <v>152</v>
      </c>
      <c r="Q1323" s="58">
        <f t="shared" si="264"/>
        <v>0</v>
      </c>
      <c r="R1323" s="46" t="str">
        <f t="shared" si="265"/>
        <v>-</v>
      </c>
      <c r="S1323" s="58" t="str">
        <f t="shared" si="266"/>
        <v>No Discount</v>
      </c>
      <c r="T1323" s="46" t="str">
        <f t="shared" si="267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68"/>
        <v>0</v>
      </c>
      <c r="W1323" s="46" t="str">
        <f t="shared" si="269"/>
        <v>-</v>
      </c>
      <c r="X1323" s="58">
        <f t="shared" si="270"/>
        <v>0</v>
      </c>
      <c r="Y1323" s="46" t="str">
        <f t="shared" si="271"/>
        <v>Yes</v>
      </c>
      <c r="Z1323" s="46" t="str">
        <f t="shared" si="272"/>
        <v>HIGH</v>
      </c>
    </row>
    <row r="1324" spans="1:26" x14ac:dyDescent="0.25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60"/>
        <v>2959</v>
      </c>
      <c r="L1324" s="46">
        <f t="shared" si="261"/>
        <v>3256</v>
      </c>
      <c r="M1324" s="46">
        <v>49</v>
      </c>
      <c r="N1324" s="46">
        <f t="shared" si="262"/>
        <v>3305</v>
      </c>
      <c r="O1324" s="46">
        <f t="shared" si="263"/>
        <v>346</v>
      </c>
      <c r="P1324" s="46" t="s">
        <v>30</v>
      </c>
      <c r="Q1324" s="58">
        <f t="shared" si="264"/>
        <v>0</v>
      </c>
      <c r="R1324" s="46" t="str">
        <f t="shared" si="265"/>
        <v>-</v>
      </c>
      <c r="S1324" s="58" t="str">
        <f t="shared" si="266"/>
        <v>No Discount</v>
      </c>
      <c r="T1324" s="46" t="str">
        <f t="shared" si="267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68"/>
        <v>0</v>
      </c>
      <c r="W1324" s="46" t="str">
        <f t="shared" si="269"/>
        <v>-</v>
      </c>
      <c r="X1324" s="58">
        <f t="shared" si="270"/>
        <v>0</v>
      </c>
      <c r="Y1324" s="46" t="str">
        <f t="shared" si="271"/>
        <v>Yes</v>
      </c>
      <c r="Z1324" s="46" t="str">
        <f t="shared" si="272"/>
        <v>HIGH</v>
      </c>
    </row>
    <row r="1325" spans="1:26" x14ac:dyDescent="0.25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60"/>
        <v>4248</v>
      </c>
      <c r="L1325" s="46">
        <f t="shared" si="261"/>
        <v>4638</v>
      </c>
      <c r="M1325" s="46">
        <v>85</v>
      </c>
      <c r="N1325" s="46">
        <f t="shared" si="262"/>
        <v>4723</v>
      </c>
      <c r="O1325" s="46">
        <f t="shared" si="263"/>
        <v>475</v>
      </c>
      <c r="P1325" s="46" t="s">
        <v>30</v>
      </c>
      <c r="Q1325" s="58">
        <f t="shared" si="264"/>
        <v>0</v>
      </c>
      <c r="R1325" s="46" t="str">
        <f t="shared" si="265"/>
        <v>-</v>
      </c>
      <c r="S1325" s="58" t="str">
        <f t="shared" si="266"/>
        <v>No Discount</v>
      </c>
      <c r="T1325" s="46" t="str">
        <f t="shared" si="267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68"/>
        <v>0</v>
      </c>
      <c r="W1325" s="46" t="str">
        <f t="shared" si="269"/>
        <v>-</v>
      </c>
      <c r="X1325" s="58">
        <f t="shared" si="270"/>
        <v>0</v>
      </c>
      <c r="Y1325" s="46" t="str">
        <f t="shared" si="271"/>
        <v>No</v>
      </c>
      <c r="Z1325" s="46" t="str">
        <f t="shared" si="272"/>
        <v>Very high</v>
      </c>
    </row>
    <row r="1326" spans="1:26" x14ac:dyDescent="0.25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60"/>
        <v>6667</v>
      </c>
      <c r="L1326" s="46">
        <f t="shared" si="261"/>
        <v>6864</v>
      </c>
      <c r="M1326" s="46">
        <v>86</v>
      </c>
      <c r="N1326" s="46">
        <f t="shared" si="262"/>
        <v>6950</v>
      </c>
      <c r="O1326" s="46">
        <f t="shared" si="263"/>
        <v>283</v>
      </c>
      <c r="P1326" s="46" t="s">
        <v>28</v>
      </c>
      <c r="Q1326" s="58">
        <f t="shared" si="264"/>
        <v>0</v>
      </c>
      <c r="R1326" s="46" t="str">
        <f t="shared" si="265"/>
        <v>-</v>
      </c>
      <c r="S1326" s="58" t="str">
        <f t="shared" si="266"/>
        <v>No Discount</v>
      </c>
      <c r="T1326" s="46" t="str">
        <f t="shared" si="267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68"/>
        <v>0</v>
      </c>
      <c r="W1326" s="46" t="str">
        <f t="shared" si="269"/>
        <v>-</v>
      </c>
      <c r="X1326" s="58">
        <f t="shared" si="270"/>
        <v>0</v>
      </c>
      <c r="Y1326" s="46" t="str">
        <f t="shared" si="271"/>
        <v>Yes</v>
      </c>
      <c r="Z1326" s="46" t="str">
        <f t="shared" si="272"/>
        <v>Very high</v>
      </c>
    </row>
    <row r="1327" spans="1:26" x14ac:dyDescent="0.25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60"/>
        <v>11520</v>
      </c>
      <c r="L1327" s="46">
        <f t="shared" si="261"/>
        <v>12210</v>
      </c>
      <c r="M1327" s="46">
        <v>72</v>
      </c>
      <c r="N1327" s="46">
        <f t="shared" si="262"/>
        <v>12282</v>
      </c>
      <c r="O1327" s="46">
        <f t="shared" si="263"/>
        <v>762</v>
      </c>
      <c r="P1327" s="46" t="s">
        <v>30</v>
      </c>
      <c r="Q1327" s="58">
        <f t="shared" si="264"/>
        <v>0</v>
      </c>
      <c r="R1327" s="46">
        <f t="shared" si="265"/>
        <v>1842.3</v>
      </c>
      <c r="S1327" s="58" t="str">
        <f t="shared" si="266"/>
        <v>No Discount</v>
      </c>
      <c r="T1327" s="46" t="str">
        <f t="shared" si="267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68"/>
        <v>0</v>
      </c>
      <c r="W1327" s="46" t="str">
        <f t="shared" si="269"/>
        <v>-</v>
      </c>
      <c r="X1327" s="58">
        <f t="shared" si="270"/>
        <v>0</v>
      </c>
      <c r="Y1327" s="46" t="str">
        <f t="shared" si="271"/>
        <v>Yes</v>
      </c>
      <c r="Z1327" s="46" t="str">
        <f t="shared" si="272"/>
        <v>Very high</v>
      </c>
    </row>
    <row r="1328" spans="1:26" x14ac:dyDescent="0.25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60"/>
        <v>3980</v>
      </c>
      <c r="L1328" s="46">
        <f t="shared" si="261"/>
        <v>4430</v>
      </c>
      <c r="M1328" s="46">
        <v>46</v>
      </c>
      <c r="N1328" s="46">
        <f t="shared" si="262"/>
        <v>4476</v>
      </c>
      <c r="O1328" s="46">
        <f t="shared" si="263"/>
        <v>496</v>
      </c>
      <c r="P1328" s="46" t="s">
        <v>64</v>
      </c>
      <c r="Q1328" s="58">
        <f t="shared" si="264"/>
        <v>0</v>
      </c>
      <c r="R1328" s="46">
        <f t="shared" si="265"/>
        <v>671.4</v>
      </c>
      <c r="S1328" s="58" t="str">
        <f t="shared" si="266"/>
        <v>No Discount</v>
      </c>
      <c r="T1328" s="46" t="str">
        <f t="shared" si="267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68"/>
        <v>0</v>
      </c>
      <c r="W1328" s="46" t="str">
        <f t="shared" si="269"/>
        <v>-</v>
      </c>
      <c r="X1328" s="58">
        <f t="shared" si="270"/>
        <v>0</v>
      </c>
      <c r="Y1328" s="46" t="str">
        <f t="shared" si="271"/>
        <v>No</v>
      </c>
      <c r="Z1328" s="46" t="str">
        <f t="shared" si="272"/>
        <v>HIGH</v>
      </c>
    </row>
    <row r="1329" spans="1:26" x14ac:dyDescent="0.25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60"/>
        <v>4070</v>
      </c>
      <c r="L1329" s="46">
        <f t="shared" si="261"/>
        <v>4435</v>
      </c>
      <c r="M1329" s="46">
        <v>71</v>
      </c>
      <c r="N1329" s="46">
        <f t="shared" si="262"/>
        <v>4506</v>
      </c>
      <c r="O1329" s="46">
        <f t="shared" si="263"/>
        <v>436</v>
      </c>
      <c r="P1329" s="46" t="s">
        <v>30</v>
      </c>
      <c r="Q1329" s="58">
        <f t="shared" si="264"/>
        <v>0</v>
      </c>
      <c r="R1329" s="46" t="str">
        <f t="shared" si="265"/>
        <v>-</v>
      </c>
      <c r="S1329" s="58" t="str">
        <f t="shared" si="266"/>
        <v>No Discount</v>
      </c>
      <c r="T1329" s="46" t="str">
        <f t="shared" si="267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68"/>
        <v>0</v>
      </c>
      <c r="W1329" s="46" t="str">
        <f t="shared" si="269"/>
        <v>-</v>
      </c>
      <c r="X1329" s="58">
        <f t="shared" si="270"/>
        <v>0</v>
      </c>
      <c r="Y1329" s="46" t="str">
        <f t="shared" si="271"/>
        <v>No</v>
      </c>
      <c r="Z1329" s="46" t="str">
        <f t="shared" si="272"/>
        <v>Very high</v>
      </c>
    </row>
    <row r="1330" spans="1:26" x14ac:dyDescent="0.25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60"/>
        <v>64</v>
      </c>
      <c r="L1330" s="46">
        <f t="shared" si="261"/>
        <v>69</v>
      </c>
      <c r="M1330" s="46">
        <v>10</v>
      </c>
      <c r="N1330" s="46">
        <f t="shared" si="262"/>
        <v>79</v>
      </c>
      <c r="O1330" s="46">
        <f t="shared" si="263"/>
        <v>15</v>
      </c>
      <c r="P1330" s="46" t="s">
        <v>30</v>
      </c>
      <c r="Q1330" s="58">
        <f t="shared" si="264"/>
        <v>0</v>
      </c>
      <c r="R1330" s="46" t="str">
        <f t="shared" si="265"/>
        <v>-</v>
      </c>
      <c r="S1330" s="58" t="str">
        <f t="shared" si="266"/>
        <v>No Discount</v>
      </c>
      <c r="T1330" s="46" t="str">
        <f t="shared" si="267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68"/>
        <v>0</v>
      </c>
      <c r="W1330" s="46" t="str">
        <f t="shared" si="269"/>
        <v>-</v>
      </c>
      <c r="X1330" s="58">
        <f t="shared" si="270"/>
        <v>0</v>
      </c>
      <c r="Y1330" s="46" t="str">
        <f t="shared" si="271"/>
        <v>No</v>
      </c>
      <c r="Z1330" s="46" t="str">
        <f t="shared" si="272"/>
        <v>LOW</v>
      </c>
    </row>
    <row r="1331" spans="1:26" x14ac:dyDescent="0.25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60"/>
        <v>9312</v>
      </c>
      <c r="L1331" s="46">
        <f t="shared" si="261"/>
        <v>9968</v>
      </c>
      <c r="M1331" s="46">
        <v>59</v>
      </c>
      <c r="N1331" s="46">
        <f t="shared" si="262"/>
        <v>10027</v>
      </c>
      <c r="O1331" s="46">
        <f t="shared" si="263"/>
        <v>715</v>
      </c>
      <c r="P1331" s="46" t="s">
        <v>152</v>
      </c>
      <c r="Q1331" s="58">
        <f t="shared" si="264"/>
        <v>0</v>
      </c>
      <c r="R1331" s="46" t="str">
        <f t="shared" si="265"/>
        <v>-</v>
      </c>
      <c r="S1331" s="58" t="str">
        <f t="shared" si="266"/>
        <v>No Discount</v>
      </c>
      <c r="T1331" s="46" t="str">
        <f t="shared" si="267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68"/>
        <v>0</v>
      </c>
      <c r="W1331" s="46" t="str">
        <f t="shared" si="269"/>
        <v>-</v>
      </c>
      <c r="X1331" s="58">
        <f t="shared" si="270"/>
        <v>0</v>
      </c>
      <c r="Y1331" s="46" t="str">
        <f t="shared" si="271"/>
        <v>No</v>
      </c>
      <c r="Z1331" s="46" t="str">
        <f t="shared" si="272"/>
        <v>HIGH</v>
      </c>
    </row>
    <row r="1332" spans="1:26" x14ac:dyDescent="0.25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60"/>
        <v>7362</v>
      </c>
      <c r="L1332" s="46">
        <f t="shared" si="261"/>
        <v>7509</v>
      </c>
      <c r="M1332" s="46">
        <v>78</v>
      </c>
      <c r="N1332" s="46">
        <f t="shared" si="262"/>
        <v>7587</v>
      </c>
      <c r="O1332" s="46">
        <f t="shared" si="263"/>
        <v>225</v>
      </c>
      <c r="P1332" s="46" t="s">
        <v>28</v>
      </c>
      <c r="Q1332" s="58">
        <f t="shared" si="264"/>
        <v>0.3</v>
      </c>
      <c r="R1332" s="46">
        <f t="shared" si="265"/>
        <v>2276.1</v>
      </c>
      <c r="S1332" s="58" t="str">
        <f t="shared" si="266"/>
        <v>No Discount</v>
      </c>
      <c r="T1332" s="46" t="str">
        <f t="shared" si="267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68"/>
        <v>0.3</v>
      </c>
      <c r="W1332" s="46">
        <f t="shared" si="269"/>
        <v>2276.1</v>
      </c>
      <c r="X1332" s="58">
        <f t="shared" si="270"/>
        <v>0</v>
      </c>
      <c r="Y1332" s="46" t="str">
        <f t="shared" si="271"/>
        <v>No</v>
      </c>
      <c r="Z1332" s="46" t="str">
        <f t="shared" si="272"/>
        <v>Very high</v>
      </c>
    </row>
    <row r="1333" spans="1:26" x14ac:dyDescent="0.25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60"/>
        <v>128</v>
      </c>
      <c r="L1333" s="46">
        <f t="shared" si="261"/>
        <v>138</v>
      </c>
      <c r="M1333" s="46">
        <v>30</v>
      </c>
      <c r="N1333" s="46">
        <f t="shared" si="262"/>
        <v>168</v>
      </c>
      <c r="O1333" s="46">
        <f t="shared" si="263"/>
        <v>40</v>
      </c>
      <c r="P1333" s="46" t="s">
        <v>30</v>
      </c>
      <c r="Q1333" s="58">
        <f t="shared" si="264"/>
        <v>0</v>
      </c>
      <c r="R1333" s="46">
        <f t="shared" si="265"/>
        <v>25.2</v>
      </c>
      <c r="S1333" s="58" t="str">
        <f t="shared" si="266"/>
        <v>No Discount</v>
      </c>
      <c r="T1333" s="46" t="str">
        <f t="shared" si="267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68"/>
        <v>0</v>
      </c>
      <c r="W1333" s="46" t="str">
        <f t="shared" si="269"/>
        <v>-</v>
      </c>
      <c r="X1333" s="58">
        <f t="shared" si="270"/>
        <v>0</v>
      </c>
      <c r="Y1333" s="46" t="str">
        <f t="shared" si="271"/>
        <v>No</v>
      </c>
      <c r="Z1333" s="46" t="str">
        <f t="shared" si="272"/>
        <v>MID</v>
      </c>
    </row>
    <row r="1334" spans="1:26" x14ac:dyDescent="0.25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60"/>
        <v>12420</v>
      </c>
      <c r="L1334" s="46">
        <f t="shared" si="261"/>
        <v>13156</v>
      </c>
      <c r="M1334" s="46">
        <v>31</v>
      </c>
      <c r="N1334" s="46">
        <f t="shared" si="262"/>
        <v>13187</v>
      </c>
      <c r="O1334" s="46">
        <f t="shared" si="263"/>
        <v>767</v>
      </c>
      <c r="P1334" s="46" t="s">
        <v>28</v>
      </c>
      <c r="Q1334" s="58">
        <f t="shared" si="264"/>
        <v>0</v>
      </c>
      <c r="R1334" s="46" t="str">
        <f t="shared" si="265"/>
        <v>-</v>
      </c>
      <c r="S1334" s="58" t="str">
        <f t="shared" si="266"/>
        <v>No Discount</v>
      </c>
      <c r="T1334" s="46" t="str">
        <f t="shared" si="267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68"/>
        <v>0</v>
      </c>
      <c r="W1334" s="46" t="str">
        <f t="shared" si="269"/>
        <v>-</v>
      </c>
      <c r="X1334" s="58">
        <f t="shared" si="270"/>
        <v>0</v>
      </c>
      <c r="Y1334" s="46" t="str">
        <f t="shared" si="271"/>
        <v>No</v>
      </c>
      <c r="Z1334" s="46" t="str">
        <f t="shared" si="272"/>
        <v>MID</v>
      </c>
    </row>
    <row r="1335" spans="1:26" x14ac:dyDescent="0.25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60"/>
        <v>7660</v>
      </c>
      <c r="L1335" s="46">
        <f t="shared" si="261"/>
        <v>8185</v>
      </c>
      <c r="M1335" s="46">
        <v>41</v>
      </c>
      <c r="N1335" s="46">
        <f t="shared" si="262"/>
        <v>8226</v>
      </c>
      <c r="O1335" s="46">
        <f t="shared" si="263"/>
        <v>566</v>
      </c>
      <c r="P1335" s="46" t="s">
        <v>30</v>
      </c>
      <c r="Q1335" s="58">
        <f t="shared" si="264"/>
        <v>0</v>
      </c>
      <c r="R1335" s="46" t="str">
        <f t="shared" si="265"/>
        <v>-</v>
      </c>
      <c r="S1335" s="58" t="str">
        <f t="shared" si="266"/>
        <v>No Discount</v>
      </c>
      <c r="T1335" s="46" t="str">
        <f t="shared" si="267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68"/>
        <v>0</v>
      </c>
      <c r="W1335" s="46" t="str">
        <f t="shared" si="269"/>
        <v>-</v>
      </c>
      <c r="X1335" s="58">
        <f t="shared" si="270"/>
        <v>0</v>
      </c>
      <c r="Y1335" s="46" t="str">
        <f t="shared" si="271"/>
        <v>Yes</v>
      </c>
      <c r="Z1335" s="46" t="str">
        <f t="shared" si="272"/>
        <v>HIGH</v>
      </c>
    </row>
    <row r="1336" spans="1:26" x14ac:dyDescent="0.25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60"/>
        <v>2328</v>
      </c>
      <c r="L1336" s="46">
        <f t="shared" si="261"/>
        <v>2492</v>
      </c>
      <c r="M1336" s="46">
        <v>73</v>
      </c>
      <c r="N1336" s="46">
        <f t="shared" si="262"/>
        <v>2565</v>
      </c>
      <c r="O1336" s="46">
        <f t="shared" si="263"/>
        <v>237</v>
      </c>
      <c r="P1336" s="46" t="s">
        <v>28</v>
      </c>
      <c r="Q1336" s="58">
        <f t="shared" si="264"/>
        <v>0.3</v>
      </c>
      <c r="R1336" s="46">
        <f t="shared" si="265"/>
        <v>769.5</v>
      </c>
      <c r="S1336" s="58" t="str">
        <f t="shared" si="266"/>
        <v>No Discount</v>
      </c>
      <c r="T1336" s="46" t="str">
        <f t="shared" si="267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68"/>
        <v>0.3</v>
      </c>
      <c r="W1336" s="46">
        <f t="shared" si="269"/>
        <v>769.5</v>
      </c>
      <c r="X1336" s="58">
        <f t="shared" si="270"/>
        <v>0</v>
      </c>
      <c r="Y1336" s="46" t="str">
        <f t="shared" si="271"/>
        <v>No</v>
      </c>
      <c r="Z1336" s="46" t="str">
        <f t="shared" si="272"/>
        <v>Very high</v>
      </c>
    </row>
    <row r="1337" spans="1:26" x14ac:dyDescent="0.25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60"/>
        <v>23169</v>
      </c>
      <c r="L1337" s="46">
        <f t="shared" si="261"/>
        <v>25995</v>
      </c>
      <c r="M1337" s="46">
        <v>68</v>
      </c>
      <c r="N1337" s="46">
        <f t="shared" si="262"/>
        <v>26063</v>
      </c>
      <c r="O1337" s="46">
        <f t="shared" si="263"/>
        <v>2894</v>
      </c>
      <c r="P1337" s="46" t="s">
        <v>28</v>
      </c>
      <c r="Q1337" s="58">
        <f t="shared" si="264"/>
        <v>0</v>
      </c>
      <c r="R1337" s="46">
        <f t="shared" si="265"/>
        <v>7297.64</v>
      </c>
      <c r="S1337" s="58" t="str">
        <f t="shared" si="266"/>
        <v>No Discount</v>
      </c>
      <c r="T1337" s="46" t="str">
        <f t="shared" si="267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si="268"/>
        <v>0</v>
      </c>
      <c r="W1337" s="46">
        <f t="shared" si="269"/>
        <v>7297.64</v>
      </c>
      <c r="X1337" s="58">
        <f t="shared" si="270"/>
        <v>0</v>
      </c>
      <c r="Y1337" s="46" t="str">
        <f t="shared" si="271"/>
        <v>Yes</v>
      </c>
      <c r="Z1337" s="46" t="str">
        <f t="shared" si="272"/>
        <v>Very high</v>
      </c>
    </row>
    <row r="1338" spans="1:26" x14ac:dyDescent="0.25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60"/>
        <v>1461</v>
      </c>
      <c r="L1338" s="46">
        <f t="shared" si="261"/>
        <v>1593</v>
      </c>
      <c r="M1338" s="46">
        <v>96</v>
      </c>
      <c r="N1338" s="46">
        <f t="shared" si="262"/>
        <v>1689</v>
      </c>
      <c r="O1338" s="46">
        <f t="shared" si="263"/>
        <v>228</v>
      </c>
      <c r="P1338" s="46" t="s">
        <v>28</v>
      </c>
      <c r="Q1338" s="58">
        <f t="shared" si="264"/>
        <v>0</v>
      </c>
      <c r="R1338" s="46" t="str">
        <f t="shared" si="265"/>
        <v>-</v>
      </c>
      <c r="S1338" s="58" t="str">
        <f t="shared" si="266"/>
        <v>No Discount</v>
      </c>
      <c r="T1338" s="46" t="str">
        <f t="shared" si="267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68"/>
        <v>0</v>
      </c>
      <c r="W1338" s="46" t="str">
        <f t="shared" si="269"/>
        <v>-</v>
      </c>
      <c r="X1338" s="58">
        <f t="shared" si="270"/>
        <v>0</v>
      </c>
      <c r="Y1338" s="46" t="str">
        <f t="shared" si="271"/>
        <v>No</v>
      </c>
      <c r="Z1338" s="46" t="str">
        <f t="shared" si="272"/>
        <v>Very high</v>
      </c>
    </row>
    <row r="1339" spans="1:26" x14ac:dyDescent="0.25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60"/>
        <v>153</v>
      </c>
      <c r="L1339" s="46">
        <f t="shared" si="261"/>
        <v>170</v>
      </c>
      <c r="M1339" s="46">
        <v>30</v>
      </c>
      <c r="N1339" s="46">
        <f t="shared" si="262"/>
        <v>200</v>
      </c>
      <c r="O1339" s="46">
        <f t="shared" si="263"/>
        <v>47</v>
      </c>
      <c r="P1339" s="46" t="s">
        <v>30</v>
      </c>
      <c r="Q1339" s="58">
        <f t="shared" si="264"/>
        <v>0</v>
      </c>
      <c r="R1339" s="46">
        <f t="shared" si="265"/>
        <v>56.000000000000007</v>
      </c>
      <c r="S1339" s="58" t="str">
        <f t="shared" si="266"/>
        <v>No Discount</v>
      </c>
      <c r="T1339" s="46" t="str">
        <f t="shared" si="267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68"/>
        <v>0</v>
      </c>
      <c r="W1339" s="46">
        <f t="shared" si="269"/>
        <v>56.000000000000007</v>
      </c>
      <c r="X1339" s="58">
        <f t="shared" si="270"/>
        <v>0</v>
      </c>
      <c r="Y1339" s="46" t="str">
        <f t="shared" si="271"/>
        <v>No</v>
      </c>
      <c r="Z1339" s="46" t="str">
        <f t="shared" si="272"/>
        <v>MID</v>
      </c>
    </row>
    <row r="1340" spans="1:26" x14ac:dyDescent="0.25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60"/>
        <v>12692</v>
      </c>
      <c r="L1340" s="46">
        <f t="shared" si="261"/>
        <v>13196</v>
      </c>
      <c r="M1340" s="46">
        <v>57</v>
      </c>
      <c r="N1340" s="46">
        <f t="shared" si="262"/>
        <v>13253</v>
      </c>
      <c r="O1340" s="46">
        <f t="shared" si="263"/>
        <v>561</v>
      </c>
      <c r="P1340" s="46" t="s">
        <v>28</v>
      </c>
      <c r="Q1340" s="58">
        <f t="shared" si="264"/>
        <v>0</v>
      </c>
      <c r="R1340" s="46" t="str">
        <f t="shared" si="265"/>
        <v>-</v>
      </c>
      <c r="S1340" s="58" t="str">
        <f t="shared" si="266"/>
        <v>No Discount</v>
      </c>
      <c r="T1340" s="46" t="str">
        <f t="shared" si="267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68"/>
        <v>0</v>
      </c>
      <c r="W1340" s="46" t="str">
        <f t="shared" si="269"/>
        <v>-</v>
      </c>
      <c r="X1340" s="58">
        <f t="shared" si="270"/>
        <v>0</v>
      </c>
      <c r="Y1340" s="46" t="str">
        <f t="shared" si="271"/>
        <v>Yes</v>
      </c>
      <c r="Z1340" s="46" t="str">
        <f t="shared" si="272"/>
        <v>HIGH</v>
      </c>
    </row>
    <row r="1341" spans="1:26" x14ac:dyDescent="0.25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60"/>
        <v>1495</v>
      </c>
      <c r="L1341" s="46">
        <f t="shared" si="261"/>
        <v>1585</v>
      </c>
      <c r="M1341" s="46">
        <v>61</v>
      </c>
      <c r="N1341" s="46">
        <f t="shared" si="262"/>
        <v>1646</v>
      </c>
      <c r="O1341" s="46">
        <f t="shared" si="263"/>
        <v>151</v>
      </c>
      <c r="P1341" s="46" t="s">
        <v>30</v>
      </c>
      <c r="Q1341" s="58">
        <f t="shared" si="264"/>
        <v>0</v>
      </c>
      <c r="R1341" s="46" t="str">
        <f t="shared" si="265"/>
        <v>-</v>
      </c>
      <c r="S1341" s="58" t="str">
        <f t="shared" si="266"/>
        <v>No Discount</v>
      </c>
      <c r="T1341" s="46" t="str">
        <f t="shared" si="267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68"/>
        <v>0</v>
      </c>
      <c r="W1341" s="46" t="str">
        <f t="shared" si="269"/>
        <v>-</v>
      </c>
      <c r="X1341" s="58">
        <f t="shared" si="270"/>
        <v>0</v>
      </c>
      <c r="Y1341" s="46" t="str">
        <f t="shared" si="271"/>
        <v>Yes</v>
      </c>
      <c r="Z1341" s="46" t="str">
        <f t="shared" si="272"/>
        <v>Very high</v>
      </c>
    </row>
    <row r="1342" spans="1:26" x14ac:dyDescent="0.25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60"/>
        <v>1700</v>
      </c>
      <c r="L1342" s="46">
        <f t="shared" si="261"/>
        <v>1816</v>
      </c>
      <c r="M1342" s="46">
        <v>95</v>
      </c>
      <c r="N1342" s="46">
        <f t="shared" si="262"/>
        <v>1911</v>
      </c>
      <c r="O1342" s="46">
        <f t="shared" si="263"/>
        <v>211</v>
      </c>
      <c r="P1342" s="46" t="s">
        <v>30</v>
      </c>
      <c r="Q1342" s="58">
        <f t="shared" si="264"/>
        <v>0</v>
      </c>
      <c r="R1342" s="46">
        <f t="shared" si="265"/>
        <v>535.08000000000004</v>
      </c>
      <c r="S1342" s="58" t="str">
        <f t="shared" si="266"/>
        <v>No Discount</v>
      </c>
      <c r="T1342" s="46" t="str">
        <f t="shared" si="267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68"/>
        <v>0</v>
      </c>
      <c r="W1342" s="46">
        <f t="shared" si="269"/>
        <v>535.08000000000004</v>
      </c>
      <c r="X1342" s="58">
        <f t="shared" si="270"/>
        <v>0</v>
      </c>
      <c r="Y1342" s="46" t="str">
        <f t="shared" si="271"/>
        <v>No</v>
      </c>
      <c r="Z1342" s="46" t="str">
        <f t="shared" si="272"/>
        <v>Very high</v>
      </c>
    </row>
    <row r="1343" spans="1:26" x14ac:dyDescent="0.25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60"/>
        <v>13770</v>
      </c>
      <c r="L1343" s="46">
        <f t="shared" si="261"/>
        <v>14320</v>
      </c>
      <c r="M1343" s="46">
        <v>54</v>
      </c>
      <c r="N1343" s="46">
        <f t="shared" si="262"/>
        <v>14374</v>
      </c>
      <c r="O1343" s="46">
        <f t="shared" si="263"/>
        <v>604</v>
      </c>
      <c r="P1343" s="46" t="s">
        <v>30</v>
      </c>
      <c r="Q1343" s="58">
        <f t="shared" si="264"/>
        <v>0</v>
      </c>
      <c r="R1343" s="46" t="str">
        <f t="shared" si="265"/>
        <v>-</v>
      </c>
      <c r="S1343" s="58" t="str">
        <f t="shared" si="266"/>
        <v>No Discount</v>
      </c>
      <c r="T1343" s="46" t="str">
        <f t="shared" si="267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68"/>
        <v>0</v>
      </c>
      <c r="W1343" s="46" t="str">
        <f t="shared" si="269"/>
        <v>-</v>
      </c>
      <c r="X1343" s="58">
        <f t="shared" si="270"/>
        <v>0</v>
      </c>
      <c r="Y1343" s="46" t="str">
        <f t="shared" si="271"/>
        <v>Yes</v>
      </c>
      <c r="Z1343" s="46" t="str">
        <f t="shared" si="272"/>
        <v>HIGH</v>
      </c>
    </row>
    <row r="1344" spans="1:26" x14ac:dyDescent="0.25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60"/>
        <v>10532</v>
      </c>
      <c r="L1344" s="46">
        <f t="shared" si="261"/>
        <v>11812</v>
      </c>
      <c r="M1344" s="46">
        <v>34</v>
      </c>
      <c r="N1344" s="46">
        <f t="shared" si="262"/>
        <v>11846</v>
      </c>
      <c r="O1344" s="46">
        <f t="shared" si="263"/>
        <v>1314</v>
      </c>
      <c r="P1344" s="46" t="s">
        <v>30</v>
      </c>
      <c r="Q1344" s="58">
        <f t="shared" si="264"/>
        <v>0</v>
      </c>
      <c r="R1344" s="46" t="str">
        <f t="shared" si="265"/>
        <v>-</v>
      </c>
      <c r="S1344" s="58" t="str">
        <f t="shared" si="266"/>
        <v>No Discount</v>
      </c>
      <c r="T1344" s="46" t="str">
        <f t="shared" si="267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68"/>
        <v>0</v>
      </c>
      <c r="W1344" s="46" t="str">
        <f t="shared" si="269"/>
        <v>-</v>
      </c>
      <c r="X1344" s="58">
        <f t="shared" si="270"/>
        <v>0</v>
      </c>
      <c r="Y1344" s="46" t="str">
        <f t="shared" si="271"/>
        <v>Yes</v>
      </c>
      <c r="Z1344" s="46" t="str">
        <f t="shared" si="272"/>
        <v>MID</v>
      </c>
    </row>
    <row r="1345" spans="1:26" x14ac:dyDescent="0.25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60"/>
        <v>22464</v>
      </c>
      <c r="L1345" s="46">
        <f t="shared" si="261"/>
        <v>24012</v>
      </c>
      <c r="M1345" s="46">
        <v>59</v>
      </c>
      <c r="N1345" s="46">
        <f t="shared" si="262"/>
        <v>24071</v>
      </c>
      <c r="O1345" s="46">
        <f t="shared" si="263"/>
        <v>1607</v>
      </c>
      <c r="P1345" s="46" t="s">
        <v>28</v>
      </c>
      <c r="Q1345" s="58">
        <f t="shared" si="264"/>
        <v>0</v>
      </c>
      <c r="R1345" s="46" t="str">
        <f t="shared" si="265"/>
        <v>-</v>
      </c>
      <c r="S1345" s="58" t="str">
        <f t="shared" si="266"/>
        <v>No Discount</v>
      </c>
      <c r="T1345" s="46" t="str">
        <f t="shared" si="267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68"/>
        <v>0</v>
      </c>
      <c r="W1345" s="46" t="str">
        <f t="shared" si="269"/>
        <v>-</v>
      </c>
      <c r="X1345" s="58">
        <f t="shared" si="270"/>
        <v>0</v>
      </c>
      <c r="Y1345" s="46" t="str">
        <f t="shared" si="271"/>
        <v>Yes</v>
      </c>
      <c r="Z1345" s="46" t="str">
        <f t="shared" si="272"/>
        <v>HIGH</v>
      </c>
    </row>
    <row r="1346" spans="1:26" x14ac:dyDescent="0.25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60"/>
        <v>1224</v>
      </c>
      <c r="L1346" s="46">
        <f t="shared" si="261"/>
        <v>1332</v>
      </c>
      <c r="M1346" s="46">
        <v>43</v>
      </c>
      <c r="N1346" s="46">
        <f t="shared" si="262"/>
        <v>1375</v>
      </c>
      <c r="O1346" s="46">
        <f t="shared" si="263"/>
        <v>151</v>
      </c>
      <c r="P1346" s="46" t="s">
        <v>30</v>
      </c>
      <c r="Q1346" s="58">
        <f t="shared" si="264"/>
        <v>0</v>
      </c>
      <c r="R1346" s="46">
        <f t="shared" si="265"/>
        <v>206.25</v>
      </c>
      <c r="S1346" s="58" t="str">
        <f t="shared" si="266"/>
        <v>No Discount</v>
      </c>
      <c r="T1346" s="46" t="str">
        <f t="shared" si="267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68"/>
        <v>0</v>
      </c>
      <c r="W1346" s="46" t="str">
        <f t="shared" si="269"/>
        <v>-</v>
      </c>
      <c r="X1346" s="58">
        <f t="shared" si="270"/>
        <v>0</v>
      </c>
      <c r="Y1346" s="46" t="str">
        <f t="shared" si="271"/>
        <v>No</v>
      </c>
      <c r="Z1346" s="46" t="str">
        <f t="shared" si="272"/>
        <v>HIGH</v>
      </c>
    </row>
    <row r="1347" spans="1:26" x14ac:dyDescent="0.25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73">I1347*J1347</f>
        <v>2514</v>
      </c>
      <c r="L1347" s="46">
        <f t="shared" ref="L1347:L1410" si="274">H1347*J1347</f>
        <v>2716</v>
      </c>
      <c r="M1347" s="46">
        <v>33</v>
      </c>
      <c r="N1347" s="46">
        <f t="shared" ref="N1347:N1410" si="275">L1347+M1347</f>
        <v>2749</v>
      </c>
      <c r="O1347" s="46">
        <f t="shared" ref="O1347:O1410" si="276">N1347-K1347</f>
        <v>235</v>
      </c>
      <c r="P1347" s="46" t="s">
        <v>30</v>
      </c>
      <c r="Q1347" s="58">
        <f t="shared" ref="Q1347:Q1410" si="277">IF(E1347="Amazon",30%,0)</f>
        <v>0</v>
      </c>
      <c r="R1347" s="46">
        <f t="shared" ref="R1347:R1410" si="278">IF(E1347="Amazon",30%*N1347,IF(E1347="Flipkart",28%*N1347,IF(E1347="India Mart",15%*N1347,"-")))</f>
        <v>769.72</v>
      </c>
      <c r="S1347" s="58" t="str">
        <f t="shared" ref="S1347:S1410" si="279">IF(AND(E1347="Website",N1347&gt;25000),2%,"No Discount")</f>
        <v>No Discount</v>
      </c>
      <c r="T1347" s="46" t="str">
        <f t="shared" ref="T1347:T1410" si="280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ref="V1347:V1410" si="281">IF(E1347="Amazon",30%,0%)</f>
        <v>0</v>
      </c>
      <c r="W1347" s="46">
        <f t="shared" ref="W1347:W1410" si="282">IF(E1347="Amazon",N1347*30%,IF(E1347="flipkart",N1347*28%,IF(E1347="indiamart",N1347*15%,"-")))</f>
        <v>769.72</v>
      </c>
      <c r="X1347" s="58">
        <f t="shared" ref="X1347:X1410" si="283">IF(AND(E1347="website",N1347&gt;25000),2%,0%)</f>
        <v>0</v>
      </c>
      <c r="Y1347" s="46" t="str">
        <f t="shared" ref="Y1347:Y1410" si="284">IF(OR(D1347="Furniture",D1347="Technology"),"Yes","No")</f>
        <v>No</v>
      </c>
      <c r="Z1347" s="46" t="str">
        <f t="shared" ref="Z1347:Z1410" si="285">_xlfn.IFS(M1347&lt;=20,"LOW",M1347&lt;=40,"MID",M1347&lt;=60,"HIGH",M1347&gt;60,"Very high")</f>
        <v>MID</v>
      </c>
    </row>
    <row r="1348" spans="1:26" x14ac:dyDescent="0.25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73"/>
        <v>5810</v>
      </c>
      <c r="L1348" s="46">
        <f t="shared" si="274"/>
        <v>6398</v>
      </c>
      <c r="M1348" s="46">
        <v>66</v>
      </c>
      <c r="N1348" s="46">
        <f t="shared" si="275"/>
        <v>6464</v>
      </c>
      <c r="O1348" s="46">
        <f t="shared" si="276"/>
        <v>654</v>
      </c>
      <c r="P1348" s="46" t="s">
        <v>28</v>
      </c>
      <c r="Q1348" s="58">
        <f t="shared" si="277"/>
        <v>0.3</v>
      </c>
      <c r="R1348" s="46">
        <f t="shared" si="278"/>
        <v>1939.1999999999998</v>
      </c>
      <c r="S1348" s="58" t="str">
        <f t="shared" si="279"/>
        <v>No Discount</v>
      </c>
      <c r="T1348" s="46" t="str">
        <f t="shared" si="280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81"/>
        <v>0.3</v>
      </c>
      <c r="W1348" s="46">
        <f t="shared" si="282"/>
        <v>1939.1999999999998</v>
      </c>
      <c r="X1348" s="58">
        <f t="shared" si="283"/>
        <v>0</v>
      </c>
      <c r="Y1348" s="46" t="str">
        <f t="shared" si="284"/>
        <v>No</v>
      </c>
      <c r="Z1348" s="46" t="str">
        <f t="shared" si="285"/>
        <v>Very high</v>
      </c>
    </row>
    <row r="1349" spans="1:26" x14ac:dyDescent="0.25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73"/>
        <v>612</v>
      </c>
      <c r="L1349" s="46">
        <f t="shared" si="274"/>
        <v>684</v>
      </c>
      <c r="M1349" s="46">
        <v>30</v>
      </c>
      <c r="N1349" s="46">
        <f t="shared" si="275"/>
        <v>714</v>
      </c>
      <c r="O1349" s="46">
        <f t="shared" si="276"/>
        <v>102</v>
      </c>
      <c r="P1349" s="46" t="s">
        <v>30</v>
      </c>
      <c r="Q1349" s="58">
        <f t="shared" si="277"/>
        <v>0</v>
      </c>
      <c r="R1349" s="46" t="str">
        <f t="shared" si="278"/>
        <v>-</v>
      </c>
      <c r="S1349" s="58" t="str">
        <f t="shared" si="279"/>
        <v>No Discount</v>
      </c>
      <c r="T1349" s="46" t="str">
        <f t="shared" si="280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81"/>
        <v>0</v>
      </c>
      <c r="W1349" s="46" t="str">
        <f t="shared" si="282"/>
        <v>-</v>
      </c>
      <c r="X1349" s="58">
        <f t="shared" si="283"/>
        <v>0</v>
      </c>
      <c r="Y1349" s="46" t="str">
        <f t="shared" si="284"/>
        <v>No</v>
      </c>
      <c r="Z1349" s="46" t="str">
        <f t="shared" si="285"/>
        <v>MID</v>
      </c>
    </row>
    <row r="1350" spans="1:26" x14ac:dyDescent="0.25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73"/>
        <v>5910</v>
      </c>
      <c r="L1350" s="46">
        <f t="shared" si="274"/>
        <v>6264</v>
      </c>
      <c r="M1350" s="46">
        <v>94</v>
      </c>
      <c r="N1350" s="46">
        <f t="shared" si="275"/>
        <v>6358</v>
      </c>
      <c r="O1350" s="46">
        <f t="shared" si="276"/>
        <v>448</v>
      </c>
      <c r="P1350" s="46" t="s">
        <v>28</v>
      </c>
      <c r="Q1350" s="58">
        <f t="shared" si="277"/>
        <v>0</v>
      </c>
      <c r="R1350" s="46" t="str">
        <f t="shared" si="278"/>
        <v>-</v>
      </c>
      <c r="S1350" s="58" t="str">
        <f t="shared" si="279"/>
        <v>No Discount</v>
      </c>
      <c r="T1350" s="46" t="str">
        <f t="shared" si="280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81"/>
        <v>0</v>
      </c>
      <c r="W1350" s="46" t="str">
        <f t="shared" si="282"/>
        <v>-</v>
      </c>
      <c r="X1350" s="58">
        <f t="shared" si="283"/>
        <v>0</v>
      </c>
      <c r="Y1350" s="46" t="str">
        <f t="shared" si="284"/>
        <v>Yes</v>
      </c>
      <c r="Z1350" s="46" t="str">
        <f t="shared" si="285"/>
        <v>Very high</v>
      </c>
    </row>
    <row r="1351" spans="1:26" x14ac:dyDescent="0.25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73"/>
        <v>128</v>
      </c>
      <c r="L1351" s="46">
        <f t="shared" si="274"/>
        <v>138</v>
      </c>
      <c r="M1351" s="46">
        <v>10</v>
      </c>
      <c r="N1351" s="46">
        <f t="shared" si="275"/>
        <v>148</v>
      </c>
      <c r="O1351" s="46">
        <f t="shared" si="276"/>
        <v>20</v>
      </c>
      <c r="P1351" s="46" t="s">
        <v>30</v>
      </c>
      <c r="Q1351" s="58">
        <f t="shared" si="277"/>
        <v>0</v>
      </c>
      <c r="R1351" s="46" t="str">
        <f t="shared" si="278"/>
        <v>-</v>
      </c>
      <c r="S1351" s="58" t="str">
        <f t="shared" si="279"/>
        <v>No Discount</v>
      </c>
      <c r="T1351" s="46" t="str">
        <f t="shared" si="280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81"/>
        <v>0</v>
      </c>
      <c r="W1351" s="46" t="str">
        <f t="shared" si="282"/>
        <v>-</v>
      </c>
      <c r="X1351" s="58">
        <f t="shared" si="283"/>
        <v>0</v>
      </c>
      <c r="Y1351" s="46" t="str">
        <f t="shared" si="284"/>
        <v>No</v>
      </c>
      <c r="Z1351" s="46" t="str">
        <f t="shared" si="285"/>
        <v>LOW</v>
      </c>
    </row>
    <row r="1352" spans="1:26" x14ac:dyDescent="0.25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73"/>
        <v>3561</v>
      </c>
      <c r="L1352" s="46">
        <f t="shared" si="274"/>
        <v>3849</v>
      </c>
      <c r="M1352" s="46">
        <v>69</v>
      </c>
      <c r="N1352" s="46">
        <f t="shared" si="275"/>
        <v>3918</v>
      </c>
      <c r="O1352" s="46">
        <f t="shared" si="276"/>
        <v>357</v>
      </c>
      <c r="P1352" s="46" t="s">
        <v>28</v>
      </c>
      <c r="Q1352" s="58">
        <f t="shared" si="277"/>
        <v>0</v>
      </c>
      <c r="R1352" s="46" t="str">
        <f t="shared" si="278"/>
        <v>-</v>
      </c>
      <c r="S1352" s="58" t="str">
        <f t="shared" si="279"/>
        <v>No Discount</v>
      </c>
      <c r="T1352" s="46" t="str">
        <f t="shared" si="280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81"/>
        <v>0</v>
      </c>
      <c r="W1352" s="46" t="str">
        <f t="shared" si="282"/>
        <v>-</v>
      </c>
      <c r="X1352" s="58">
        <f t="shared" si="283"/>
        <v>0</v>
      </c>
      <c r="Y1352" s="46" t="str">
        <f t="shared" si="284"/>
        <v>No</v>
      </c>
      <c r="Z1352" s="46" t="str">
        <f t="shared" si="285"/>
        <v>Very high</v>
      </c>
    </row>
    <row r="1353" spans="1:26" x14ac:dyDescent="0.25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73"/>
        <v>638</v>
      </c>
      <c r="L1353" s="46">
        <f t="shared" si="274"/>
        <v>682</v>
      </c>
      <c r="M1353" s="46">
        <v>10</v>
      </c>
      <c r="N1353" s="46">
        <f t="shared" si="275"/>
        <v>692</v>
      </c>
      <c r="O1353" s="46">
        <f t="shared" si="276"/>
        <v>54</v>
      </c>
      <c r="P1353" s="46" t="s">
        <v>28</v>
      </c>
      <c r="Q1353" s="58">
        <f t="shared" si="277"/>
        <v>0</v>
      </c>
      <c r="R1353" s="46" t="str">
        <f t="shared" si="278"/>
        <v>-</v>
      </c>
      <c r="S1353" s="58" t="str">
        <f t="shared" si="279"/>
        <v>No Discount</v>
      </c>
      <c r="T1353" s="46" t="str">
        <f t="shared" si="280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81"/>
        <v>0</v>
      </c>
      <c r="W1353" s="46" t="str">
        <f t="shared" si="282"/>
        <v>-</v>
      </c>
      <c r="X1353" s="58">
        <f t="shared" si="283"/>
        <v>0</v>
      </c>
      <c r="Y1353" s="46" t="str">
        <f t="shared" si="284"/>
        <v>No</v>
      </c>
      <c r="Z1353" s="46" t="str">
        <f t="shared" si="285"/>
        <v>LOW</v>
      </c>
    </row>
    <row r="1354" spans="1:26" x14ac:dyDescent="0.25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73"/>
        <v>10070</v>
      </c>
      <c r="L1354" s="46">
        <f t="shared" si="274"/>
        <v>10775</v>
      </c>
      <c r="M1354" s="46">
        <v>56</v>
      </c>
      <c r="N1354" s="46">
        <f t="shared" si="275"/>
        <v>10831</v>
      </c>
      <c r="O1354" s="46">
        <f t="shared" si="276"/>
        <v>761</v>
      </c>
      <c r="P1354" s="46" t="s">
        <v>30</v>
      </c>
      <c r="Q1354" s="58">
        <f t="shared" si="277"/>
        <v>0</v>
      </c>
      <c r="R1354" s="46" t="str">
        <f t="shared" si="278"/>
        <v>-</v>
      </c>
      <c r="S1354" s="58" t="str">
        <f t="shared" si="279"/>
        <v>No Discount</v>
      </c>
      <c r="T1354" s="46" t="str">
        <f t="shared" si="280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81"/>
        <v>0</v>
      </c>
      <c r="W1354" s="46" t="str">
        <f t="shared" si="282"/>
        <v>-</v>
      </c>
      <c r="X1354" s="58">
        <f t="shared" si="283"/>
        <v>0</v>
      </c>
      <c r="Y1354" s="46" t="str">
        <f t="shared" si="284"/>
        <v>Yes</v>
      </c>
      <c r="Z1354" s="46" t="str">
        <f t="shared" si="285"/>
        <v>HIGH</v>
      </c>
    </row>
    <row r="1355" spans="1:26" x14ac:dyDescent="0.25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73"/>
        <v>2828</v>
      </c>
      <c r="L1355" s="46">
        <f t="shared" si="274"/>
        <v>3112</v>
      </c>
      <c r="M1355" s="46">
        <v>93</v>
      </c>
      <c r="N1355" s="46">
        <f t="shared" si="275"/>
        <v>3205</v>
      </c>
      <c r="O1355" s="46">
        <f t="shared" si="276"/>
        <v>377</v>
      </c>
      <c r="P1355" s="46" t="s">
        <v>30</v>
      </c>
      <c r="Q1355" s="58">
        <f t="shared" si="277"/>
        <v>0</v>
      </c>
      <c r="R1355" s="46" t="str">
        <f t="shared" si="278"/>
        <v>-</v>
      </c>
      <c r="S1355" s="58" t="str">
        <f t="shared" si="279"/>
        <v>No Discount</v>
      </c>
      <c r="T1355" s="46" t="str">
        <f t="shared" si="280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81"/>
        <v>0</v>
      </c>
      <c r="W1355" s="46" t="str">
        <f t="shared" si="282"/>
        <v>-</v>
      </c>
      <c r="X1355" s="58">
        <f t="shared" si="283"/>
        <v>0</v>
      </c>
      <c r="Y1355" s="46" t="str">
        <f t="shared" si="284"/>
        <v>Yes</v>
      </c>
      <c r="Z1355" s="46" t="str">
        <f t="shared" si="285"/>
        <v>Very high</v>
      </c>
    </row>
    <row r="1356" spans="1:26" x14ac:dyDescent="0.25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73"/>
        <v>2822</v>
      </c>
      <c r="L1356" s="46">
        <f t="shared" si="274"/>
        <v>2906</v>
      </c>
      <c r="M1356" s="46">
        <v>32</v>
      </c>
      <c r="N1356" s="46">
        <f t="shared" si="275"/>
        <v>2938</v>
      </c>
      <c r="O1356" s="46">
        <f t="shared" si="276"/>
        <v>116</v>
      </c>
      <c r="P1356" s="46" t="s">
        <v>30</v>
      </c>
      <c r="Q1356" s="58">
        <f t="shared" si="277"/>
        <v>0</v>
      </c>
      <c r="R1356" s="46" t="str">
        <f t="shared" si="278"/>
        <v>-</v>
      </c>
      <c r="S1356" s="58" t="str">
        <f t="shared" si="279"/>
        <v>No Discount</v>
      </c>
      <c r="T1356" s="46" t="str">
        <f t="shared" si="280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81"/>
        <v>0</v>
      </c>
      <c r="W1356" s="46" t="str">
        <f t="shared" si="282"/>
        <v>-</v>
      </c>
      <c r="X1356" s="58">
        <f t="shared" si="283"/>
        <v>0</v>
      </c>
      <c r="Y1356" s="46" t="str">
        <f t="shared" si="284"/>
        <v>No</v>
      </c>
      <c r="Z1356" s="46" t="str">
        <f t="shared" si="285"/>
        <v>MID</v>
      </c>
    </row>
    <row r="1357" spans="1:26" x14ac:dyDescent="0.25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73"/>
        <v>792</v>
      </c>
      <c r="L1357" s="46">
        <f t="shared" si="274"/>
        <v>864</v>
      </c>
      <c r="M1357" s="46">
        <v>30</v>
      </c>
      <c r="N1357" s="46">
        <f t="shared" si="275"/>
        <v>894</v>
      </c>
      <c r="O1357" s="46">
        <f t="shared" si="276"/>
        <v>102</v>
      </c>
      <c r="P1357" s="46" t="s">
        <v>28</v>
      </c>
      <c r="Q1357" s="58">
        <f t="shared" si="277"/>
        <v>0</v>
      </c>
      <c r="R1357" s="46">
        <f t="shared" si="278"/>
        <v>250.32000000000002</v>
      </c>
      <c r="S1357" s="58" t="str">
        <f t="shared" si="279"/>
        <v>No Discount</v>
      </c>
      <c r="T1357" s="46" t="str">
        <f t="shared" si="280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81"/>
        <v>0</v>
      </c>
      <c r="W1357" s="46">
        <f t="shared" si="282"/>
        <v>250.32000000000002</v>
      </c>
      <c r="X1357" s="58">
        <f t="shared" si="283"/>
        <v>0</v>
      </c>
      <c r="Y1357" s="46" t="str">
        <f t="shared" si="284"/>
        <v>No</v>
      </c>
      <c r="Z1357" s="46" t="str">
        <f t="shared" si="285"/>
        <v>MID</v>
      </c>
    </row>
    <row r="1358" spans="1:26" x14ac:dyDescent="0.25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73"/>
        <v>548</v>
      </c>
      <c r="L1358" s="46">
        <f t="shared" si="274"/>
        <v>572</v>
      </c>
      <c r="M1358" s="46">
        <v>30</v>
      </c>
      <c r="N1358" s="46">
        <f t="shared" si="275"/>
        <v>602</v>
      </c>
      <c r="O1358" s="46">
        <f t="shared" si="276"/>
        <v>54</v>
      </c>
      <c r="P1358" s="46" t="s">
        <v>152</v>
      </c>
      <c r="Q1358" s="58">
        <f t="shared" si="277"/>
        <v>0</v>
      </c>
      <c r="R1358" s="46" t="str">
        <f t="shared" si="278"/>
        <v>-</v>
      </c>
      <c r="S1358" s="58" t="str">
        <f t="shared" si="279"/>
        <v>No Discount</v>
      </c>
      <c r="T1358" s="46" t="str">
        <f t="shared" si="280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81"/>
        <v>0</v>
      </c>
      <c r="W1358" s="46" t="str">
        <f t="shared" si="282"/>
        <v>-</v>
      </c>
      <c r="X1358" s="58">
        <f t="shared" si="283"/>
        <v>0</v>
      </c>
      <c r="Y1358" s="46" t="str">
        <f t="shared" si="284"/>
        <v>No</v>
      </c>
      <c r="Z1358" s="46" t="str">
        <f t="shared" si="285"/>
        <v>MID</v>
      </c>
    </row>
    <row r="1359" spans="1:26" x14ac:dyDescent="0.25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73"/>
        <v>92676</v>
      </c>
      <c r="L1359" s="46">
        <f t="shared" si="274"/>
        <v>103980</v>
      </c>
      <c r="M1359" s="46">
        <v>49</v>
      </c>
      <c r="N1359" s="46">
        <f t="shared" si="275"/>
        <v>104029</v>
      </c>
      <c r="O1359" s="46">
        <f t="shared" si="276"/>
        <v>11353</v>
      </c>
      <c r="P1359" s="46" t="s">
        <v>30</v>
      </c>
      <c r="Q1359" s="58">
        <f t="shared" si="277"/>
        <v>0</v>
      </c>
      <c r="R1359" s="46" t="str">
        <f t="shared" si="278"/>
        <v>-</v>
      </c>
      <c r="S1359" s="58" t="str">
        <f t="shared" si="279"/>
        <v>No Discount</v>
      </c>
      <c r="T1359" s="46" t="str">
        <f t="shared" si="280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81"/>
        <v>0</v>
      </c>
      <c r="W1359" s="46" t="str">
        <f t="shared" si="282"/>
        <v>-</v>
      </c>
      <c r="X1359" s="58">
        <f t="shared" si="283"/>
        <v>0</v>
      </c>
      <c r="Y1359" s="46" t="str">
        <f t="shared" si="284"/>
        <v>Yes</v>
      </c>
      <c r="Z1359" s="46" t="str">
        <f t="shared" si="285"/>
        <v>HIGH</v>
      </c>
    </row>
    <row r="1360" spans="1:26" x14ac:dyDescent="0.25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73"/>
        <v>9576</v>
      </c>
      <c r="L1360" s="46">
        <f t="shared" si="274"/>
        <v>10448</v>
      </c>
      <c r="M1360" s="46">
        <v>35</v>
      </c>
      <c r="N1360" s="46">
        <f t="shared" si="275"/>
        <v>10483</v>
      </c>
      <c r="O1360" s="46">
        <f t="shared" si="276"/>
        <v>907</v>
      </c>
      <c r="P1360" s="46" t="s">
        <v>30</v>
      </c>
      <c r="Q1360" s="58">
        <f t="shared" si="277"/>
        <v>0.3</v>
      </c>
      <c r="R1360" s="46">
        <f t="shared" si="278"/>
        <v>3144.9</v>
      </c>
      <c r="S1360" s="58" t="str">
        <f t="shared" si="279"/>
        <v>No Discount</v>
      </c>
      <c r="T1360" s="46" t="str">
        <f t="shared" si="280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81"/>
        <v>0.3</v>
      </c>
      <c r="W1360" s="46">
        <f t="shared" si="282"/>
        <v>3144.9</v>
      </c>
      <c r="X1360" s="58">
        <f t="shared" si="283"/>
        <v>0</v>
      </c>
      <c r="Y1360" s="46" t="str">
        <f t="shared" si="284"/>
        <v>Yes</v>
      </c>
      <c r="Z1360" s="46" t="str">
        <f t="shared" si="285"/>
        <v>MID</v>
      </c>
    </row>
    <row r="1361" spans="1:26" x14ac:dyDescent="0.25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73"/>
        <v>780</v>
      </c>
      <c r="L1361" s="46">
        <f t="shared" si="274"/>
        <v>811</v>
      </c>
      <c r="M1361" s="46">
        <v>63</v>
      </c>
      <c r="N1361" s="46">
        <f t="shared" si="275"/>
        <v>874</v>
      </c>
      <c r="O1361" s="46">
        <f t="shared" si="276"/>
        <v>94</v>
      </c>
      <c r="P1361" s="46" t="s">
        <v>28</v>
      </c>
      <c r="Q1361" s="58">
        <f t="shared" si="277"/>
        <v>0</v>
      </c>
      <c r="R1361" s="46">
        <f t="shared" si="278"/>
        <v>131.1</v>
      </c>
      <c r="S1361" s="58" t="str">
        <f t="shared" si="279"/>
        <v>No Discount</v>
      </c>
      <c r="T1361" s="46" t="str">
        <f t="shared" si="280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81"/>
        <v>0</v>
      </c>
      <c r="W1361" s="46" t="str">
        <f t="shared" si="282"/>
        <v>-</v>
      </c>
      <c r="X1361" s="58">
        <f t="shared" si="283"/>
        <v>0</v>
      </c>
      <c r="Y1361" s="46" t="str">
        <f t="shared" si="284"/>
        <v>No</v>
      </c>
      <c r="Z1361" s="46" t="str">
        <f t="shared" si="285"/>
        <v>Very high</v>
      </c>
    </row>
    <row r="1362" spans="1:26" x14ac:dyDescent="0.25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73"/>
        <v>792</v>
      </c>
      <c r="L1362" s="46">
        <f t="shared" si="274"/>
        <v>864</v>
      </c>
      <c r="M1362" s="46">
        <v>61</v>
      </c>
      <c r="N1362" s="46">
        <f t="shared" si="275"/>
        <v>925</v>
      </c>
      <c r="O1362" s="46">
        <f t="shared" si="276"/>
        <v>133</v>
      </c>
      <c r="P1362" s="46" t="s">
        <v>30</v>
      </c>
      <c r="Q1362" s="58">
        <f t="shared" si="277"/>
        <v>0</v>
      </c>
      <c r="R1362" s="46" t="str">
        <f t="shared" si="278"/>
        <v>-</v>
      </c>
      <c r="S1362" s="58" t="str">
        <f t="shared" si="279"/>
        <v>No Discount</v>
      </c>
      <c r="T1362" s="46" t="str">
        <f t="shared" si="280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81"/>
        <v>0</v>
      </c>
      <c r="W1362" s="46" t="str">
        <f t="shared" si="282"/>
        <v>-</v>
      </c>
      <c r="X1362" s="58">
        <f t="shared" si="283"/>
        <v>0</v>
      </c>
      <c r="Y1362" s="46" t="str">
        <f t="shared" si="284"/>
        <v>No</v>
      </c>
      <c r="Z1362" s="46" t="str">
        <f t="shared" si="285"/>
        <v>Very high</v>
      </c>
    </row>
    <row r="1363" spans="1:26" x14ac:dyDescent="0.25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73"/>
        <v>524</v>
      </c>
      <c r="L1363" s="46">
        <f t="shared" si="274"/>
        <v>596</v>
      </c>
      <c r="M1363" s="46">
        <v>30</v>
      </c>
      <c r="N1363" s="46">
        <f t="shared" si="275"/>
        <v>626</v>
      </c>
      <c r="O1363" s="46">
        <f t="shared" si="276"/>
        <v>102</v>
      </c>
      <c r="P1363" s="46" t="s">
        <v>30</v>
      </c>
      <c r="Q1363" s="58">
        <f t="shared" si="277"/>
        <v>0</v>
      </c>
      <c r="R1363" s="46">
        <f t="shared" si="278"/>
        <v>93.899999999999991</v>
      </c>
      <c r="S1363" s="58" t="str">
        <f t="shared" si="279"/>
        <v>No Discount</v>
      </c>
      <c r="T1363" s="46" t="str">
        <f t="shared" si="280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81"/>
        <v>0</v>
      </c>
      <c r="W1363" s="46" t="str">
        <f t="shared" si="282"/>
        <v>-</v>
      </c>
      <c r="X1363" s="58">
        <f t="shared" si="283"/>
        <v>0</v>
      </c>
      <c r="Y1363" s="46" t="str">
        <f t="shared" si="284"/>
        <v>No</v>
      </c>
      <c r="Z1363" s="46" t="str">
        <f t="shared" si="285"/>
        <v>MID</v>
      </c>
    </row>
    <row r="1364" spans="1:26" x14ac:dyDescent="0.25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73"/>
        <v>9744</v>
      </c>
      <c r="L1364" s="46">
        <f t="shared" si="274"/>
        <v>10626</v>
      </c>
      <c r="M1364" s="46">
        <v>70</v>
      </c>
      <c r="N1364" s="46">
        <f t="shared" si="275"/>
        <v>10696</v>
      </c>
      <c r="O1364" s="46">
        <f t="shared" si="276"/>
        <v>952</v>
      </c>
      <c r="P1364" s="46" t="s">
        <v>30</v>
      </c>
      <c r="Q1364" s="58">
        <f t="shared" si="277"/>
        <v>0</v>
      </c>
      <c r="R1364" s="46">
        <f t="shared" si="278"/>
        <v>2994.88</v>
      </c>
      <c r="S1364" s="58" t="str">
        <f t="shared" si="279"/>
        <v>No Discount</v>
      </c>
      <c r="T1364" s="46" t="str">
        <f t="shared" si="280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81"/>
        <v>0</v>
      </c>
      <c r="W1364" s="46">
        <f t="shared" si="282"/>
        <v>2994.88</v>
      </c>
      <c r="X1364" s="58">
        <f t="shared" si="283"/>
        <v>0</v>
      </c>
      <c r="Y1364" s="46" t="str">
        <f t="shared" si="284"/>
        <v>No</v>
      </c>
      <c r="Z1364" s="46" t="str">
        <f t="shared" si="285"/>
        <v>Very high</v>
      </c>
    </row>
    <row r="1365" spans="1:26" x14ac:dyDescent="0.25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73"/>
        <v>522</v>
      </c>
      <c r="L1365" s="46">
        <f t="shared" si="274"/>
        <v>576</v>
      </c>
      <c r="M1365" s="46">
        <v>10</v>
      </c>
      <c r="N1365" s="46">
        <f t="shared" si="275"/>
        <v>586</v>
      </c>
      <c r="O1365" s="46">
        <f t="shared" si="276"/>
        <v>64</v>
      </c>
      <c r="P1365" s="46" t="s">
        <v>28</v>
      </c>
      <c r="Q1365" s="58">
        <f t="shared" si="277"/>
        <v>0.3</v>
      </c>
      <c r="R1365" s="46">
        <f t="shared" si="278"/>
        <v>175.79999999999998</v>
      </c>
      <c r="S1365" s="58" t="str">
        <f t="shared" si="279"/>
        <v>No Discount</v>
      </c>
      <c r="T1365" s="46" t="str">
        <f t="shared" si="280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81"/>
        <v>0.3</v>
      </c>
      <c r="W1365" s="46">
        <f t="shared" si="282"/>
        <v>175.79999999999998</v>
      </c>
      <c r="X1365" s="58">
        <f t="shared" si="283"/>
        <v>0</v>
      </c>
      <c r="Y1365" s="46" t="str">
        <f t="shared" si="284"/>
        <v>No</v>
      </c>
      <c r="Z1365" s="46" t="str">
        <f t="shared" si="285"/>
        <v>LOW</v>
      </c>
    </row>
    <row r="1366" spans="1:26" x14ac:dyDescent="0.25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73"/>
        <v>9344</v>
      </c>
      <c r="L1366" s="46">
        <f t="shared" si="274"/>
        <v>9812</v>
      </c>
      <c r="M1366" s="46">
        <v>55</v>
      </c>
      <c r="N1366" s="46">
        <f t="shared" si="275"/>
        <v>9867</v>
      </c>
      <c r="O1366" s="46">
        <f t="shared" si="276"/>
        <v>523</v>
      </c>
      <c r="P1366" s="46" t="s">
        <v>30</v>
      </c>
      <c r="Q1366" s="58">
        <f t="shared" si="277"/>
        <v>0</v>
      </c>
      <c r="R1366" s="46">
        <f t="shared" si="278"/>
        <v>2762.76</v>
      </c>
      <c r="S1366" s="58" t="str">
        <f t="shared" si="279"/>
        <v>No Discount</v>
      </c>
      <c r="T1366" s="46" t="str">
        <f t="shared" si="280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81"/>
        <v>0</v>
      </c>
      <c r="W1366" s="46">
        <f t="shared" si="282"/>
        <v>2762.76</v>
      </c>
      <c r="X1366" s="58">
        <f t="shared" si="283"/>
        <v>0</v>
      </c>
      <c r="Y1366" s="46" t="str">
        <f t="shared" si="284"/>
        <v>No</v>
      </c>
      <c r="Z1366" s="46" t="str">
        <f t="shared" si="285"/>
        <v>HIGH</v>
      </c>
    </row>
    <row r="1367" spans="1:26" x14ac:dyDescent="0.25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73"/>
        <v>12642</v>
      </c>
      <c r="L1367" s="46">
        <f t="shared" si="274"/>
        <v>13270</v>
      </c>
      <c r="M1367" s="46">
        <v>60</v>
      </c>
      <c r="N1367" s="46">
        <f t="shared" si="275"/>
        <v>13330</v>
      </c>
      <c r="O1367" s="46">
        <f t="shared" si="276"/>
        <v>688</v>
      </c>
      <c r="P1367" s="46" t="s">
        <v>30</v>
      </c>
      <c r="Q1367" s="58">
        <f t="shared" si="277"/>
        <v>0.3</v>
      </c>
      <c r="R1367" s="46">
        <f t="shared" si="278"/>
        <v>3999</v>
      </c>
      <c r="S1367" s="58" t="str">
        <f t="shared" si="279"/>
        <v>No Discount</v>
      </c>
      <c r="T1367" s="46" t="str">
        <f t="shared" si="280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81"/>
        <v>0.3</v>
      </c>
      <c r="W1367" s="46">
        <f t="shared" si="282"/>
        <v>3999</v>
      </c>
      <c r="X1367" s="58">
        <f t="shared" si="283"/>
        <v>0</v>
      </c>
      <c r="Y1367" s="46" t="str">
        <f t="shared" si="284"/>
        <v>Yes</v>
      </c>
      <c r="Z1367" s="46" t="str">
        <f t="shared" si="285"/>
        <v>HIGH</v>
      </c>
    </row>
    <row r="1368" spans="1:26" x14ac:dyDescent="0.25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73"/>
        <v>15219</v>
      </c>
      <c r="L1368" s="46">
        <f t="shared" si="274"/>
        <v>16281</v>
      </c>
      <c r="M1368" s="46">
        <v>60</v>
      </c>
      <c r="N1368" s="46">
        <f t="shared" si="275"/>
        <v>16341</v>
      </c>
      <c r="O1368" s="46">
        <f t="shared" si="276"/>
        <v>1122</v>
      </c>
      <c r="P1368" s="46" t="s">
        <v>30</v>
      </c>
      <c r="Q1368" s="58">
        <f t="shared" si="277"/>
        <v>0</v>
      </c>
      <c r="R1368" s="46" t="str">
        <f t="shared" si="278"/>
        <v>-</v>
      </c>
      <c r="S1368" s="58" t="str">
        <f t="shared" si="279"/>
        <v>No Discount</v>
      </c>
      <c r="T1368" s="46" t="str">
        <f t="shared" si="280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81"/>
        <v>0</v>
      </c>
      <c r="W1368" s="46" t="str">
        <f t="shared" si="282"/>
        <v>-</v>
      </c>
      <c r="X1368" s="58">
        <f t="shared" si="283"/>
        <v>0</v>
      </c>
      <c r="Y1368" s="46" t="str">
        <f t="shared" si="284"/>
        <v>No</v>
      </c>
      <c r="Z1368" s="46" t="str">
        <f t="shared" si="285"/>
        <v>HIGH</v>
      </c>
    </row>
    <row r="1369" spans="1:26" x14ac:dyDescent="0.25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73"/>
        <v>926</v>
      </c>
      <c r="L1369" s="46">
        <f t="shared" si="274"/>
        <v>1010</v>
      </c>
      <c r="M1369" s="46">
        <v>61</v>
      </c>
      <c r="N1369" s="46">
        <f t="shared" si="275"/>
        <v>1071</v>
      </c>
      <c r="O1369" s="46">
        <f t="shared" si="276"/>
        <v>145</v>
      </c>
      <c r="P1369" s="46" t="s">
        <v>28</v>
      </c>
      <c r="Q1369" s="58">
        <f t="shared" si="277"/>
        <v>0.3</v>
      </c>
      <c r="R1369" s="46">
        <f t="shared" si="278"/>
        <v>321.3</v>
      </c>
      <c r="S1369" s="58" t="str">
        <f t="shared" si="279"/>
        <v>No Discount</v>
      </c>
      <c r="T1369" s="46" t="str">
        <f t="shared" si="280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81"/>
        <v>0.3</v>
      </c>
      <c r="W1369" s="46">
        <f t="shared" si="282"/>
        <v>321.3</v>
      </c>
      <c r="X1369" s="58">
        <f t="shared" si="283"/>
        <v>0</v>
      </c>
      <c r="Y1369" s="46" t="str">
        <f t="shared" si="284"/>
        <v>No</v>
      </c>
      <c r="Z1369" s="46" t="str">
        <f t="shared" si="285"/>
        <v>Very high</v>
      </c>
    </row>
    <row r="1370" spans="1:26" x14ac:dyDescent="0.25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73"/>
        <v>1522</v>
      </c>
      <c r="L1370" s="46">
        <f t="shared" si="274"/>
        <v>1658</v>
      </c>
      <c r="M1370" s="46">
        <v>81</v>
      </c>
      <c r="N1370" s="46">
        <f t="shared" si="275"/>
        <v>1739</v>
      </c>
      <c r="O1370" s="46">
        <f t="shared" si="276"/>
        <v>217</v>
      </c>
      <c r="P1370" s="46" t="s">
        <v>30</v>
      </c>
      <c r="Q1370" s="58">
        <f t="shared" si="277"/>
        <v>0</v>
      </c>
      <c r="R1370" s="46" t="str">
        <f t="shared" si="278"/>
        <v>-</v>
      </c>
      <c r="S1370" s="58" t="str">
        <f t="shared" si="279"/>
        <v>No Discount</v>
      </c>
      <c r="T1370" s="46" t="str">
        <f t="shared" si="280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81"/>
        <v>0</v>
      </c>
      <c r="W1370" s="46" t="str">
        <f t="shared" si="282"/>
        <v>-</v>
      </c>
      <c r="X1370" s="58">
        <f t="shared" si="283"/>
        <v>0</v>
      </c>
      <c r="Y1370" s="46" t="str">
        <f t="shared" si="284"/>
        <v>No</v>
      </c>
      <c r="Z1370" s="46" t="str">
        <f t="shared" si="285"/>
        <v>Very high</v>
      </c>
    </row>
    <row r="1371" spans="1:26" x14ac:dyDescent="0.25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73"/>
        <v>14656</v>
      </c>
      <c r="L1371" s="46">
        <f t="shared" si="274"/>
        <v>15844</v>
      </c>
      <c r="M1371" s="46">
        <v>91</v>
      </c>
      <c r="N1371" s="46">
        <f t="shared" si="275"/>
        <v>15935</v>
      </c>
      <c r="O1371" s="46">
        <f t="shared" si="276"/>
        <v>1279</v>
      </c>
      <c r="P1371" s="46" t="s">
        <v>64</v>
      </c>
      <c r="Q1371" s="58">
        <f t="shared" si="277"/>
        <v>0</v>
      </c>
      <c r="R1371" s="46">
        <f t="shared" si="278"/>
        <v>4461.8</v>
      </c>
      <c r="S1371" s="58" t="str">
        <f t="shared" si="279"/>
        <v>No Discount</v>
      </c>
      <c r="T1371" s="46" t="str">
        <f t="shared" si="280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81"/>
        <v>0</v>
      </c>
      <c r="W1371" s="46">
        <f t="shared" si="282"/>
        <v>4461.8</v>
      </c>
      <c r="X1371" s="58">
        <f t="shared" si="283"/>
        <v>0</v>
      </c>
      <c r="Y1371" s="46" t="str">
        <f t="shared" si="284"/>
        <v>Yes</v>
      </c>
      <c r="Z1371" s="46" t="str">
        <f t="shared" si="285"/>
        <v>Very high</v>
      </c>
    </row>
    <row r="1372" spans="1:26" x14ac:dyDescent="0.25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73"/>
        <v>10262</v>
      </c>
      <c r="L1372" s="46">
        <f t="shared" si="274"/>
        <v>10864</v>
      </c>
      <c r="M1372" s="46">
        <v>28</v>
      </c>
      <c r="N1372" s="46">
        <f t="shared" si="275"/>
        <v>10892</v>
      </c>
      <c r="O1372" s="46">
        <f t="shared" si="276"/>
        <v>630</v>
      </c>
      <c r="P1372" s="46" t="s">
        <v>28</v>
      </c>
      <c r="Q1372" s="58">
        <f t="shared" si="277"/>
        <v>0</v>
      </c>
      <c r="R1372" s="46">
        <f t="shared" si="278"/>
        <v>1633.8</v>
      </c>
      <c r="S1372" s="58" t="str">
        <f t="shared" si="279"/>
        <v>No Discount</v>
      </c>
      <c r="T1372" s="46" t="str">
        <f t="shared" si="280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81"/>
        <v>0</v>
      </c>
      <c r="W1372" s="46" t="str">
        <f t="shared" si="282"/>
        <v>-</v>
      </c>
      <c r="X1372" s="58">
        <f t="shared" si="283"/>
        <v>0</v>
      </c>
      <c r="Y1372" s="46" t="str">
        <f t="shared" si="284"/>
        <v>Yes</v>
      </c>
      <c r="Z1372" s="46" t="str">
        <f t="shared" si="285"/>
        <v>MID</v>
      </c>
    </row>
    <row r="1373" spans="1:26" x14ac:dyDescent="0.25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73"/>
        <v>338</v>
      </c>
      <c r="L1373" s="46">
        <f t="shared" si="274"/>
        <v>354</v>
      </c>
      <c r="M1373" s="46">
        <v>30</v>
      </c>
      <c r="N1373" s="46">
        <f t="shared" si="275"/>
        <v>384</v>
      </c>
      <c r="O1373" s="46">
        <f t="shared" si="276"/>
        <v>46</v>
      </c>
      <c r="P1373" s="46" t="s">
        <v>30</v>
      </c>
      <c r="Q1373" s="58">
        <f t="shared" si="277"/>
        <v>0</v>
      </c>
      <c r="R1373" s="46" t="str">
        <f t="shared" si="278"/>
        <v>-</v>
      </c>
      <c r="S1373" s="58" t="str">
        <f t="shared" si="279"/>
        <v>No Discount</v>
      </c>
      <c r="T1373" s="46" t="str">
        <f t="shared" si="280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81"/>
        <v>0</v>
      </c>
      <c r="W1373" s="46" t="str">
        <f t="shared" si="282"/>
        <v>-</v>
      </c>
      <c r="X1373" s="58">
        <f t="shared" si="283"/>
        <v>0</v>
      </c>
      <c r="Y1373" s="46" t="str">
        <f t="shared" si="284"/>
        <v>No</v>
      </c>
      <c r="Z1373" s="46" t="str">
        <f t="shared" si="285"/>
        <v>MID</v>
      </c>
    </row>
    <row r="1374" spans="1:26" x14ac:dyDescent="0.25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73"/>
        <v>4748</v>
      </c>
      <c r="L1374" s="46">
        <f t="shared" si="274"/>
        <v>5132</v>
      </c>
      <c r="M1374" s="46">
        <v>28</v>
      </c>
      <c r="N1374" s="46">
        <f t="shared" si="275"/>
        <v>5160</v>
      </c>
      <c r="O1374" s="46">
        <f t="shared" si="276"/>
        <v>412</v>
      </c>
      <c r="P1374" s="46" t="s">
        <v>28</v>
      </c>
      <c r="Q1374" s="58">
        <f t="shared" si="277"/>
        <v>0</v>
      </c>
      <c r="R1374" s="46">
        <f t="shared" si="278"/>
        <v>774</v>
      </c>
      <c r="S1374" s="58" t="str">
        <f t="shared" si="279"/>
        <v>No Discount</v>
      </c>
      <c r="T1374" s="46" t="str">
        <f t="shared" si="280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81"/>
        <v>0</v>
      </c>
      <c r="W1374" s="46" t="str">
        <f t="shared" si="282"/>
        <v>-</v>
      </c>
      <c r="X1374" s="58">
        <f t="shared" si="283"/>
        <v>0</v>
      </c>
      <c r="Y1374" s="46" t="str">
        <f t="shared" si="284"/>
        <v>No</v>
      </c>
      <c r="Z1374" s="46" t="str">
        <f t="shared" si="285"/>
        <v>MID</v>
      </c>
    </row>
    <row r="1375" spans="1:26" x14ac:dyDescent="0.25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73"/>
        <v>4908</v>
      </c>
      <c r="L1375" s="46">
        <f t="shared" si="274"/>
        <v>5006</v>
      </c>
      <c r="M1375" s="46">
        <v>60</v>
      </c>
      <c r="N1375" s="46">
        <f t="shared" si="275"/>
        <v>5066</v>
      </c>
      <c r="O1375" s="46">
        <f t="shared" si="276"/>
        <v>158</v>
      </c>
      <c r="P1375" s="46" t="s">
        <v>30</v>
      </c>
      <c r="Q1375" s="58">
        <f t="shared" si="277"/>
        <v>0</v>
      </c>
      <c r="R1375" s="46">
        <f t="shared" si="278"/>
        <v>1418.4800000000002</v>
      </c>
      <c r="S1375" s="58" t="str">
        <f t="shared" si="279"/>
        <v>No Discount</v>
      </c>
      <c r="T1375" s="46" t="str">
        <f t="shared" si="280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81"/>
        <v>0</v>
      </c>
      <c r="W1375" s="46">
        <f t="shared" si="282"/>
        <v>1418.4800000000002</v>
      </c>
      <c r="X1375" s="58">
        <f t="shared" si="283"/>
        <v>0</v>
      </c>
      <c r="Y1375" s="46" t="str">
        <f t="shared" si="284"/>
        <v>No</v>
      </c>
      <c r="Z1375" s="46" t="str">
        <f t="shared" si="285"/>
        <v>HIGH</v>
      </c>
    </row>
    <row r="1376" spans="1:26" x14ac:dyDescent="0.25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73"/>
        <v>2232</v>
      </c>
      <c r="L1376" s="46">
        <f t="shared" si="274"/>
        <v>2365</v>
      </c>
      <c r="M1376" s="46">
        <v>85</v>
      </c>
      <c r="N1376" s="46">
        <f t="shared" si="275"/>
        <v>2450</v>
      </c>
      <c r="O1376" s="46">
        <f t="shared" si="276"/>
        <v>218</v>
      </c>
      <c r="P1376" s="46" t="s">
        <v>30</v>
      </c>
      <c r="Q1376" s="58">
        <f t="shared" si="277"/>
        <v>0</v>
      </c>
      <c r="R1376" s="46">
        <f t="shared" si="278"/>
        <v>686.00000000000011</v>
      </c>
      <c r="S1376" s="58" t="str">
        <f t="shared" si="279"/>
        <v>No Discount</v>
      </c>
      <c r="T1376" s="46" t="str">
        <f t="shared" si="280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81"/>
        <v>0</v>
      </c>
      <c r="W1376" s="46">
        <f t="shared" si="282"/>
        <v>686.00000000000011</v>
      </c>
      <c r="X1376" s="58">
        <f t="shared" si="283"/>
        <v>0</v>
      </c>
      <c r="Y1376" s="46" t="str">
        <f t="shared" si="284"/>
        <v>Yes</v>
      </c>
      <c r="Z1376" s="46" t="str">
        <f t="shared" si="285"/>
        <v>Very high</v>
      </c>
    </row>
    <row r="1377" spans="1:26" x14ac:dyDescent="0.25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73"/>
        <v>1577</v>
      </c>
      <c r="L1377" s="46">
        <f t="shared" si="274"/>
        <v>1654</v>
      </c>
      <c r="M1377" s="46">
        <v>41</v>
      </c>
      <c r="N1377" s="46">
        <f t="shared" si="275"/>
        <v>1695</v>
      </c>
      <c r="O1377" s="46">
        <f t="shared" si="276"/>
        <v>118</v>
      </c>
      <c r="P1377" s="46" t="s">
        <v>30</v>
      </c>
      <c r="Q1377" s="58">
        <f t="shared" si="277"/>
        <v>0</v>
      </c>
      <c r="R1377" s="46" t="str">
        <f t="shared" si="278"/>
        <v>-</v>
      </c>
      <c r="S1377" s="58" t="str">
        <f t="shared" si="279"/>
        <v>No Discount</v>
      </c>
      <c r="T1377" s="46" t="str">
        <f t="shared" si="280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81"/>
        <v>0</v>
      </c>
      <c r="W1377" s="46" t="str">
        <f t="shared" si="282"/>
        <v>-</v>
      </c>
      <c r="X1377" s="58">
        <f t="shared" si="283"/>
        <v>0</v>
      </c>
      <c r="Y1377" s="46" t="str">
        <f t="shared" si="284"/>
        <v>No</v>
      </c>
      <c r="Z1377" s="46" t="str">
        <f t="shared" si="285"/>
        <v>HIGH</v>
      </c>
    </row>
    <row r="1378" spans="1:26" x14ac:dyDescent="0.25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73"/>
        <v>9216</v>
      </c>
      <c r="L1378" s="46">
        <f t="shared" si="274"/>
        <v>9768</v>
      </c>
      <c r="M1378" s="46">
        <v>95</v>
      </c>
      <c r="N1378" s="46">
        <f t="shared" si="275"/>
        <v>9863</v>
      </c>
      <c r="O1378" s="46">
        <f t="shared" si="276"/>
        <v>647</v>
      </c>
      <c r="P1378" s="46" t="s">
        <v>30</v>
      </c>
      <c r="Q1378" s="58">
        <f t="shared" si="277"/>
        <v>0</v>
      </c>
      <c r="R1378" s="46" t="str">
        <f t="shared" si="278"/>
        <v>-</v>
      </c>
      <c r="S1378" s="58" t="str">
        <f t="shared" si="279"/>
        <v>No Discount</v>
      </c>
      <c r="T1378" s="46" t="str">
        <f t="shared" si="280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81"/>
        <v>0</v>
      </c>
      <c r="W1378" s="46" t="str">
        <f t="shared" si="282"/>
        <v>-</v>
      </c>
      <c r="X1378" s="58">
        <f t="shared" si="283"/>
        <v>0</v>
      </c>
      <c r="Y1378" s="46" t="str">
        <f t="shared" si="284"/>
        <v>Yes</v>
      </c>
      <c r="Z1378" s="46" t="str">
        <f t="shared" si="285"/>
        <v>Very high</v>
      </c>
    </row>
    <row r="1379" spans="1:26" x14ac:dyDescent="0.25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73"/>
        <v>13391</v>
      </c>
      <c r="L1379" s="46">
        <f t="shared" si="274"/>
        <v>14189</v>
      </c>
      <c r="M1379" s="46">
        <v>39</v>
      </c>
      <c r="N1379" s="46">
        <f t="shared" si="275"/>
        <v>14228</v>
      </c>
      <c r="O1379" s="46">
        <f t="shared" si="276"/>
        <v>837</v>
      </c>
      <c r="P1379" s="46" t="s">
        <v>30</v>
      </c>
      <c r="Q1379" s="58">
        <f t="shared" si="277"/>
        <v>0</v>
      </c>
      <c r="R1379" s="46">
        <f t="shared" si="278"/>
        <v>2134.1999999999998</v>
      </c>
      <c r="S1379" s="58" t="str">
        <f t="shared" si="279"/>
        <v>No Discount</v>
      </c>
      <c r="T1379" s="46" t="str">
        <f t="shared" si="280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81"/>
        <v>0</v>
      </c>
      <c r="W1379" s="46" t="str">
        <f t="shared" si="282"/>
        <v>-</v>
      </c>
      <c r="X1379" s="58">
        <f t="shared" si="283"/>
        <v>0</v>
      </c>
      <c r="Y1379" s="46" t="str">
        <f t="shared" si="284"/>
        <v>Yes</v>
      </c>
      <c r="Z1379" s="46" t="str">
        <f t="shared" si="285"/>
        <v>MID</v>
      </c>
    </row>
    <row r="1380" spans="1:26" x14ac:dyDescent="0.25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73"/>
        <v>129</v>
      </c>
      <c r="L1380" s="46">
        <f t="shared" si="274"/>
        <v>135</v>
      </c>
      <c r="M1380" s="46">
        <v>30</v>
      </c>
      <c r="N1380" s="46">
        <f t="shared" si="275"/>
        <v>165</v>
      </c>
      <c r="O1380" s="46">
        <f t="shared" si="276"/>
        <v>36</v>
      </c>
      <c r="P1380" s="46" t="s">
        <v>152</v>
      </c>
      <c r="Q1380" s="58">
        <f t="shared" si="277"/>
        <v>0</v>
      </c>
      <c r="R1380" s="46" t="str">
        <f t="shared" si="278"/>
        <v>-</v>
      </c>
      <c r="S1380" s="58" t="str">
        <f t="shared" si="279"/>
        <v>No Discount</v>
      </c>
      <c r="T1380" s="46" t="str">
        <f t="shared" si="280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81"/>
        <v>0</v>
      </c>
      <c r="W1380" s="46" t="str">
        <f t="shared" si="282"/>
        <v>-</v>
      </c>
      <c r="X1380" s="58">
        <f t="shared" si="283"/>
        <v>0</v>
      </c>
      <c r="Y1380" s="46" t="str">
        <f t="shared" si="284"/>
        <v>No</v>
      </c>
      <c r="Z1380" s="46" t="str">
        <f t="shared" si="285"/>
        <v>MID</v>
      </c>
    </row>
    <row r="1381" spans="1:26" x14ac:dyDescent="0.25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73"/>
        <v>3445</v>
      </c>
      <c r="L1381" s="46">
        <f t="shared" si="274"/>
        <v>3645</v>
      </c>
      <c r="M1381" s="46">
        <v>54</v>
      </c>
      <c r="N1381" s="46">
        <f t="shared" si="275"/>
        <v>3699</v>
      </c>
      <c r="O1381" s="46">
        <f t="shared" si="276"/>
        <v>254</v>
      </c>
      <c r="P1381" s="46" t="s">
        <v>30</v>
      </c>
      <c r="Q1381" s="58">
        <f t="shared" si="277"/>
        <v>0.3</v>
      </c>
      <c r="R1381" s="46">
        <f t="shared" si="278"/>
        <v>1109.7</v>
      </c>
      <c r="S1381" s="58" t="str">
        <f t="shared" si="279"/>
        <v>No Discount</v>
      </c>
      <c r="T1381" s="46" t="str">
        <f t="shared" si="280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81"/>
        <v>0.3</v>
      </c>
      <c r="W1381" s="46">
        <f t="shared" si="282"/>
        <v>1109.7</v>
      </c>
      <c r="X1381" s="58">
        <f t="shared" si="283"/>
        <v>0</v>
      </c>
      <c r="Y1381" s="46" t="str">
        <f t="shared" si="284"/>
        <v>No</v>
      </c>
      <c r="Z1381" s="46" t="str">
        <f t="shared" si="285"/>
        <v>HIGH</v>
      </c>
    </row>
    <row r="1382" spans="1:26" x14ac:dyDescent="0.25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73"/>
        <v>2889</v>
      </c>
      <c r="L1382" s="46">
        <f t="shared" si="274"/>
        <v>3091</v>
      </c>
      <c r="M1382" s="46">
        <v>94</v>
      </c>
      <c r="N1382" s="46">
        <f t="shared" si="275"/>
        <v>3185</v>
      </c>
      <c r="O1382" s="46">
        <f t="shared" si="276"/>
        <v>296</v>
      </c>
      <c r="P1382" s="46" t="s">
        <v>30</v>
      </c>
      <c r="Q1382" s="58">
        <f t="shared" si="277"/>
        <v>0</v>
      </c>
      <c r="R1382" s="46" t="str">
        <f t="shared" si="278"/>
        <v>-</v>
      </c>
      <c r="S1382" s="58" t="str">
        <f t="shared" si="279"/>
        <v>No Discount</v>
      </c>
      <c r="T1382" s="46" t="str">
        <f t="shared" si="280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81"/>
        <v>0</v>
      </c>
      <c r="W1382" s="46" t="str">
        <f t="shared" si="282"/>
        <v>-</v>
      </c>
      <c r="X1382" s="58">
        <f t="shared" si="283"/>
        <v>0</v>
      </c>
      <c r="Y1382" s="46" t="str">
        <f t="shared" si="284"/>
        <v>Yes</v>
      </c>
      <c r="Z1382" s="46" t="str">
        <f t="shared" si="285"/>
        <v>Very high</v>
      </c>
    </row>
    <row r="1383" spans="1:26" x14ac:dyDescent="0.25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73"/>
        <v>2667</v>
      </c>
      <c r="L1383" s="46">
        <f t="shared" si="274"/>
        <v>2835</v>
      </c>
      <c r="M1383" s="46">
        <v>93</v>
      </c>
      <c r="N1383" s="46">
        <f t="shared" si="275"/>
        <v>2928</v>
      </c>
      <c r="O1383" s="46">
        <f t="shared" si="276"/>
        <v>261</v>
      </c>
      <c r="P1383" s="46" t="s">
        <v>30</v>
      </c>
      <c r="Q1383" s="58">
        <f t="shared" si="277"/>
        <v>0</v>
      </c>
      <c r="R1383" s="46">
        <f t="shared" si="278"/>
        <v>439.2</v>
      </c>
      <c r="S1383" s="58" t="str">
        <f t="shared" si="279"/>
        <v>No Discount</v>
      </c>
      <c r="T1383" s="46" t="str">
        <f t="shared" si="280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81"/>
        <v>0</v>
      </c>
      <c r="W1383" s="46" t="str">
        <f t="shared" si="282"/>
        <v>-</v>
      </c>
      <c r="X1383" s="58">
        <f t="shared" si="283"/>
        <v>0</v>
      </c>
      <c r="Y1383" s="46" t="str">
        <f t="shared" si="284"/>
        <v>No</v>
      </c>
      <c r="Z1383" s="46" t="str">
        <f t="shared" si="285"/>
        <v>Very high</v>
      </c>
    </row>
    <row r="1384" spans="1:26" x14ac:dyDescent="0.25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73"/>
        <v>2260</v>
      </c>
      <c r="L1384" s="46">
        <f t="shared" si="274"/>
        <v>2580</v>
      </c>
      <c r="M1384" s="46">
        <v>36</v>
      </c>
      <c r="N1384" s="46">
        <f t="shared" si="275"/>
        <v>2616</v>
      </c>
      <c r="O1384" s="46">
        <f t="shared" si="276"/>
        <v>356</v>
      </c>
      <c r="P1384" s="46" t="s">
        <v>28</v>
      </c>
      <c r="Q1384" s="58">
        <f t="shared" si="277"/>
        <v>0</v>
      </c>
      <c r="R1384" s="46" t="str">
        <f t="shared" si="278"/>
        <v>-</v>
      </c>
      <c r="S1384" s="58" t="str">
        <f t="shared" si="279"/>
        <v>No Discount</v>
      </c>
      <c r="T1384" s="46" t="str">
        <f t="shared" si="280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81"/>
        <v>0</v>
      </c>
      <c r="W1384" s="46" t="str">
        <f t="shared" si="282"/>
        <v>-</v>
      </c>
      <c r="X1384" s="58">
        <f t="shared" si="283"/>
        <v>0</v>
      </c>
      <c r="Y1384" s="46" t="str">
        <f t="shared" si="284"/>
        <v>No</v>
      </c>
      <c r="Z1384" s="46" t="str">
        <f t="shared" si="285"/>
        <v>MID</v>
      </c>
    </row>
    <row r="1385" spans="1:26" x14ac:dyDescent="0.25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73"/>
        <v>5146</v>
      </c>
      <c r="L1385" s="46">
        <f t="shared" si="274"/>
        <v>5556</v>
      </c>
      <c r="M1385" s="46">
        <v>68</v>
      </c>
      <c r="N1385" s="46">
        <f t="shared" si="275"/>
        <v>5624</v>
      </c>
      <c r="O1385" s="46">
        <f t="shared" si="276"/>
        <v>478</v>
      </c>
      <c r="P1385" s="46" t="s">
        <v>30</v>
      </c>
      <c r="Q1385" s="58">
        <f t="shared" si="277"/>
        <v>0</v>
      </c>
      <c r="R1385" s="46">
        <f t="shared" si="278"/>
        <v>1574.7200000000003</v>
      </c>
      <c r="S1385" s="58" t="str">
        <f t="shared" si="279"/>
        <v>No Discount</v>
      </c>
      <c r="T1385" s="46" t="str">
        <f t="shared" si="280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81"/>
        <v>0</v>
      </c>
      <c r="W1385" s="46">
        <f t="shared" si="282"/>
        <v>1574.7200000000003</v>
      </c>
      <c r="X1385" s="58">
        <f t="shared" si="283"/>
        <v>0</v>
      </c>
      <c r="Y1385" s="46" t="str">
        <f t="shared" si="284"/>
        <v>Yes</v>
      </c>
      <c r="Z1385" s="46" t="str">
        <f t="shared" si="285"/>
        <v>Very high</v>
      </c>
    </row>
    <row r="1386" spans="1:26" x14ac:dyDescent="0.25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73"/>
        <v>12603</v>
      </c>
      <c r="L1386" s="46">
        <f t="shared" si="274"/>
        <v>13461</v>
      </c>
      <c r="M1386" s="46">
        <v>84</v>
      </c>
      <c r="N1386" s="46">
        <f t="shared" si="275"/>
        <v>13545</v>
      </c>
      <c r="O1386" s="46">
        <f t="shared" si="276"/>
        <v>942</v>
      </c>
      <c r="P1386" s="46" t="s">
        <v>28</v>
      </c>
      <c r="Q1386" s="58">
        <f t="shared" si="277"/>
        <v>0</v>
      </c>
      <c r="R1386" s="46" t="str">
        <f t="shared" si="278"/>
        <v>-</v>
      </c>
      <c r="S1386" s="58" t="str">
        <f t="shared" si="279"/>
        <v>No Discount</v>
      </c>
      <c r="T1386" s="46" t="str">
        <f t="shared" si="280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81"/>
        <v>0</v>
      </c>
      <c r="W1386" s="46" t="str">
        <f t="shared" si="282"/>
        <v>-</v>
      </c>
      <c r="X1386" s="58">
        <f t="shared" si="283"/>
        <v>0</v>
      </c>
      <c r="Y1386" s="46" t="str">
        <f t="shared" si="284"/>
        <v>Yes</v>
      </c>
      <c r="Z1386" s="46" t="str">
        <f t="shared" si="285"/>
        <v>Very high</v>
      </c>
    </row>
    <row r="1387" spans="1:26" x14ac:dyDescent="0.25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73"/>
        <v>2972</v>
      </c>
      <c r="L1387" s="46">
        <f t="shared" si="274"/>
        <v>3090</v>
      </c>
      <c r="M1387" s="46">
        <v>76</v>
      </c>
      <c r="N1387" s="46">
        <f t="shared" si="275"/>
        <v>3166</v>
      </c>
      <c r="O1387" s="46">
        <f t="shared" si="276"/>
        <v>194</v>
      </c>
      <c r="P1387" s="46" t="s">
        <v>28</v>
      </c>
      <c r="Q1387" s="58">
        <f t="shared" si="277"/>
        <v>0</v>
      </c>
      <c r="R1387" s="46" t="str">
        <f t="shared" si="278"/>
        <v>-</v>
      </c>
      <c r="S1387" s="58" t="str">
        <f t="shared" si="279"/>
        <v>No Discount</v>
      </c>
      <c r="T1387" s="46" t="str">
        <f t="shared" si="280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81"/>
        <v>0</v>
      </c>
      <c r="W1387" s="46" t="str">
        <f t="shared" si="282"/>
        <v>-</v>
      </c>
      <c r="X1387" s="58">
        <f t="shared" si="283"/>
        <v>0</v>
      </c>
      <c r="Y1387" s="46" t="str">
        <f t="shared" si="284"/>
        <v>Yes</v>
      </c>
      <c r="Z1387" s="46" t="str">
        <f t="shared" si="285"/>
        <v>Very high</v>
      </c>
    </row>
    <row r="1388" spans="1:26" x14ac:dyDescent="0.25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73"/>
        <v>1320</v>
      </c>
      <c r="L1388" s="46">
        <f t="shared" si="274"/>
        <v>1440</v>
      </c>
      <c r="M1388" s="46">
        <v>69</v>
      </c>
      <c r="N1388" s="46">
        <f t="shared" si="275"/>
        <v>1509</v>
      </c>
      <c r="O1388" s="46">
        <f t="shared" si="276"/>
        <v>189</v>
      </c>
      <c r="P1388" s="46" t="s">
        <v>30</v>
      </c>
      <c r="Q1388" s="58">
        <f t="shared" si="277"/>
        <v>0.3</v>
      </c>
      <c r="R1388" s="46">
        <f t="shared" si="278"/>
        <v>452.7</v>
      </c>
      <c r="S1388" s="58" t="str">
        <f t="shared" si="279"/>
        <v>No Discount</v>
      </c>
      <c r="T1388" s="46" t="str">
        <f t="shared" si="280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81"/>
        <v>0.3</v>
      </c>
      <c r="W1388" s="46">
        <f t="shared" si="282"/>
        <v>452.7</v>
      </c>
      <c r="X1388" s="58">
        <f t="shared" si="283"/>
        <v>0</v>
      </c>
      <c r="Y1388" s="46" t="str">
        <f t="shared" si="284"/>
        <v>No</v>
      </c>
      <c r="Z1388" s="46" t="str">
        <f t="shared" si="285"/>
        <v>Very high</v>
      </c>
    </row>
    <row r="1389" spans="1:26" x14ac:dyDescent="0.25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73"/>
        <v>7192</v>
      </c>
      <c r="L1389" s="46">
        <f t="shared" si="274"/>
        <v>7624</v>
      </c>
      <c r="M1389" s="46">
        <v>29</v>
      </c>
      <c r="N1389" s="46">
        <f t="shared" si="275"/>
        <v>7653</v>
      </c>
      <c r="O1389" s="46">
        <f t="shared" si="276"/>
        <v>461</v>
      </c>
      <c r="P1389" s="46" t="s">
        <v>30</v>
      </c>
      <c r="Q1389" s="58">
        <f t="shared" si="277"/>
        <v>0</v>
      </c>
      <c r="R1389" s="46" t="str">
        <f t="shared" si="278"/>
        <v>-</v>
      </c>
      <c r="S1389" s="58" t="str">
        <f t="shared" si="279"/>
        <v>No Discount</v>
      </c>
      <c r="T1389" s="46" t="str">
        <f t="shared" si="280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81"/>
        <v>0</v>
      </c>
      <c r="W1389" s="46" t="str">
        <f t="shared" si="282"/>
        <v>-</v>
      </c>
      <c r="X1389" s="58">
        <f t="shared" si="283"/>
        <v>0</v>
      </c>
      <c r="Y1389" s="46" t="str">
        <f t="shared" si="284"/>
        <v>Yes</v>
      </c>
      <c r="Z1389" s="46" t="str">
        <f t="shared" si="285"/>
        <v>MID</v>
      </c>
    </row>
    <row r="1390" spans="1:26" x14ac:dyDescent="0.25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73"/>
        <v>13419</v>
      </c>
      <c r="L1390" s="46">
        <f t="shared" si="274"/>
        <v>14211</v>
      </c>
      <c r="M1390" s="46">
        <v>95</v>
      </c>
      <c r="N1390" s="46">
        <f t="shared" si="275"/>
        <v>14306</v>
      </c>
      <c r="O1390" s="46">
        <f t="shared" si="276"/>
        <v>887</v>
      </c>
      <c r="P1390" s="46" t="s">
        <v>152</v>
      </c>
      <c r="Q1390" s="58">
        <f t="shared" si="277"/>
        <v>0</v>
      </c>
      <c r="R1390" s="46" t="str">
        <f t="shared" si="278"/>
        <v>-</v>
      </c>
      <c r="S1390" s="58" t="str">
        <f t="shared" si="279"/>
        <v>No Discount</v>
      </c>
      <c r="T1390" s="46" t="str">
        <f t="shared" si="280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81"/>
        <v>0</v>
      </c>
      <c r="W1390" s="46" t="str">
        <f t="shared" si="282"/>
        <v>-</v>
      </c>
      <c r="X1390" s="58">
        <f t="shared" si="283"/>
        <v>0</v>
      </c>
      <c r="Y1390" s="46" t="str">
        <f t="shared" si="284"/>
        <v>Yes</v>
      </c>
      <c r="Z1390" s="46" t="str">
        <f t="shared" si="285"/>
        <v>Very high</v>
      </c>
    </row>
    <row r="1391" spans="1:26" x14ac:dyDescent="0.25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73"/>
        <v>5910</v>
      </c>
      <c r="L1391" s="46">
        <f t="shared" si="274"/>
        <v>6264</v>
      </c>
      <c r="M1391" s="46">
        <v>79</v>
      </c>
      <c r="N1391" s="46">
        <f t="shared" si="275"/>
        <v>6343</v>
      </c>
      <c r="O1391" s="46">
        <f t="shared" si="276"/>
        <v>433</v>
      </c>
      <c r="P1391" s="46" t="s">
        <v>28</v>
      </c>
      <c r="Q1391" s="58">
        <f t="shared" si="277"/>
        <v>0</v>
      </c>
      <c r="R1391" s="46">
        <f t="shared" si="278"/>
        <v>1776.0400000000002</v>
      </c>
      <c r="S1391" s="58" t="str">
        <f t="shared" si="279"/>
        <v>No Discount</v>
      </c>
      <c r="T1391" s="46" t="str">
        <f t="shared" si="280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81"/>
        <v>0</v>
      </c>
      <c r="W1391" s="46">
        <f t="shared" si="282"/>
        <v>1776.0400000000002</v>
      </c>
      <c r="X1391" s="58">
        <f t="shared" si="283"/>
        <v>0</v>
      </c>
      <c r="Y1391" s="46" t="str">
        <f t="shared" si="284"/>
        <v>Yes</v>
      </c>
      <c r="Z1391" s="46" t="str">
        <f t="shared" si="285"/>
        <v>Very high</v>
      </c>
    </row>
    <row r="1392" spans="1:26" x14ac:dyDescent="0.25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73"/>
        <v>33037</v>
      </c>
      <c r="L1392" s="46">
        <f t="shared" si="274"/>
        <v>35350</v>
      </c>
      <c r="M1392" s="46">
        <v>72</v>
      </c>
      <c r="N1392" s="46">
        <f t="shared" si="275"/>
        <v>35422</v>
      </c>
      <c r="O1392" s="46">
        <f t="shared" si="276"/>
        <v>2385</v>
      </c>
      <c r="P1392" s="46" t="s">
        <v>152</v>
      </c>
      <c r="Q1392" s="58">
        <f t="shared" si="277"/>
        <v>0</v>
      </c>
      <c r="R1392" s="46">
        <f t="shared" si="278"/>
        <v>5313.3</v>
      </c>
      <c r="S1392" s="58" t="str">
        <f t="shared" si="279"/>
        <v>No Discount</v>
      </c>
      <c r="T1392" s="46" t="str">
        <f t="shared" si="280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81"/>
        <v>0</v>
      </c>
      <c r="W1392" s="46" t="str">
        <f t="shared" si="282"/>
        <v>-</v>
      </c>
      <c r="X1392" s="58">
        <f t="shared" si="283"/>
        <v>0</v>
      </c>
      <c r="Y1392" s="46" t="str">
        <f t="shared" si="284"/>
        <v>Yes</v>
      </c>
      <c r="Z1392" s="46" t="str">
        <f t="shared" si="285"/>
        <v>Very high</v>
      </c>
    </row>
    <row r="1393" spans="1:26" x14ac:dyDescent="0.25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73"/>
        <v>9625</v>
      </c>
      <c r="L1393" s="46">
        <f t="shared" si="274"/>
        <v>11018</v>
      </c>
      <c r="M1393" s="46">
        <v>58</v>
      </c>
      <c r="N1393" s="46">
        <f t="shared" si="275"/>
        <v>11076</v>
      </c>
      <c r="O1393" s="46">
        <f t="shared" si="276"/>
        <v>1451</v>
      </c>
      <c r="P1393" s="46" t="s">
        <v>30</v>
      </c>
      <c r="Q1393" s="58">
        <f t="shared" si="277"/>
        <v>0</v>
      </c>
      <c r="R1393" s="46">
        <f t="shared" si="278"/>
        <v>1661.3999999999999</v>
      </c>
      <c r="S1393" s="58" t="str">
        <f t="shared" si="279"/>
        <v>No Discount</v>
      </c>
      <c r="T1393" s="46" t="str">
        <f t="shared" si="280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81"/>
        <v>0</v>
      </c>
      <c r="W1393" s="46" t="str">
        <f t="shared" si="282"/>
        <v>-</v>
      </c>
      <c r="X1393" s="58">
        <f t="shared" si="283"/>
        <v>0</v>
      </c>
      <c r="Y1393" s="46" t="str">
        <f t="shared" si="284"/>
        <v>Yes</v>
      </c>
      <c r="Z1393" s="46" t="str">
        <f t="shared" si="285"/>
        <v>HIGH</v>
      </c>
    </row>
    <row r="1394" spans="1:26" x14ac:dyDescent="0.25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73"/>
        <v>1487</v>
      </c>
      <c r="L1394" s="46">
        <f t="shared" si="274"/>
        <v>1605</v>
      </c>
      <c r="M1394" s="46">
        <v>74</v>
      </c>
      <c r="N1394" s="46">
        <f t="shared" si="275"/>
        <v>1679</v>
      </c>
      <c r="O1394" s="46">
        <f t="shared" si="276"/>
        <v>192</v>
      </c>
      <c r="P1394" s="46" t="s">
        <v>30</v>
      </c>
      <c r="Q1394" s="58">
        <f t="shared" si="277"/>
        <v>0</v>
      </c>
      <c r="R1394" s="46" t="str">
        <f t="shared" si="278"/>
        <v>-</v>
      </c>
      <c r="S1394" s="58" t="str">
        <f t="shared" si="279"/>
        <v>No Discount</v>
      </c>
      <c r="T1394" s="46" t="str">
        <f t="shared" si="280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81"/>
        <v>0</v>
      </c>
      <c r="W1394" s="46" t="str">
        <f t="shared" si="282"/>
        <v>-</v>
      </c>
      <c r="X1394" s="58">
        <f t="shared" si="283"/>
        <v>0</v>
      </c>
      <c r="Y1394" s="46" t="str">
        <f t="shared" si="284"/>
        <v>Yes</v>
      </c>
      <c r="Z1394" s="46" t="str">
        <f t="shared" si="285"/>
        <v>Very high</v>
      </c>
    </row>
    <row r="1395" spans="1:26" x14ac:dyDescent="0.25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73"/>
        <v>174080</v>
      </c>
      <c r="L1395" s="46">
        <f t="shared" si="274"/>
        <v>189745</v>
      </c>
      <c r="M1395" s="46">
        <v>82</v>
      </c>
      <c r="N1395" s="46">
        <f t="shared" si="275"/>
        <v>189827</v>
      </c>
      <c r="O1395" s="46">
        <f t="shared" si="276"/>
        <v>15747</v>
      </c>
      <c r="P1395" s="46" t="s">
        <v>30</v>
      </c>
      <c r="Q1395" s="58">
        <f t="shared" si="277"/>
        <v>0</v>
      </c>
      <c r="R1395" s="46">
        <f t="shared" si="278"/>
        <v>28474.05</v>
      </c>
      <c r="S1395" s="58" t="str">
        <f t="shared" si="279"/>
        <v>No Discount</v>
      </c>
      <c r="T1395" s="46" t="str">
        <f t="shared" si="280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81"/>
        <v>0</v>
      </c>
      <c r="W1395" s="46" t="str">
        <f t="shared" si="282"/>
        <v>-</v>
      </c>
      <c r="X1395" s="58">
        <f t="shared" si="283"/>
        <v>0</v>
      </c>
      <c r="Y1395" s="46" t="str">
        <f t="shared" si="284"/>
        <v>Yes</v>
      </c>
      <c r="Z1395" s="46" t="str">
        <f t="shared" si="285"/>
        <v>Very high</v>
      </c>
    </row>
    <row r="1396" spans="1:26" x14ac:dyDescent="0.25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73"/>
        <v>1120</v>
      </c>
      <c r="L1396" s="46">
        <f t="shared" si="274"/>
        <v>1190</v>
      </c>
      <c r="M1396" s="46">
        <v>30</v>
      </c>
      <c r="N1396" s="46">
        <f t="shared" si="275"/>
        <v>1220</v>
      </c>
      <c r="O1396" s="46">
        <f t="shared" si="276"/>
        <v>100</v>
      </c>
      <c r="P1396" s="46" t="s">
        <v>152</v>
      </c>
      <c r="Q1396" s="58">
        <f t="shared" si="277"/>
        <v>0</v>
      </c>
      <c r="R1396" s="46">
        <f t="shared" si="278"/>
        <v>183</v>
      </c>
      <c r="S1396" s="58" t="str">
        <f t="shared" si="279"/>
        <v>No Discount</v>
      </c>
      <c r="T1396" s="46" t="str">
        <f t="shared" si="280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81"/>
        <v>0</v>
      </c>
      <c r="W1396" s="46" t="str">
        <f t="shared" si="282"/>
        <v>-</v>
      </c>
      <c r="X1396" s="58">
        <f t="shared" si="283"/>
        <v>0</v>
      </c>
      <c r="Y1396" s="46" t="str">
        <f t="shared" si="284"/>
        <v>No</v>
      </c>
      <c r="Z1396" s="46" t="str">
        <f t="shared" si="285"/>
        <v>MID</v>
      </c>
    </row>
    <row r="1397" spans="1:26" x14ac:dyDescent="0.25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73"/>
        <v>26384</v>
      </c>
      <c r="L1397" s="46">
        <f t="shared" si="274"/>
        <v>28522</v>
      </c>
      <c r="M1397" s="46">
        <v>62</v>
      </c>
      <c r="N1397" s="46">
        <f t="shared" si="275"/>
        <v>28584</v>
      </c>
      <c r="O1397" s="46">
        <f t="shared" si="276"/>
        <v>2200</v>
      </c>
      <c r="P1397" s="46" t="s">
        <v>28</v>
      </c>
      <c r="Q1397" s="58">
        <f t="shared" si="277"/>
        <v>0</v>
      </c>
      <c r="R1397" s="46" t="str">
        <f t="shared" si="278"/>
        <v>-</v>
      </c>
      <c r="S1397" s="58" t="str">
        <f t="shared" si="279"/>
        <v>No Discount</v>
      </c>
      <c r="T1397" s="46" t="str">
        <f t="shared" si="280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81"/>
        <v>0</v>
      </c>
      <c r="W1397" s="46" t="str">
        <f t="shared" si="282"/>
        <v>-</v>
      </c>
      <c r="X1397" s="58">
        <f t="shared" si="283"/>
        <v>0</v>
      </c>
      <c r="Y1397" s="46" t="str">
        <f t="shared" si="284"/>
        <v>Yes</v>
      </c>
      <c r="Z1397" s="46" t="str">
        <f t="shared" si="285"/>
        <v>Very high</v>
      </c>
    </row>
    <row r="1398" spans="1:26" x14ac:dyDescent="0.25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73"/>
        <v>9912</v>
      </c>
      <c r="L1398" s="46">
        <f t="shared" si="274"/>
        <v>10302</v>
      </c>
      <c r="M1398" s="46">
        <v>68</v>
      </c>
      <c r="N1398" s="46">
        <f t="shared" si="275"/>
        <v>10370</v>
      </c>
      <c r="O1398" s="46">
        <f t="shared" si="276"/>
        <v>458</v>
      </c>
      <c r="P1398" s="46" t="s">
        <v>28</v>
      </c>
      <c r="Q1398" s="58">
        <f t="shared" si="277"/>
        <v>0</v>
      </c>
      <c r="R1398" s="46">
        <f t="shared" si="278"/>
        <v>1555.5</v>
      </c>
      <c r="S1398" s="58" t="str">
        <f t="shared" si="279"/>
        <v>No Discount</v>
      </c>
      <c r="T1398" s="46" t="str">
        <f t="shared" si="280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81"/>
        <v>0</v>
      </c>
      <c r="W1398" s="46" t="str">
        <f t="shared" si="282"/>
        <v>-</v>
      </c>
      <c r="X1398" s="58">
        <f t="shared" si="283"/>
        <v>0</v>
      </c>
      <c r="Y1398" s="46" t="str">
        <f t="shared" si="284"/>
        <v>Yes</v>
      </c>
      <c r="Z1398" s="46" t="str">
        <f t="shared" si="285"/>
        <v>Very high</v>
      </c>
    </row>
    <row r="1399" spans="1:26" x14ac:dyDescent="0.25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73"/>
        <v>24345</v>
      </c>
      <c r="L1399" s="46">
        <f t="shared" si="274"/>
        <v>26319</v>
      </c>
      <c r="M1399" s="46">
        <v>45</v>
      </c>
      <c r="N1399" s="46">
        <f t="shared" si="275"/>
        <v>26364</v>
      </c>
      <c r="O1399" s="46">
        <f t="shared" si="276"/>
        <v>2019</v>
      </c>
      <c r="P1399" s="46" t="s">
        <v>30</v>
      </c>
      <c r="Q1399" s="58">
        <f t="shared" si="277"/>
        <v>0</v>
      </c>
      <c r="R1399" s="46" t="str">
        <f t="shared" si="278"/>
        <v>-</v>
      </c>
      <c r="S1399" s="58">
        <f t="shared" si="279"/>
        <v>0.02</v>
      </c>
      <c r="T1399" s="46" t="str">
        <f t="shared" si="280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81"/>
        <v>0</v>
      </c>
      <c r="W1399" s="46" t="str">
        <f t="shared" si="282"/>
        <v>-</v>
      </c>
      <c r="X1399" s="58">
        <f t="shared" si="283"/>
        <v>0.02</v>
      </c>
      <c r="Y1399" s="46" t="str">
        <f t="shared" si="284"/>
        <v>Yes</v>
      </c>
      <c r="Z1399" s="46" t="str">
        <f t="shared" si="285"/>
        <v>HIGH</v>
      </c>
    </row>
    <row r="1400" spans="1:26" x14ac:dyDescent="0.25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73"/>
        <v>398</v>
      </c>
      <c r="L1400" s="46">
        <f t="shared" si="274"/>
        <v>428</v>
      </c>
      <c r="M1400" s="46">
        <v>62</v>
      </c>
      <c r="N1400" s="46">
        <f t="shared" si="275"/>
        <v>490</v>
      </c>
      <c r="O1400" s="46">
        <f t="shared" si="276"/>
        <v>92</v>
      </c>
      <c r="P1400" s="46" t="s">
        <v>30</v>
      </c>
      <c r="Q1400" s="58">
        <f t="shared" si="277"/>
        <v>0</v>
      </c>
      <c r="R1400" s="46" t="str">
        <f t="shared" si="278"/>
        <v>-</v>
      </c>
      <c r="S1400" s="58" t="str">
        <f t="shared" si="279"/>
        <v>No Discount</v>
      </c>
      <c r="T1400" s="46" t="str">
        <f t="shared" si="280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81"/>
        <v>0</v>
      </c>
      <c r="W1400" s="46" t="str">
        <f t="shared" si="282"/>
        <v>-</v>
      </c>
      <c r="X1400" s="58">
        <f t="shared" si="283"/>
        <v>0</v>
      </c>
      <c r="Y1400" s="46" t="str">
        <f t="shared" si="284"/>
        <v>No</v>
      </c>
      <c r="Z1400" s="46" t="str">
        <f t="shared" si="285"/>
        <v>Very high</v>
      </c>
    </row>
    <row r="1401" spans="1:26" x14ac:dyDescent="0.25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73"/>
        <v>7475</v>
      </c>
      <c r="L1401" s="46">
        <f t="shared" si="274"/>
        <v>7925</v>
      </c>
      <c r="M1401" s="46">
        <v>82</v>
      </c>
      <c r="N1401" s="46">
        <f t="shared" si="275"/>
        <v>8007</v>
      </c>
      <c r="O1401" s="46">
        <f t="shared" si="276"/>
        <v>532</v>
      </c>
      <c r="P1401" s="46" t="s">
        <v>30</v>
      </c>
      <c r="Q1401" s="58">
        <f t="shared" si="277"/>
        <v>0</v>
      </c>
      <c r="R1401" s="46">
        <f t="shared" si="278"/>
        <v>2241.96</v>
      </c>
      <c r="S1401" s="58" t="str">
        <f t="shared" si="279"/>
        <v>No Discount</v>
      </c>
      <c r="T1401" s="46" t="str">
        <f t="shared" si="280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si="281"/>
        <v>0</v>
      </c>
      <c r="W1401" s="46">
        <f t="shared" si="282"/>
        <v>2241.96</v>
      </c>
      <c r="X1401" s="58">
        <f t="shared" si="283"/>
        <v>0</v>
      </c>
      <c r="Y1401" s="46" t="str">
        <f t="shared" si="284"/>
        <v>Yes</v>
      </c>
      <c r="Z1401" s="46" t="str">
        <f t="shared" si="285"/>
        <v>Very high</v>
      </c>
    </row>
    <row r="1402" spans="1:26" x14ac:dyDescent="0.25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73"/>
        <v>6687</v>
      </c>
      <c r="L1402" s="46">
        <f t="shared" si="274"/>
        <v>6819</v>
      </c>
      <c r="M1402" s="46">
        <v>61</v>
      </c>
      <c r="N1402" s="46">
        <f t="shared" si="275"/>
        <v>6880</v>
      </c>
      <c r="O1402" s="46">
        <f t="shared" si="276"/>
        <v>193</v>
      </c>
      <c r="P1402" s="46" t="s">
        <v>30</v>
      </c>
      <c r="Q1402" s="58">
        <f t="shared" si="277"/>
        <v>0.3</v>
      </c>
      <c r="R1402" s="46">
        <f t="shared" si="278"/>
        <v>2064</v>
      </c>
      <c r="S1402" s="58" t="str">
        <f t="shared" si="279"/>
        <v>No Discount</v>
      </c>
      <c r="T1402" s="46" t="str">
        <f t="shared" si="280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81"/>
        <v>0.3</v>
      </c>
      <c r="W1402" s="46">
        <f t="shared" si="282"/>
        <v>2064</v>
      </c>
      <c r="X1402" s="58">
        <f t="shared" si="283"/>
        <v>0</v>
      </c>
      <c r="Y1402" s="46" t="str">
        <f t="shared" si="284"/>
        <v>Yes</v>
      </c>
      <c r="Z1402" s="46" t="str">
        <f t="shared" si="285"/>
        <v>Very high</v>
      </c>
    </row>
    <row r="1403" spans="1:26" x14ac:dyDescent="0.25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73"/>
        <v>3278</v>
      </c>
      <c r="L1403" s="46">
        <f t="shared" si="274"/>
        <v>3406</v>
      </c>
      <c r="M1403" s="46">
        <v>90</v>
      </c>
      <c r="N1403" s="46">
        <f t="shared" si="275"/>
        <v>3496</v>
      </c>
      <c r="O1403" s="46">
        <f t="shared" si="276"/>
        <v>218</v>
      </c>
      <c r="P1403" s="46" t="s">
        <v>28</v>
      </c>
      <c r="Q1403" s="58">
        <f t="shared" si="277"/>
        <v>0</v>
      </c>
      <c r="R1403" s="46" t="str">
        <f t="shared" si="278"/>
        <v>-</v>
      </c>
      <c r="S1403" s="58" t="str">
        <f t="shared" si="279"/>
        <v>No Discount</v>
      </c>
      <c r="T1403" s="46" t="str">
        <f t="shared" si="280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81"/>
        <v>0</v>
      </c>
      <c r="W1403" s="46" t="str">
        <f t="shared" si="282"/>
        <v>-</v>
      </c>
      <c r="X1403" s="58">
        <f t="shared" si="283"/>
        <v>0</v>
      </c>
      <c r="Y1403" s="46" t="str">
        <f t="shared" si="284"/>
        <v>Yes</v>
      </c>
      <c r="Z1403" s="46" t="str">
        <f t="shared" si="285"/>
        <v>Very high</v>
      </c>
    </row>
    <row r="1404" spans="1:26" x14ac:dyDescent="0.25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73"/>
        <v>21744</v>
      </c>
      <c r="L1404" s="46">
        <f t="shared" si="274"/>
        <v>22827</v>
      </c>
      <c r="M1404" s="46">
        <v>70</v>
      </c>
      <c r="N1404" s="46">
        <f t="shared" si="275"/>
        <v>22897</v>
      </c>
      <c r="O1404" s="46">
        <f t="shared" si="276"/>
        <v>1153</v>
      </c>
      <c r="P1404" s="46" t="s">
        <v>30</v>
      </c>
      <c r="Q1404" s="58">
        <f t="shared" si="277"/>
        <v>0</v>
      </c>
      <c r="R1404" s="46" t="str">
        <f t="shared" si="278"/>
        <v>-</v>
      </c>
      <c r="S1404" s="58" t="str">
        <f t="shared" si="279"/>
        <v>No Discount</v>
      </c>
      <c r="T1404" s="46" t="str">
        <f t="shared" si="280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81"/>
        <v>0</v>
      </c>
      <c r="W1404" s="46" t="str">
        <f t="shared" si="282"/>
        <v>-</v>
      </c>
      <c r="X1404" s="58">
        <f t="shared" si="283"/>
        <v>0</v>
      </c>
      <c r="Y1404" s="46" t="str">
        <f t="shared" si="284"/>
        <v>Yes</v>
      </c>
      <c r="Z1404" s="46" t="str">
        <f t="shared" si="285"/>
        <v>Very high</v>
      </c>
    </row>
    <row r="1405" spans="1:26" x14ac:dyDescent="0.25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73"/>
        <v>16002</v>
      </c>
      <c r="L1405" s="46">
        <f t="shared" si="274"/>
        <v>16798</v>
      </c>
      <c r="M1405" s="46">
        <v>40</v>
      </c>
      <c r="N1405" s="46">
        <f t="shared" si="275"/>
        <v>16838</v>
      </c>
      <c r="O1405" s="46">
        <f t="shared" si="276"/>
        <v>836</v>
      </c>
      <c r="P1405" s="46" t="s">
        <v>30</v>
      </c>
      <c r="Q1405" s="58">
        <f t="shared" si="277"/>
        <v>0</v>
      </c>
      <c r="R1405" s="46" t="str">
        <f t="shared" si="278"/>
        <v>-</v>
      </c>
      <c r="S1405" s="58" t="str">
        <f t="shared" si="279"/>
        <v>No Discount</v>
      </c>
      <c r="T1405" s="46" t="str">
        <f t="shared" si="280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81"/>
        <v>0</v>
      </c>
      <c r="W1405" s="46" t="str">
        <f t="shared" si="282"/>
        <v>-</v>
      </c>
      <c r="X1405" s="58">
        <f t="shared" si="283"/>
        <v>0</v>
      </c>
      <c r="Y1405" s="46" t="str">
        <f t="shared" si="284"/>
        <v>Yes</v>
      </c>
      <c r="Z1405" s="46" t="str">
        <f t="shared" si="285"/>
        <v>MID</v>
      </c>
    </row>
    <row r="1406" spans="1:26" x14ac:dyDescent="0.25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73"/>
        <v>12125</v>
      </c>
      <c r="L1406" s="46">
        <f t="shared" si="274"/>
        <v>13220</v>
      </c>
      <c r="M1406" s="46">
        <v>32</v>
      </c>
      <c r="N1406" s="46">
        <f t="shared" si="275"/>
        <v>13252</v>
      </c>
      <c r="O1406" s="46">
        <f t="shared" si="276"/>
        <v>1127</v>
      </c>
      <c r="P1406" s="46" t="s">
        <v>30</v>
      </c>
      <c r="Q1406" s="58">
        <f t="shared" si="277"/>
        <v>0</v>
      </c>
      <c r="R1406" s="46" t="str">
        <f t="shared" si="278"/>
        <v>-</v>
      </c>
      <c r="S1406" s="58" t="str">
        <f t="shared" si="279"/>
        <v>No Discount</v>
      </c>
      <c r="T1406" s="46" t="str">
        <f t="shared" si="280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81"/>
        <v>0</v>
      </c>
      <c r="W1406" s="46" t="str">
        <f t="shared" si="282"/>
        <v>-</v>
      </c>
      <c r="X1406" s="58">
        <f t="shared" si="283"/>
        <v>0</v>
      </c>
      <c r="Y1406" s="46" t="str">
        <f t="shared" si="284"/>
        <v>Yes</v>
      </c>
      <c r="Z1406" s="46" t="str">
        <f t="shared" si="285"/>
        <v>MID</v>
      </c>
    </row>
    <row r="1407" spans="1:26" x14ac:dyDescent="0.25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73"/>
        <v>211072</v>
      </c>
      <c r="L1407" s="46">
        <f t="shared" si="274"/>
        <v>228176</v>
      </c>
      <c r="M1407" s="46">
        <v>43</v>
      </c>
      <c r="N1407" s="46">
        <f t="shared" si="275"/>
        <v>228219</v>
      </c>
      <c r="O1407" s="46">
        <f t="shared" si="276"/>
        <v>17147</v>
      </c>
      <c r="P1407" s="46" t="s">
        <v>30</v>
      </c>
      <c r="Q1407" s="58">
        <f t="shared" si="277"/>
        <v>0</v>
      </c>
      <c r="R1407" s="46" t="str">
        <f t="shared" si="278"/>
        <v>-</v>
      </c>
      <c r="S1407" s="58" t="str">
        <f t="shared" si="279"/>
        <v>No Discount</v>
      </c>
      <c r="T1407" s="46" t="str">
        <f t="shared" si="280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81"/>
        <v>0</v>
      </c>
      <c r="W1407" s="46" t="str">
        <f t="shared" si="282"/>
        <v>-</v>
      </c>
      <c r="X1407" s="58">
        <f t="shared" si="283"/>
        <v>0</v>
      </c>
      <c r="Y1407" s="46" t="str">
        <f t="shared" si="284"/>
        <v>Yes</v>
      </c>
      <c r="Z1407" s="46" t="str">
        <f t="shared" si="285"/>
        <v>HIGH</v>
      </c>
    </row>
    <row r="1408" spans="1:26" x14ac:dyDescent="0.25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73"/>
        <v>9624</v>
      </c>
      <c r="L1408" s="46">
        <f t="shared" si="274"/>
        <v>9912</v>
      </c>
      <c r="M1408" s="46">
        <v>27</v>
      </c>
      <c r="N1408" s="46">
        <f t="shared" si="275"/>
        <v>9939</v>
      </c>
      <c r="O1408" s="46">
        <f t="shared" si="276"/>
        <v>315</v>
      </c>
      <c r="P1408" s="46" t="s">
        <v>152</v>
      </c>
      <c r="Q1408" s="58">
        <f t="shared" si="277"/>
        <v>0</v>
      </c>
      <c r="R1408" s="46" t="str">
        <f t="shared" si="278"/>
        <v>-</v>
      </c>
      <c r="S1408" s="58" t="str">
        <f t="shared" si="279"/>
        <v>No Discount</v>
      </c>
      <c r="T1408" s="46" t="str">
        <f t="shared" si="280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81"/>
        <v>0</v>
      </c>
      <c r="W1408" s="46" t="str">
        <f t="shared" si="282"/>
        <v>-</v>
      </c>
      <c r="X1408" s="58">
        <f t="shared" si="283"/>
        <v>0</v>
      </c>
      <c r="Y1408" s="46" t="str">
        <f t="shared" si="284"/>
        <v>No</v>
      </c>
      <c r="Z1408" s="46" t="str">
        <f t="shared" si="285"/>
        <v>MID</v>
      </c>
    </row>
    <row r="1409" spans="1:26" x14ac:dyDescent="0.25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73"/>
        <v>6480</v>
      </c>
      <c r="L1409" s="46">
        <f t="shared" si="274"/>
        <v>6800</v>
      </c>
      <c r="M1409" s="46">
        <v>62</v>
      </c>
      <c r="N1409" s="46">
        <f t="shared" si="275"/>
        <v>6862</v>
      </c>
      <c r="O1409" s="46">
        <f t="shared" si="276"/>
        <v>382</v>
      </c>
      <c r="P1409" s="46" t="s">
        <v>64</v>
      </c>
      <c r="Q1409" s="58">
        <f t="shared" si="277"/>
        <v>0</v>
      </c>
      <c r="R1409" s="46" t="str">
        <f t="shared" si="278"/>
        <v>-</v>
      </c>
      <c r="S1409" s="58" t="str">
        <f t="shared" si="279"/>
        <v>No Discount</v>
      </c>
      <c r="T1409" s="46" t="str">
        <f t="shared" si="280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81"/>
        <v>0</v>
      </c>
      <c r="W1409" s="46" t="str">
        <f t="shared" si="282"/>
        <v>-</v>
      </c>
      <c r="X1409" s="58">
        <f t="shared" si="283"/>
        <v>0</v>
      </c>
      <c r="Y1409" s="46" t="str">
        <f t="shared" si="284"/>
        <v>Yes</v>
      </c>
      <c r="Z1409" s="46" t="str">
        <f t="shared" si="285"/>
        <v>Very high</v>
      </c>
    </row>
    <row r="1410" spans="1:26" x14ac:dyDescent="0.25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73"/>
        <v>2502</v>
      </c>
      <c r="L1410" s="46">
        <f t="shared" si="274"/>
        <v>2700</v>
      </c>
      <c r="M1410" s="46">
        <v>67</v>
      </c>
      <c r="N1410" s="46">
        <f t="shared" si="275"/>
        <v>2767</v>
      </c>
      <c r="O1410" s="46">
        <f t="shared" si="276"/>
        <v>265</v>
      </c>
      <c r="P1410" s="46" t="s">
        <v>28</v>
      </c>
      <c r="Q1410" s="58">
        <f t="shared" si="277"/>
        <v>0</v>
      </c>
      <c r="R1410" s="46" t="str">
        <f t="shared" si="278"/>
        <v>-</v>
      </c>
      <c r="S1410" s="58" t="str">
        <f t="shared" si="279"/>
        <v>No Discount</v>
      </c>
      <c r="T1410" s="46" t="str">
        <f t="shared" si="280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81"/>
        <v>0</v>
      </c>
      <c r="W1410" s="46" t="str">
        <f t="shared" si="282"/>
        <v>-</v>
      </c>
      <c r="X1410" s="58">
        <f t="shared" si="283"/>
        <v>0</v>
      </c>
      <c r="Y1410" s="46" t="str">
        <f t="shared" si="284"/>
        <v>No</v>
      </c>
      <c r="Z1410" s="46" t="str">
        <f t="shared" si="285"/>
        <v>Very high</v>
      </c>
    </row>
    <row r="1411" spans="1:26" x14ac:dyDescent="0.25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86">I1411*J1411</f>
        <v>16938</v>
      </c>
      <c r="L1411" s="46">
        <f t="shared" ref="L1411:L1474" si="287">H1411*J1411</f>
        <v>17778</v>
      </c>
      <c r="M1411" s="46">
        <v>47</v>
      </c>
      <c r="N1411" s="46">
        <f t="shared" ref="N1411:N1474" si="288">L1411+M1411</f>
        <v>17825</v>
      </c>
      <c r="O1411" s="46">
        <f t="shared" ref="O1411:O1474" si="289">N1411-K1411</f>
        <v>887</v>
      </c>
      <c r="P1411" s="46" t="s">
        <v>30</v>
      </c>
      <c r="Q1411" s="58">
        <f t="shared" ref="Q1411:Q1474" si="290">IF(E1411="Amazon",30%,0)</f>
        <v>0</v>
      </c>
      <c r="R1411" s="46">
        <f t="shared" ref="R1411:R1474" si="291">IF(E1411="Amazon",30%*N1411,IF(E1411="Flipkart",28%*N1411,IF(E1411="India Mart",15%*N1411,"-")))</f>
        <v>2673.75</v>
      </c>
      <c r="S1411" s="58" t="str">
        <f t="shared" ref="S1411:S1474" si="292">IF(AND(E1411="Website",N1411&gt;25000),2%,"No Discount")</f>
        <v>No Discount</v>
      </c>
      <c r="T1411" s="46" t="str">
        <f t="shared" ref="T1411:T1474" si="293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ref="V1411:V1474" si="294">IF(E1411="Amazon",30%,0%)</f>
        <v>0</v>
      </c>
      <c r="W1411" s="46" t="str">
        <f t="shared" ref="W1411:W1474" si="295">IF(E1411="Amazon",N1411*30%,IF(E1411="flipkart",N1411*28%,IF(E1411="indiamart",N1411*15%,"-")))</f>
        <v>-</v>
      </c>
      <c r="X1411" s="58">
        <f t="shared" ref="X1411:X1474" si="296">IF(AND(E1411="website",N1411&gt;25000),2%,0%)</f>
        <v>0</v>
      </c>
      <c r="Y1411" s="46" t="str">
        <f t="shared" ref="Y1411:Y1474" si="297">IF(OR(D1411="Furniture",D1411="Technology"),"Yes","No")</f>
        <v>Yes</v>
      </c>
      <c r="Z1411" s="46" t="str">
        <f t="shared" ref="Z1411:Z1474" si="298">_xlfn.IFS(M1411&lt;=20,"LOW",M1411&lt;=40,"MID",M1411&lt;=60,"HIGH",M1411&gt;60,"Very high")</f>
        <v>HIGH</v>
      </c>
    </row>
    <row r="1412" spans="1:26" x14ac:dyDescent="0.25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86"/>
        <v>2102</v>
      </c>
      <c r="L1412" s="46">
        <f t="shared" si="287"/>
        <v>2249</v>
      </c>
      <c r="M1412" s="46">
        <v>53</v>
      </c>
      <c r="N1412" s="46">
        <f t="shared" si="288"/>
        <v>2302</v>
      </c>
      <c r="O1412" s="46">
        <f t="shared" si="289"/>
        <v>200</v>
      </c>
      <c r="P1412" s="46" t="s">
        <v>28</v>
      </c>
      <c r="Q1412" s="58">
        <f t="shared" si="290"/>
        <v>0</v>
      </c>
      <c r="R1412" s="46" t="str">
        <f t="shared" si="291"/>
        <v>-</v>
      </c>
      <c r="S1412" s="58" t="str">
        <f t="shared" si="292"/>
        <v>No Discount</v>
      </c>
      <c r="T1412" s="46" t="str">
        <f t="shared" si="293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94"/>
        <v>0</v>
      </c>
      <c r="W1412" s="46" t="str">
        <f t="shared" si="295"/>
        <v>-</v>
      </c>
      <c r="X1412" s="58">
        <f t="shared" si="296"/>
        <v>0</v>
      </c>
      <c r="Y1412" s="46" t="str">
        <f t="shared" si="297"/>
        <v>Yes</v>
      </c>
      <c r="Z1412" s="46" t="str">
        <f t="shared" si="298"/>
        <v>HIGH</v>
      </c>
    </row>
    <row r="1413" spans="1:26" x14ac:dyDescent="0.25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86"/>
        <v>3695</v>
      </c>
      <c r="L1413" s="46">
        <f t="shared" si="287"/>
        <v>3945</v>
      </c>
      <c r="M1413" s="46">
        <v>86</v>
      </c>
      <c r="N1413" s="46">
        <f t="shared" si="288"/>
        <v>4031</v>
      </c>
      <c r="O1413" s="46">
        <f t="shared" si="289"/>
        <v>336</v>
      </c>
      <c r="P1413" s="46" t="s">
        <v>28</v>
      </c>
      <c r="Q1413" s="58">
        <f t="shared" si="290"/>
        <v>0</v>
      </c>
      <c r="R1413" s="46">
        <f t="shared" si="291"/>
        <v>1128.68</v>
      </c>
      <c r="S1413" s="58" t="str">
        <f t="shared" si="292"/>
        <v>No Discount</v>
      </c>
      <c r="T1413" s="46" t="str">
        <f t="shared" si="293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94"/>
        <v>0</v>
      </c>
      <c r="W1413" s="46">
        <f t="shared" si="295"/>
        <v>1128.68</v>
      </c>
      <c r="X1413" s="58">
        <f t="shared" si="296"/>
        <v>0</v>
      </c>
      <c r="Y1413" s="46" t="str">
        <f t="shared" si="297"/>
        <v>No</v>
      </c>
      <c r="Z1413" s="46" t="str">
        <f t="shared" si="298"/>
        <v>Very high</v>
      </c>
    </row>
    <row r="1414" spans="1:26" x14ac:dyDescent="0.25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86"/>
        <v>13716</v>
      </c>
      <c r="L1414" s="46">
        <f t="shared" si="287"/>
        <v>14948</v>
      </c>
      <c r="M1414" s="46">
        <v>83</v>
      </c>
      <c r="N1414" s="46">
        <f t="shared" si="288"/>
        <v>15031</v>
      </c>
      <c r="O1414" s="46">
        <f t="shared" si="289"/>
        <v>1315</v>
      </c>
      <c r="P1414" s="46" t="s">
        <v>30</v>
      </c>
      <c r="Q1414" s="58">
        <f t="shared" si="290"/>
        <v>0</v>
      </c>
      <c r="R1414" s="46" t="str">
        <f t="shared" si="291"/>
        <v>-</v>
      </c>
      <c r="S1414" s="58" t="str">
        <f t="shared" si="292"/>
        <v>No Discount</v>
      </c>
      <c r="T1414" s="46" t="str">
        <f t="shared" si="293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94"/>
        <v>0</v>
      </c>
      <c r="W1414" s="46" t="str">
        <f t="shared" si="295"/>
        <v>-</v>
      </c>
      <c r="X1414" s="58">
        <f t="shared" si="296"/>
        <v>0</v>
      </c>
      <c r="Y1414" s="46" t="str">
        <f t="shared" si="297"/>
        <v>Yes</v>
      </c>
      <c r="Z1414" s="46" t="str">
        <f t="shared" si="298"/>
        <v>Very high</v>
      </c>
    </row>
    <row r="1415" spans="1:26" x14ac:dyDescent="0.25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86"/>
        <v>2000</v>
      </c>
      <c r="L1415" s="46">
        <f t="shared" si="287"/>
        <v>2243</v>
      </c>
      <c r="M1415" s="46">
        <v>33</v>
      </c>
      <c r="N1415" s="46">
        <f t="shared" si="288"/>
        <v>2276</v>
      </c>
      <c r="O1415" s="46">
        <f t="shared" si="289"/>
        <v>276</v>
      </c>
      <c r="P1415" s="46" t="s">
        <v>30</v>
      </c>
      <c r="Q1415" s="58">
        <f t="shared" si="290"/>
        <v>0</v>
      </c>
      <c r="R1415" s="46" t="str">
        <f t="shared" si="291"/>
        <v>-</v>
      </c>
      <c r="S1415" s="58" t="str">
        <f t="shared" si="292"/>
        <v>No Discount</v>
      </c>
      <c r="T1415" s="46" t="str">
        <f t="shared" si="293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94"/>
        <v>0</v>
      </c>
      <c r="W1415" s="46" t="str">
        <f t="shared" si="295"/>
        <v>-</v>
      </c>
      <c r="X1415" s="58">
        <f t="shared" si="296"/>
        <v>0</v>
      </c>
      <c r="Y1415" s="46" t="str">
        <f t="shared" si="297"/>
        <v>No</v>
      </c>
      <c r="Z1415" s="46" t="str">
        <f t="shared" si="298"/>
        <v>MID</v>
      </c>
    </row>
    <row r="1416" spans="1:26" x14ac:dyDescent="0.25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86"/>
        <v>3400</v>
      </c>
      <c r="L1416" s="46">
        <f t="shared" si="287"/>
        <v>3632</v>
      </c>
      <c r="M1416" s="46">
        <v>84</v>
      </c>
      <c r="N1416" s="46">
        <f t="shared" si="288"/>
        <v>3716</v>
      </c>
      <c r="O1416" s="46">
        <f t="shared" si="289"/>
        <v>316</v>
      </c>
      <c r="P1416" s="46" t="s">
        <v>28</v>
      </c>
      <c r="Q1416" s="58">
        <f t="shared" si="290"/>
        <v>0</v>
      </c>
      <c r="R1416" s="46">
        <f t="shared" si="291"/>
        <v>557.4</v>
      </c>
      <c r="S1416" s="58" t="str">
        <f t="shared" si="292"/>
        <v>No Discount</v>
      </c>
      <c r="T1416" s="46" t="str">
        <f t="shared" si="293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94"/>
        <v>0</v>
      </c>
      <c r="W1416" s="46" t="str">
        <f t="shared" si="295"/>
        <v>-</v>
      </c>
      <c r="X1416" s="58">
        <f t="shared" si="296"/>
        <v>0</v>
      </c>
      <c r="Y1416" s="46" t="str">
        <f t="shared" si="297"/>
        <v>No</v>
      </c>
      <c r="Z1416" s="46" t="str">
        <f t="shared" si="298"/>
        <v>Very high</v>
      </c>
    </row>
    <row r="1417" spans="1:26" x14ac:dyDescent="0.25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86"/>
        <v>8982</v>
      </c>
      <c r="L1417" s="46">
        <f t="shared" si="287"/>
        <v>9072</v>
      </c>
      <c r="M1417" s="46">
        <v>87</v>
      </c>
      <c r="N1417" s="46">
        <f t="shared" si="288"/>
        <v>9159</v>
      </c>
      <c r="O1417" s="46">
        <f t="shared" si="289"/>
        <v>177</v>
      </c>
      <c r="P1417" s="46" t="s">
        <v>28</v>
      </c>
      <c r="Q1417" s="58">
        <f t="shared" si="290"/>
        <v>0</v>
      </c>
      <c r="R1417" s="46" t="str">
        <f t="shared" si="291"/>
        <v>-</v>
      </c>
      <c r="S1417" s="58" t="str">
        <f t="shared" si="292"/>
        <v>No Discount</v>
      </c>
      <c r="T1417" s="46" t="str">
        <f t="shared" si="293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94"/>
        <v>0</v>
      </c>
      <c r="W1417" s="46" t="str">
        <f t="shared" si="295"/>
        <v>-</v>
      </c>
      <c r="X1417" s="58">
        <f t="shared" si="296"/>
        <v>0</v>
      </c>
      <c r="Y1417" s="46" t="str">
        <f t="shared" si="297"/>
        <v>No</v>
      </c>
      <c r="Z1417" s="46" t="str">
        <f t="shared" si="298"/>
        <v>Very high</v>
      </c>
    </row>
    <row r="1418" spans="1:26" x14ac:dyDescent="0.25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86"/>
        <v>1706</v>
      </c>
      <c r="L1418" s="46">
        <f t="shared" si="287"/>
        <v>1790</v>
      </c>
      <c r="M1418" s="46">
        <v>89</v>
      </c>
      <c r="N1418" s="46">
        <f t="shared" si="288"/>
        <v>1879</v>
      </c>
      <c r="O1418" s="46">
        <f t="shared" si="289"/>
        <v>173</v>
      </c>
      <c r="P1418" s="46" t="s">
        <v>28</v>
      </c>
      <c r="Q1418" s="58">
        <f t="shared" si="290"/>
        <v>0</v>
      </c>
      <c r="R1418" s="46">
        <f t="shared" si="291"/>
        <v>526.12</v>
      </c>
      <c r="S1418" s="58" t="str">
        <f t="shared" si="292"/>
        <v>No Discount</v>
      </c>
      <c r="T1418" s="46" t="str">
        <f t="shared" si="293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94"/>
        <v>0</v>
      </c>
      <c r="W1418" s="46">
        <f t="shared" si="295"/>
        <v>526.12</v>
      </c>
      <c r="X1418" s="58">
        <f t="shared" si="296"/>
        <v>0</v>
      </c>
      <c r="Y1418" s="46" t="str">
        <f t="shared" si="297"/>
        <v>Yes</v>
      </c>
      <c r="Z1418" s="46" t="str">
        <f t="shared" si="298"/>
        <v>Very high</v>
      </c>
    </row>
    <row r="1419" spans="1:26" x14ac:dyDescent="0.25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86"/>
        <v>32632</v>
      </c>
      <c r="L1419" s="46">
        <f t="shared" si="287"/>
        <v>35544</v>
      </c>
      <c r="M1419" s="46">
        <v>74</v>
      </c>
      <c r="N1419" s="46">
        <f t="shared" si="288"/>
        <v>35618</v>
      </c>
      <c r="O1419" s="46">
        <f t="shared" si="289"/>
        <v>2986</v>
      </c>
      <c r="P1419" s="46" t="s">
        <v>30</v>
      </c>
      <c r="Q1419" s="58">
        <f t="shared" si="290"/>
        <v>0</v>
      </c>
      <c r="R1419" s="46" t="str">
        <f t="shared" si="291"/>
        <v>-</v>
      </c>
      <c r="S1419" s="58">
        <f t="shared" si="292"/>
        <v>0.02</v>
      </c>
      <c r="T1419" s="46" t="str">
        <f t="shared" si="293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94"/>
        <v>0</v>
      </c>
      <c r="W1419" s="46" t="str">
        <f t="shared" si="295"/>
        <v>-</v>
      </c>
      <c r="X1419" s="58">
        <f t="shared" si="296"/>
        <v>0.02</v>
      </c>
      <c r="Y1419" s="46" t="str">
        <f t="shared" si="297"/>
        <v>Yes</v>
      </c>
      <c r="Z1419" s="46" t="str">
        <f t="shared" si="298"/>
        <v>Very high</v>
      </c>
    </row>
    <row r="1420" spans="1:26" x14ac:dyDescent="0.25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86"/>
        <v>18669</v>
      </c>
      <c r="L1420" s="46">
        <f t="shared" si="287"/>
        <v>20349</v>
      </c>
      <c r="M1420" s="46">
        <v>49</v>
      </c>
      <c r="N1420" s="46">
        <f t="shared" si="288"/>
        <v>20398</v>
      </c>
      <c r="O1420" s="46">
        <f t="shared" si="289"/>
        <v>1729</v>
      </c>
      <c r="P1420" s="46" t="s">
        <v>28</v>
      </c>
      <c r="Q1420" s="58">
        <f t="shared" si="290"/>
        <v>0</v>
      </c>
      <c r="R1420" s="46" t="str">
        <f t="shared" si="291"/>
        <v>-</v>
      </c>
      <c r="S1420" s="58" t="str">
        <f t="shared" si="292"/>
        <v>No Discount</v>
      </c>
      <c r="T1420" s="46" t="str">
        <f t="shared" si="293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94"/>
        <v>0</v>
      </c>
      <c r="W1420" s="46" t="str">
        <f t="shared" si="295"/>
        <v>-</v>
      </c>
      <c r="X1420" s="58">
        <f t="shared" si="296"/>
        <v>0</v>
      </c>
      <c r="Y1420" s="46" t="str">
        <f t="shared" si="297"/>
        <v>No</v>
      </c>
      <c r="Z1420" s="46" t="str">
        <f t="shared" si="298"/>
        <v>HIGH</v>
      </c>
    </row>
    <row r="1421" spans="1:26" x14ac:dyDescent="0.25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86"/>
        <v>378</v>
      </c>
      <c r="L1421" s="46">
        <f t="shared" si="287"/>
        <v>412</v>
      </c>
      <c r="M1421" s="46">
        <v>30</v>
      </c>
      <c r="N1421" s="46">
        <f t="shared" si="288"/>
        <v>442</v>
      </c>
      <c r="O1421" s="46">
        <f t="shared" si="289"/>
        <v>64</v>
      </c>
      <c r="P1421" s="46" t="s">
        <v>28</v>
      </c>
      <c r="Q1421" s="58">
        <f t="shared" si="290"/>
        <v>0</v>
      </c>
      <c r="R1421" s="46">
        <f t="shared" si="291"/>
        <v>123.76</v>
      </c>
      <c r="S1421" s="58" t="str">
        <f t="shared" si="292"/>
        <v>No Discount</v>
      </c>
      <c r="T1421" s="46" t="str">
        <f t="shared" si="293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94"/>
        <v>0</v>
      </c>
      <c r="W1421" s="46">
        <f t="shared" si="295"/>
        <v>123.76</v>
      </c>
      <c r="X1421" s="58">
        <f t="shared" si="296"/>
        <v>0</v>
      </c>
      <c r="Y1421" s="46" t="str">
        <f t="shared" si="297"/>
        <v>No</v>
      </c>
      <c r="Z1421" s="46" t="str">
        <f t="shared" si="298"/>
        <v>MID</v>
      </c>
    </row>
    <row r="1422" spans="1:26" x14ac:dyDescent="0.25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86"/>
        <v>1024</v>
      </c>
      <c r="L1422" s="46">
        <f t="shared" si="287"/>
        <v>1104</v>
      </c>
      <c r="M1422" s="46">
        <v>30</v>
      </c>
      <c r="N1422" s="46">
        <f t="shared" si="288"/>
        <v>1134</v>
      </c>
      <c r="O1422" s="46">
        <f t="shared" si="289"/>
        <v>110</v>
      </c>
      <c r="P1422" s="46" t="s">
        <v>30</v>
      </c>
      <c r="Q1422" s="58">
        <f t="shared" si="290"/>
        <v>0</v>
      </c>
      <c r="R1422" s="46" t="str">
        <f t="shared" si="291"/>
        <v>-</v>
      </c>
      <c r="S1422" s="58" t="str">
        <f t="shared" si="292"/>
        <v>No Discount</v>
      </c>
      <c r="T1422" s="46" t="str">
        <f t="shared" si="293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94"/>
        <v>0</v>
      </c>
      <c r="W1422" s="46" t="str">
        <f t="shared" si="295"/>
        <v>-</v>
      </c>
      <c r="X1422" s="58">
        <f t="shared" si="296"/>
        <v>0</v>
      </c>
      <c r="Y1422" s="46" t="str">
        <f t="shared" si="297"/>
        <v>No</v>
      </c>
      <c r="Z1422" s="46" t="str">
        <f t="shared" si="298"/>
        <v>MID</v>
      </c>
    </row>
    <row r="1423" spans="1:26" x14ac:dyDescent="0.25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86"/>
        <v>4636</v>
      </c>
      <c r="L1423" s="46">
        <f t="shared" si="287"/>
        <v>4820</v>
      </c>
      <c r="M1423" s="46">
        <v>73</v>
      </c>
      <c r="N1423" s="46">
        <f t="shared" si="288"/>
        <v>4893</v>
      </c>
      <c r="O1423" s="46">
        <f t="shared" si="289"/>
        <v>257</v>
      </c>
      <c r="P1423" s="46" t="s">
        <v>30</v>
      </c>
      <c r="Q1423" s="58">
        <f t="shared" si="290"/>
        <v>0</v>
      </c>
      <c r="R1423" s="46">
        <f t="shared" si="291"/>
        <v>733.94999999999993</v>
      </c>
      <c r="S1423" s="58" t="str">
        <f t="shared" si="292"/>
        <v>No Discount</v>
      </c>
      <c r="T1423" s="46" t="str">
        <f t="shared" si="293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94"/>
        <v>0</v>
      </c>
      <c r="W1423" s="46" t="str">
        <f t="shared" si="295"/>
        <v>-</v>
      </c>
      <c r="X1423" s="58">
        <f t="shared" si="296"/>
        <v>0</v>
      </c>
      <c r="Y1423" s="46" t="str">
        <f t="shared" si="297"/>
        <v>Yes</v>
      </c>
      <c r="Z1423" s="46" t="str">
        <f t="shared" si="298"/>
        <v>Very high</v>
      </c>
    </row>
    <row r="1424" spans="1:26" x14ac:dyDescent="0.25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86"/>
        <v>770</v>
      </c>
      <c r="L1424" s="46">
        <f t="shared" si="287"/>
        <v>809</v>
      </c>
      <c r="M1424" s="46">
        <v>90</v>
      </c>
      <c r="N1424" s="46">
        <f t="shared" si="288"/>
        <v>899</v>
      </c>
      <c r="O1424" s="46">
        <f t="shared" si="289"/>
        <v>129</v>
      </c>
      <c r="P1424" s="46" t="s">
        <v>30</v>
      </c>
      <c r="Q1424" s="58">
        <f t="shared" si="290"/>
        <v>0</v>
      </c>
      <c r="R1424" s="46">
        <f t="shared" si="291"/>
        <v>251.72000000000003</v>
      </c>
      <c r="S1424" s="58" t="str">
        <f t="shared" si="292"/>
        <v>No Discount</v>
      </c>
      <c r="T1424" s="46" t="str">
        <f t="shared" si="293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94"/>
        <v>0</v>
      </c>
      <c r="W1424" s="46">
        <f t="shared" si="295"/>
        <v>251.72000000000003</v>
      </c>
      <c r="X1424" s="58">
        <f t="shared" si="296"/>
        <v>0</v>
      </c>
      <c r="Y1424" s="46" t="str">
        <f t="shared" si="297"/>
        <v>No</v>
      </c>
      <c r="Z1424" s="46" t="str">
        <f t="shared" si="298"/>
        <v>Very high</v>
      </c>
    </row>
    <row r="1425" spans="1:26" x14ac:dyDescent="0.25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86"/>
        <v>1274</v>
      </c>
      <c r="L1425" s="46">
        <f t="shared" si="287"/>
        <v>1313</v>
      </c>
      <c r="M1425" s="46">
        <v>10</v>
      </c>
      <c r="N1425" s="46">
        <f t="shared" si="288"/>
        <v>1323</v>
      </c>
      <c r="O1425" s="46">
        <f t="shared" si="289"/>
        <v>49</v>
      </c>
      <c r="P1425" s="46" t="s">
        <v>152</v>
      </c>
      <c r="Q1425" s="58">
        <f t="shared" si="290"/>
        <v>0</v>
      </c>
      <c r="R1425" s="46" t="str">
        <f t="shared" si="291"/>
        <v>-</v>
      </c>
      <c r="S1425" s="58" t="str">
        <f t="shared" si="292"/>
        <v>No Discount</v>
      </c>
      <c r="T1425" s="46" t="str">
        <f t="shared" si="293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94"/>
        <v>0</v>
      </c>
      <c r="W1425" s="46" t="str">
        <f t="shared" si="295"/>
        <v>-</v>
      </c>
      <c r="X1425" s="58">
        <f t="shared" si="296"/>
        <v>0</v>
      </c>
      <c r="Y1425" s="46" t="str">
        <f t="shared" si="297"/>
        <v>No</v>
      </c>
      <c r="Z1425" s="46" t="str">
        <f t="shared" si="298"/>
        <v>LOW</v>
      </c>
    </row>
    <row r="1426" spans="1:26" x14ac:dyDescent="0.25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86"/>
        <v>38365</v>
      </c>
      <c r="L1426" s="46">
        <f t="shared" si="287"/>
        <v>41405</v>
      </c>
      <c r="M1426" s="46">
        <v>26</v>
      </c>
      <c r="N1426" s="46">
        <f t="shared" si="288"/>
        <v>41431</v>
      </c>
      <c r="O1426" s="46">
        <f t="shared" si="289"/>
        <v>3066</v>
      </c>
      <c r="P1426" s="46" t="s">
        <v>152</v>
      </c>
      <c r="Q1426" s="58">
        <f t="shared" si="290"/>
        <v>0.3</v>
      </c>
      <c r="R1426" s="46">
        <f t="shared" si="291"/>
        <v>12429.3</v>
      </c>
      <c r="S1426" s="58" t="str">
        <f t="shared" si="292"/>
        <v>No Discount</v>
      </c>
      <c r="T1426" s="46" t="str">
        <f t="shared" si="293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94"/>
        <v>0.3</v>
      </c>
      <c r="W1426" s="46">
        <f t="shared" si="295"/>
        <v>12429.3</v>
      </c>
      <c r="X1426" s="58">
        <f t="shared" si="296"/>
        <v>0</v>
      </c>
      <c r="Y1426" s="46" t="str">
        <f t="shared" si="297"/>
        <v>Yes</v>
      </c>
      <c r="Z1426" s="46" t="str">
        <f t="shared" si="298"/>
        <v>MID</v>
      </c>
    </row>
    <row r="1427" spans="1:26" x14ac:dyDescent="0.25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86"/>
        <v>4635</v>
      </c>
      <c r="L1427" s="46">
        <f t="shared" si="287"/>
        <v>5154</v>
      </c>
      <c r="M1427" s="46">
        <v>87</v>
      </c>
      <c r="N1427" s="46">
        <f t="shared" si="288"/>
        <v>5241</v>
      </c>
      <c r="O1427" s="46">
        <f t="shared" si="289"/>
        <v>606</v>
      </c>
      <c r="P1427" s="46" t="s">
        <v>64</v>
      </c>
      <c r="Q1427" s="58">
        <f t="shared" si="290"/>
        <v>0</v>
      </c>
      <c r="R1427" s="46">
        <f t="shared" si="291"/>
        <v>1467.4800000000002</v>
      </c>
      <c r="S1427" s="58" t="str">
        <f t="shared" si="292"/>
        <v>No Discount</v>
      </c>
      <c r="T1427" s="46" t="str">
        <f t="shared" si="293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94"/>
        <v>0</v>
      </c>
      <c r="W1427" s="46">
        <f t="shared" si="295"/>
        <v>1467.4800000000002</v>
      </c>
      <c r="X1427" s="58">
        <f t="shared" si="296"/>
        <v>0</v>
      </c>
      <c r="Y1427" s="46" t="str">
        <f t="shared" si="297"/>
        <v>Yes</v>
      </c>
      <c r="Z1427" s="46" t="str">
        <f t="shared" si="298"/>
        <v>Very high</v>
      </c>
    </row>
    <row r="1428" spans="1:26" x14ac:dyDescent="0.25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86"/>
        <v>3861</v>
      </c>
      <c r="L1428" s="46">
        <f t="shared" si="287"/>
        <v>4215</v>
      </c>
      <c r="M1428" s="46">
        <v>45</v>
      </c>
      <c r="N1428" s="46">
        <f t="shared" si="288"/>
        <v>4260</v>
      </c>
      <c r="O1428" s="46">
        <f t="shared" si="289"/>
        <v>399</v>
      </c>
      <c r="P1428" s="46" t="s">
        <v>30</v>
      </c>
      <c r="Q1428" s="58">
        <f t="shared" si="290"/>
        <v>0.3</v>
      </c>
      <c r="R1428" s="46">
        <f t="shared" si="291"/>
        <v>1278</v>
      </c>
      <c r="S1428" s="58" t="str">
        <f t="shared" si="292"/>
        <v>No Discount</v>
      </c>
      <c r="T1428" s="46" t="str">
        <f t="shared" si="293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94"/>
        <v>0.3</v>
      </c>
      <c r="W1428" s="46">
        <f t="shared" si="295"/>
        <v>1278</v>
      </c>
      <c r="X1428" s="58">
        <f t="shared" si="296"/>
        <v>0</v>
      </c>
      <c r="Y1428" s="46" t="str">
        <f t="shared" si="297"/>
        <v>Yes</v>
      </c>
      <c r="Z1428" s="46" t="str">
        <f t="shared" si="298"/>
        <v>HIGH</v>
      </c>
    </row>
    <row r="1429" spans="1:26" x14ac:dyDescent="0.25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86"/>
        <v>5394</v>
      </c>
      <c r="L1429" s="46">
        <f t="shared" si="287"/>
        <v>5718</v>
      </c>
      <c r="M1429" s="46">
        <v>24</v>
      </c>
      <c r="N1429" s="46">
        <f t="shared" si="288"/>
        <v>5742</v>
      </c>
      <c r="O1429" s="46">
        <f t="shared" si="289"/>
        <v>348</v>
      </c>
      <c r="P1429" s="46" t="s">
        <v>28</v>
      </c>
      <c r="Q1429" s="58">
        <f t="shared" si="290"/>
        <v>0</v>
      </c>
      <c r="R1429" s="46">
        <f t="shared" si="291"/>
        <v>1607.7600000000002</v>
      </c>
      <c r="S1429" s="58" t="str">
        <f t="shared" si="292"/>
        <v>No Discount</v>
      </c>
      <c r="T1429" s="46" t="str">
        <f t="shared" si="293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94"/>
        <v>0</v>
      </c>
      <c r="W1429" s="46">
        <f t="shared" si="295"/>
        <v>1607.7600000000002</v>
      </c>
      <c r="X1429" s="58">
        <f t="shared" si="296"/>
        <v>0</v>
      </c>
      <c r="Y1429" s="46" t="str">
        <f t="shared" si="297"/>
        <v>Yes</v>
      </c>
      <c r="Z1429" s="46" t="str">
        <f t="shared" si="298"/>
        <v>MID</v>
      </c>
    </row>
    <row r="1430" spans="1:26" x14ac:dyDescent="0.25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86"/>
        <v>2408</v>
      </c>
      <c r="L1430" s="46">
        <f t="shared" si="287"/>
        <v>2526</v>
      </c>
      <c r="M1430" s="46">
        <v>99</v>
      </c>
      <c r="N1430" s="46">
        <f t="shared" si="288"/>
        <v>2625</v>
      </c>
      <c r="O1430" s="46">
        <f t="shared" si="289"/>
        <v>217</v>
      </c>
      <c r="P1430" s="46" t="s">
        <v>28</v>
      </c>
      <c r="Q1430" s="58">
        <f t="shared" si="290"/>
        <v>0</v>
      </c>
      <c r="R1430" s="46" t="str">
        <f t="shared" si="291"/>
        <v>-</v>
      </c>
      <c r="S1430" s="58" t="str">
        <f t="shared" si="292"/>
        <v>No Discount</v>
      </c>
      <c r="T1430" s="46" t="str">
        <f t="shared" si="293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94"/>
        <v>0</v>
      </c>
      <c r="W1430" s="46" t="str">
        <f t="shared" si="295"/>
        <v>-</v>
      </c>
      <c r="X1430" s="58">
        <f t="shared" si="296"/>
        <v>0</v>
      </c>
      <c r="Y1430" s="46" t="str">
        <f t="shared" si="297"/>
        <v>Yes</v>
      </c>
      <c r="Z1430" s="46" t="str">
        <f t="shared" si="298"/>
        <v>Very high</v>
      </c>
    </row>
    <row r="1431" spans="1:26" x14ac:dyDescent="0.25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86"/>
        <v>22689</v>
      </c>
      <c r="L1431" s="46">
        <f t="shared" si="287"/>
        <v>23592</v>
      </c>
      <c r="M1431" s="46">
        <v>81</v>
      </c>
      <c r="N1431" s="46">
        <f t="shared" si="288"/>
        <v>23673</v>
      </c>
      <c r="O1431" s="46">
        <f t="shared" si="289"/>
        <v>984</v>
      </c>
      <c r="P1431" s="46" t="s">
        <v>64</v>
      </c>
      <c r="Q1431" s="58">
        <f t="shared" si="290"/>
        <v>0.3</v>
      </c>
      <c r="R1431" s="46">
        <f t="shared" si="291"/>
        <v>7101.9</v>
      </c>
      <c r="S1431" s="58" t="str">
        <f t="shared" si="292"/>
        <v>No Discount</v>
      </c>
      <c r="T1431" s="46" t="str">
        <f t="shared" si="293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94"/>
        <v>0.3</v>
      </c>
      <c r="W1431" s="46">
        <f t="shared" si="295"/>
        <v>7101.9</v>
      </c>
      <c r="X1431" s="58">
        <f t="shared" si="296"/>
        <v>0</v>
      </c>
      <c r="Y1431" s="46" t="str">
        <f t="shared" si="297"/>
        <v>Yes</v>
      </c>
      <c r="Z1431" s="46" t="str">
        <f t="shared" si="298"/>
        <v>Very high</v>
      </c>
    </row>
    <row r="1432" spans="1:26" x14ac:dyDescent="0.25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86"/>
        <v>168</v>
      </c>
      <c r="L1432" s="46">
        <f t="shared" si="287"/>
        <v>180</v>
      </c>
      <c r="M1432" s="46">
        <v>10</v>
      </c>
      <c r="N1432" s="46">
        <f t="shared" si="288"/>
        <v>190</v>
      </c>
      <c r="O1432" s="46">
        <f t="shared" si="289"/>
        <v>22</v>
      </c>
      <c r="P1432" s="46" t="s">
        <v>28</v>
      </c>
      <c r="Q1432" s="58">
        <f t="shared" si="290"/>
        <v>0</v>
      </c>
      <c r="R1432" s="46">
        <f t="shared" si="291"/>
        <v>28.5</v>
      </c>
      <c r="S1432" s="58" t="str">
        <f t="shared" si="292"/>
        <v>No Discount</v>
      </c>
      <c r="T1432" s="46" t="str">
        <f t="shared" si="293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94"/>
        <v>0</v>
      </c>
      <c r="W1432" s="46" t="str">
        <f t="shared" si="295"/>
        <v>-</v>
      </c>
      <c r="X1432" s="58">
        <f t="shared" si="296"/>
        <v>0</v>
      </c>
      <c r="Y1432" s="46" t="str">
        <f t="shared" si="297"/>
        <v>No</v>
      </c>
      <c r="Z1432" s="46" t="str">
        <f t="shared" si="298"/>
        <v>LOW</v>
      </c>
    </row>
    <row r="1433" spans="1:26" x14ac:dyDescent="0.25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86"/>
        <v>1758</v>
      </c>
      <c r="L1433" s="46">
        <f t="shared" si="287"/>
        <v>1846</v>
      </c>
      <c r="M1433" s="46">
        <v>54</v>
      </c>
      <c r="N1433" s="46">
        <f t="shared" si="288"/>
        <v>1900</v>
      </c>
      <c r="O1433" s="46">
        <f t="shared" si="289"/>
        <v>142</v>
      </c>
      <c r="P1433" s="46" t="s">
        <v>28</v>
      </c>
      <c r="Q1433" s="58">
        <f t="shared" si="290"/>
        <v>0</v>
      </c>
      <c r="R1433" s="46" t="str">
        <f t="shared" si="291"/>
        <v>-</v>
      </c>
      <c r="S1433" s="58" t="str">
        <f t="shared" si="292"/>
        <v>No Discount</v>
      </c>
      <c r="T1433" s="46" t="str">
        <f t="shared" si="293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94"/>
        <v>0</v>
      </c>
      <c r="W1433" s="46" t="str">
        <f t="shared" si="295"/>
        <v>-</v>
      </c>
      <c r="X1433" s="58">
        <f t="shared" si="296"/>
        <v>0</v>
      </c>
      <c r="Y1433" s="46" t="str">
        <f t="shared" si="297"/>
        <v>No</v>
      </c>
      <c r="Z1433" s="46" t="str">
        <f t="shared" si="298"/>
        <v>HIGH</v>
      </c>
    </row>
    <row r="1434" spans="1:26" x14ac:dyDescent="0.25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86"/>
        <v>1453</v>
      </c>
      <c r="L1434" s="46">
        <f t="shared" si="287"/>
        <v>1482</v>
      </c>
      <c r="M1434" s="46">
        <v>67</v>
      </c>
      <c r="N1434" s="46">
        <f t="shared" si="288"/>
        <v>1549</v>
      </c>
      <c r="O1434" s="46">
        <f t="shared" si="289"/>
        <v>96</v>
      </c>
      <c r="P1434" s="46" t="s">
        <v>64</v>
      </c>
      <c r="Q1434" s="58">
        <f t="shared" si="290"/>
        <v>0</v>
      </c>
      <c r="R1434" s="46">
        <f t="shared" si="291"/>
        <v>232.35</v>
      </c>
      <c r="S1434" s="58" t="str">
        <f t="shared" si="292"/>
        <v>No Discount</v>
      </c>
      <c r="T1434" s="46" t="str">
        <f t="shared" si="293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94"/>
        <v>0</v>
      </c>
      <c r="W1434" s="46" t="str">
        <f t="shared" si="295"/>
        <v>-</v>
      </c>
      <c r="X1434" s="58">
        <f t="shared" si="296"/>
        <v>0</v>
      </c>
      <c r="Y1434" s="46" t="str">
        <f t="shared" si="297"/>
        <v>No</v>
      </c>
      <c r="Z1434" s="46" t="str">
        <f t="shared" si="298"/>
        <v>Very high</v>
      </c>
    </row>
    <row r="1435" spans="1:26" x14ac:dyDescent="0.25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86"/>
        <v>39110</v>
      </c>
      <c r="L1435" s="46">
        <f t="shared" si="287"/>
        <v>42240</v>
      </c>
      <c r="M1435" s="46">
        <v>24</v>
      </c>
      <c r="N1435" s="46">
        <f t="shared" si="288"/>
        <v>42264</v>
      </c>
      <c r="O1435" s="46">
        <f t="shared" si="289"/>
        <v>3154</v>
      </c>
      <c r="P1435" s="46" t="s">
        <v>30</v>
      </c>
      <c r="Q1435" s="58">
        <f t="shared" si="290"/>
        <v>0</v>
      </c>
      <c r="R1435" s="46">
        <f t="shared" si="291"/>
        <v>11833.920000000002</v>
      </c>
      <c r="S1435" s="58" t="str">
        <f t="shared" si="292"/>
        <v>No Discount</v>
      </c>
      <c r="T1435" s="46" t="str">
        <f t="shared" si="293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94"/>
        <v>0</v>
      </c>
      <c r="W1435" s="46">
        <f t="shared" si="295"/>
        <v>11833.920000000002</v>
      </c>
      <c r="X1435" s="58">
        <f t="shared" si="296"/>
        <v>0</v>
      </c>
      <c r="Y1435" s="46" t="str">
        <f t="shared" si="297"/>
        <v>Yes</v>
      </c>
      <c r="Z1435" s="46" t="str">
        <f t="shared" si="298"/>
        <v>MID</v>
      </c>
    </row>
    <row r="1436" spans="1:26" x14ac:dyDescent="0.25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86"/>
        <v>7336</v>
      </c>
      <c r="L1436" s="46">
        <f t="shared" si="287"/>
        <v>7700</v>
      </c>
      <c r="M1436" s="46">
        <v>87</v>
      </c>
      <c r="N1436" s="46">
        <f t="shared" si="288"/>
        <v>7787</v>
      </c>
      <c r="O1436" s="46">
        <f t="shared" si="289"/>
        <v>451</v>
      </c>
      <c r="P1436" s="46" t="s">
        <v>30</v>
      </c>
      <c r="Q1436" s="58">
        <f t="shared" si="290"/>
        <v>0</v>
      </c>
      <c r="R1436" s="46" t="str">
        <f t="shared" si="291"/>
        <v>-</v>
      </c>
      <c r="S1436" s="58" t="str">
        <f t="shared" si="292"/>
        <v>No Discount</v>
      </c>
      <c r="T1436" s="46" t="str">
        <f t="shared" si="293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94"/>
        <v>0</v>
      </c>
      <c r="W1436" s="46" t="str">
        <f t="shared" si="295"/>
        <v>-</v>
      </c>
      <c r="X1436" s="58">
        <f t="shared" si="296"/>
        <v>0</v>
      </c>
      <c r="Y1436" s="46" t="str">
        <f t="shared" si="297"/>
        <v>Yes</v>
      </c>
      <c r="Z1436" s="46" t="str">
        <f t="shared" si="298"/>
        <v>Very high</v>
      </c>
    </row>
    <row r="1437" spans="1:26" x14ac:dyDescent="0.25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86"/>
        <v>1970</v>
      </c>
      <c r="L1437" s="46">
        <f t="shared" si="287"/>
        <v>2088</v>
      </c>
      <c r="M1437" s="46">
        <v>39</v>
      </c>
      <c r="N1437" s="46">
        <f t="shared" si="288"/>
        <v>2127</v>
      </c>
      <c r="O1437" s="46">
        <f t="shared" si="289"/>
        <v>157</v>
      </c>
      <c r="P1437" s="46" t="s">
        <v>28</v>
      </c>
      <c r="Q1437" s="58">
        <f t="shared" si="290"/>
        <v>0</v>
      </c>
      <c r="R1437" s="46" t="str">
        <f t="shared" si="291"/>
        <v>-</v>
      </c>
      <c r="S1437" s="58" t="str">
        <f t="shared" si="292"/>
        <v>No Discount</v>
      </c>
      <c r="T1437" s="46" t="str">
        <f t="shared" si="293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94"/>
        <v>0</v>
      </c>
      <c r="W1437" s="46" t="str">
        <f t="shared" si="295"/>
        <v>-</v>
      </c>
      <c r="X1437" s="58">
        <f t="shared" si="296"/>
        <v>0</v>
      </c>
      <c r="Y1437" s="46" t="str">
        <f t="shared" si="297"/>
        <v>Yes</v>
      </c>
      <c r="Z1437" s="46" t="str">
        <f t="shared" si="298"/>
        <v>MID</v>
      </c>
    </row>
    <row r="1438" spans="1:26" x14ac:dyDescent="0.25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86"/>
        <v>480</v>
      </c>
      <c r="L1438" s="46">
        <f t="shared" si="287"/>
        <v>507</v>
      </c>
      <c r="M1438" s="46">
        <v>30</v>
      </c>
      <c r="N1438" s="46">
        <f t="shared" si="288"/>
        <v>537</v>
      </c>
      <c r="O1438" s="46">
        <f t="shared" si="289"/>
        <v>57</v>
      </c>
      <c r="P1438" s="46" t="s">
        <v>30</v>
      </c>
      <c r="Q1438" s="58">
        <f t="shared" si="290"/>
        <v>0</v>
      </c>
      <c r="R1438" s="46">
        <f t="shared" si="291"/>
        <v>80.55</v>
      </c>
      <c r="S1438" s="58" t="str">
        <f t="shared" si="292"/>
        <v>No Discount</v>
      </c>
      <c r="T1438" s="46" t="str">
        <f t="shared" si="293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94"/>
        <v>0</v>
      </c>
      <c r="W1438" s="46" t="str">
        <f t="shared" si="295"/>
        <v>-</v>
      </c>
      <c r="X1438" s="58">
        <f t="shared" si="296"/>
        <v>0</v>
      </c>
      <c r="Y1438" s="46" t="str">
        <f t="shared" si="297"/>
        <v>No</v>
      </c>
      <c r="Z1438" s="46" t="str">
        <f t="shared" si="298"/>
        <v>MID</v>
      </c>
    </row>
    <row r="1439" spans="1:26" x14ac:dyDescent="0.25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86"/>
        <v>612</v>
      </c>
      <c r="L1439" s="46">
        <f t="shared" si="287"/>
        <v>666</v>
      </c>
      <c r="M1439" s="46">
        <v>27</v>
      </c>
      <c r="N1439" s="46">
        <f t="shared" si="288"/>
        <v>693</v>
      </c>
      <c r="O1439" s="46">
        <f t="shared" si="289"/>
        <v>81</v>
      </c>
      <c r="P1439" s="46" t="s">
        <v>30</v>
      </c>
      <c r="Q1439" s="58">
        <f t="shared" si="290"/>
        <v>0</v>
      </c>
      <c r="R1439" s="46">
        <f t="shared" si="291"/>
        <v>194.04000000000002</v>
      </c>
      <c r="S1439" s="58" t="str">
        <f t="shared" si="292"/>
        <v>No Discount</v>
      </c>
      <c r="T1439" s="46" t="str">
        <f t="shared" si="293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94"/>
        <v>0</v>
      </c>
      <c r="W1439" s="46">
        <f t="shared" si="295"/>
        <v>194.04000000000002</v>
      </c>
      <c r="X1439" s="58">
        <f t="shared" si="296"/>
        <v>0</v>
      </c>
      <c r="Y1439" s="46" t="str">
        <f t="shared" si="297"/>
        <v>No</v>
      </c>
      <c r="Z1439" s="46" t="str">
        <f t="shared" si="298"/>
        <v>MID</v>
      </c>
    </row>
    <row r="1440" spans="1:26" x14ac:dyDescent="0.25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86"/>
        <v>22495</v>
      </c>
      <c r="L1440" s="46">
        <f t="shared" si="287"/>
        <v>24520</v>
      </c>
      <c r="M1440" s="46">
        <v>74</v>
      </c>
      <c r="N1440" s="46">
        <f t="shared" si="288"/>
        <v>24594</v>
      </c>
      <c r="O1440" s="46">
        <f t="shared" si="289"/>
        <v>2099</v>
      </c>
      <c r="P1440" s="46" t="s">
        <v>30</v>
      </c>
      <c r="Q1440" s="58">
        <f t="shared" si="290"/>
        <v>0</v>
      </c>
      <c r="R1440" s="46" t="str">
        <f t="shared" si="291"/>
        <v>-</v>
      </c>
      <c r="S1440" s="58" t="str">
        <f t="shared" si="292"/>
        <v>No Discount</v>
      </c>
      <c r="T1440" s="46" t="str">
        <f t="shared" si="293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94"/>
        <v>0</v>
      </c>
      <c r="W1440" s="46" t="str">
        <f t="shared" si="295"/>
        <v>-</v>
      </c>
      <c r="X1440" s="58">
        <f t="shared" si="296"/>
        <v>0</v>
      </c>
      <c r="Y1440" s="46" t="str">
        <f t="shared" si="297"/>
        <v>Yes</v>
      </c>
      <c r="Z1440" s="46" t="str">
        <f t="shared" si="298"/>
        <v>Very high</v>
      </c>
    </row>
    <row r="1441" spans="1:26" x14ac:dyDescent="0.25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86"/>
        <v>14382</v>
      </c>
      <c r="L1441" s="46">
        <f t="shared" si="287"/>
        <v>15240</v>
      </c>
      <c r="M1441" s="46">
        <v>29</v>
      </c>
      <c r="N1441" s="46">
        <f t="shared" si="288"/>
        <v>15269</v>
      </c>
      <c r="O1441" s="46">
        <f t="shared" si="289"/>
        <v>887</v>
      </c>
      <c r="P1441" s="46" t="s">
        <v>28</v>
      </c>
      <c r="Q1441" s="58">
        <f t="shared" si="290"/>
        <v>0</v>
      </c>
      <c r="R1441" s="46" t="str">
        <f t="shared" si="291"/>
        <v>-</v>
      </c>
      <c r="S1441" s="58" t="str">
        <f t="shared" si="292"/>
        <v>No Discount</v>
      </c>
      <c r="T1441" s="46" t="str">
        <f t="shared" si="293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94"/>
        <v>0</v>
      </c>
      <c r="W1441" s="46" t="str">
        <f t="shared" si="295"/>
        <v>-</v>
      </c>
      <c r="X1441" s="58">
        <f t="shared" si="296"/>
        <v>0</v>
      </c>
      <c r="Y1441" s="46" t="str">
        <f t="shared" si="297"/>
        <v>Yes</v>
      </c>
      <c r="Z1441" s="46" t="str">
        <f t="shared" si="298"/>
        <v>MID</v>
      </c>
    </row>
    <row r="1442" spans="1:26" x14ac:dyDescent="0.25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86"/>
        <v>2080</v>
      </c>
      <c r="L1442" s="46">
        <f t="shared" si="287"/>
        <v>2250</v>
      </c>
      <c r="M1442" s="46">
        <v>62</v>
      </c>
      <c r="N1442" s="46">
        <f t="shared" si="288"/>
        <v>2312</v>
      </c>
      <c r="O1442" s="46">
        <f t="shared" si="289"/>
        <v>232</v>
      </c>
      <c r="P1442" s="46" t="s">
        <v>64</v>
      </c>
      <c r="Q1442" s="58">
        <f t="shared" si="290"/>
        <v>0</v>
      </c>
      <c r="R1442" s="46">
        <f t="shared" si="291"/>
        <v>647.36</v>
      </c>
      <c r="S1442" s="58" t="str">
        <f t="shared" si="292"/>
        <v>No Discount</v>
      </c>
      <c r="T1442" s="46" t="str">
        <f t="shared" si="293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94"/>
        <v>0</v>
      </c>
      <c r="W1442" s="46">
        <f t="shared" si="295"/>
        <v>647.36</v>
      </c>
      <c r="X1442" s="58">
        <f t="shared" si="296"/>
        <v>0</v>
      </c>
      <c r="Y1442" s="46" t="str">
        <f t="shared" si="297"/>
        <v>No</v>
      </c>
      <c r="Z1442" s="46" t="str">
        <f t="shared" si="298"/>
        <v>Very high</v>
      </c>
    </row>
    <row r="1443" spans="1:26" x14ac:dyDescent="0.25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86"/>
        <v>8967</v>
      </c>
      <c r="L1443" s="46">
        <f t="shared" si="287"/>
        <v>9963</v>
      </c>
      <c r="M1443" s="46">
        <v>81</v>
      </c>
      <c r="N1443" s="46">
        <f t="shared" si="288"/>
        <v>10044</v>
      </c>
      <c r="O1443" s="46">
        <f t="shared" si="289"/>
        <v>1077</v>
      </c>
      <c r="P1443" s="46" t="s">
        <v>30</v>
      </c>
      <c r="Q1443" s="58">
        <f t="shared" si="290"/>
        <v>0</v>
      </c>
      <c r="R1443" s="46" t="str">
        <f t="shared" si="291"/>
        <v>-</v>
      </c>
      <c r="S1443" s="58" t="str">
        <f t="shared" si="292"/>
        <v>No Discount</v>
      </c>
      <c r="T1443" s="46" t="str">
        <f t="shared" si="293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94"/>
        <v>0</v>
      </c>
      <c r="W1443" s="46" t="str">
        <f t="shared" si="295"/>
        <v>-</v>
      </c>
      <c r="X1443" s="58">
        <f t="shared" si="296"/>
        <v>0</v>
      </c>
      <c r="Y1443" s="46" t="str">
        <f t="shared" si="297"/>
        <v>Yes</v>
      </c>
      <c r="Z1443" s="46" t="str">
        <f t="shared" si="298"/>
        <v>Very high</v>
      </c>
    </row>
    <row r="1444" spans="1:26" x14ac:dyDescent="0.25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86"/>
        <v>2696</v>
      </c>
      <c r="L1444" s="46">
        <f t="shared" si="287"/>
        <v>3056</v>
      </c>
      <c r="M1444" s="46">
        <v>64</v>
      </c>
      <c r="N1444" s="46">
        <f t="shared" si="288"/>
        <v>3120</v>
      </c>
      <c r="O1444" s="46">
        <f t="shared" si="289"/>
        <v>424</v>
      </c>
      <c r="P1444" s="46" t="s">
        <v>30</v>
      </c>
      <c r="Q1444" s="58">
        <f t="shared" si="290"/>
        <v>0</v>
      </c>
      <c r="R1444" s="46">
        <f t="shared" si="291"/>
        <v>873.60000000000014</v>
      </c>
      <c r="S1444" s="58" t="str">
        <f t="shared" si="292"/>
        <v>No Discount</v>
      </c>
      <c r="T1444" s="46" t="str">
        <f t="shared" si="293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94"/>
        <v>0</v>
      </c>
      <c r="W1444" s="46">
        <f t="shared" si="295"/>
        <v>873.60000000000014</v>
      </c>
      <c r="X1444" s="58">
        <f t="shared" si="296"/>
        <v>0</v>
      </c>
      <c r="Y1444" s="46" t="str">
        <f t="shared" si="297"/>
        <v>Yes</v>
      </c>
      <c r="Z1444" s="46" t="str">
        <f t="shared" si="298"/>
        <v>Very high</v>
      </c>
    </row>
    <row r="1445" spans="1:26" x14ac:dyDescent="0.25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86"/>
        <v>15754</v>
      </c>
      <c r="L1445" s="46">
        <f t="shared" si="287"/>
        <v>17504</v>
      </c>
      <c r="M1445" s="46">
        <v>27</v>
      </c>
      <c r="N1445" s="46">
        <f t="shared" si="288"/>
        <v>17531</v>
      </c>
      <c r="O1445" s="46">
        <f t="shared" si="289"/>
        <v>1777</v>
      </c>
      <c r="P1445" s="46" t="s">
        <v>30</v>
      </c>
      <c r="Q1445" s="58">
        <f t="shared" si="290"/>
        <v>0</v>
      </c>
      <c r="R1445" s="46" t="str">
        <f t="shared" si="291"/>
        <v>-</v>
      </c>
      <c r="S1445" s="58" t="str">
        <f t="shared" si="292"/>
        <v>No Discount</v>
      </c>
      <c r="T1445" s="46" t="str">
        <f t="shared" si="293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94"/>
        <v>0</v>
      </c>
      <c r="W1445" s="46" t="str">
        <f t="shared" si="295"/>
        <v>-</v>
      </c>
      <c r="X1445" s="58">
        <f t="shared" si="296"/>
        <v>0</v>
      </c>
      <c r="Y1445" s="46" t="str">
        <f t="shared" si="297"/>
        <v>Yes</v>
      </c>
      <c r="Z1445" s="46" t="str">
        <f t="shared" si="298"/>
        <v>MID</v>
      </c>
    </row>
    <row r="1446" spans="1:26" x14ac:dyDescent="0.25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86"/>
        <v>8495</v>
      </c>
      <c r="L1446" s="46">
        <f t="shared" si="287"/>
        <v>9080</v>
      </c>
      <c r="M1446" s="46">
        <v>65</v>
      </c>
      <c r="N1446" s="46">
        <f t="shared" si="288"/>
        <v>9145</v>
      </c>
      <c r="O1446" s="46">
        <f t="shared" si="289"/>
        <v>650</v>
      </c>
      <c r="P1446" s="46" t="s">
        <v>30</v>
      </c>
      <c r="Q1446" s="58">
        <f t="shared" si="290"/>
        <v>0</v>
      </c>
      <c r="R1446" s="46" t="str">
        <f t="shared" si="291"/>
        <v>-</v>
      </c>
      <c r="S1446" s="58" t="str">
        <f t="shared" si="292"/>
        <v>No Discount</v>
      </c>
      <c r="T1446" s="46" t="str">
        <f t="shared" si="293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94"/>
        <v>0</v>
      </c>
      <c r="W1446" s="46" t="str">
        <f t="shared" si="295"/>
        <v>-</v>
      </c>
      <c r="X1446" s="58">
        <f t="shared" si="296"/>
        <v>0</v>
      </c>
      <c r="Y1446" s="46" t="str">
        <f t="shared" si="297"/>
        <v>Yes</v>
      </c>
      <c r="Z1446" s="46" t="str">
        <f t="shared" si="298"/>
        <v>Very high</v>
      </c>
    </row>
    <row r="1447" spans="1:26" x14ac:dyDescent="0.25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86"/>
        <v>34848</v>
      </c>
      <c r="L1447" s="46">
        <f t="shared" si="287"/>
        <v>36522</v>
      </c>
      <c r="M1447" s="46">
        <v>45</v>
      </c>
      <c r="N1447" s="46">
        <f t="shared" si="288"/>
        <v>36567</v>
      </c>
      <c r="O1447" s="46">
        <f t="shared" si="289"/>
        <v>1719</v>
      </c>
      <c r="P1447" s="46" t="s">
        <v>28</v>
      </c>
      <c r="Q1447" s="58">
        <f t="shared" si="290"/>
        <v>0</v>
      </c>
      <c r="R1447" s="46">
        <f t="shared" si="291"/>
        <v>5485.05</v>
      </c>
      <c r="S1447" s="58" t="str">
        <f t="shared" si="292"/>
        <v>No Discount</v>
      </c>
      <c r="T1447" s="46" t="str">
        <f t="shared" si="293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94"/>
        <v>0</v>
      </c>
      <c r="W1447" s="46" t="str">
        <f t="shared" si="295"/>
        <v>-</v>
      </c>
      <c r="X1447" s="58">
        <f t="shared" si="296"/>
        <v>0</v>
      </c>
      <c r="Y1447" s="46" t="str">
        <f t="shared" si="297"/>
        <v>Yes</v>
      </c>
      <c r="Z1447" s="46" t="str">
        <f t="shared" si="298"/>
        <v>HIGH</v>
      </c>
    </row>
    <row r="1448" spans="1:26" x14ac:dyDescent="0.25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86"/>
        <v>654</v>
      </c>
      <c r="L1448" s="46">
        <f t="shared" si="287"/>
        <v>679</v>
      </c>
      <c r="M1448" s="46">
        <v>87</v>
      </c>
      <c r="N1448" s="46">
        <f t="shared" si="288"/>
        <v>766</v>
      </c>
      <c r="O1448" s="46">
        <f t="shared" si="289"/>
        <v>112</v>
      </c>
      <c r="P1448" s="46" t="s">
        <v>30</v>
      </c>
      <c r="Q1448" s="58">
        <f t="shared" si="290"/>
        <v>0</v>
      </c>
      <c r="R1448" s="46" t="str">
        <f t="shared" si="291"/>
        <v>-</v>
      </c>
      <c r="S1448" s="58" t="str">
        <f t="shared" si="292"/>
        <v>No Discount</v>
      </c>
      <c r="T1448" s="46" t="str">
        <f t="shared" si="293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94"/>
        <v>0</v>
      </c>
      <c r="W1448" s="46" t="str">
        <f t="shared" si="295"/>
        <v>-</v>
      </c>
      <c r="X1448" s="58">
        <f t="shared" si="296"/>
        <v>0</v>
      </c>
      <c r="Y1448" s="46" t="str">
        <f t="shared" si="297"/>
        <v>No</v>
      </c>
      <c r="Z1448" s="46" t="str">
        <f t="shared" si="298"/>
        <v>Very high</v>
      </c>
    </row>
    <row r="1449" spans="1:26" x14ac:dyDescent="0.25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86"/>
        <v>6608</v>
      </c>
      <c r="L1449" s="46">
        <f t="shared" si="287"/>
        <v>6868</v>
      </c>
      <c r="M1449" s="46">
        <v>34</v>
      </c>
      <c r="N1449" s="46">
        <f t="shared" si="288"/>
        <v>6902</v>
      </c>
      <c r="O1449" s="46">
        <f t="shared" si="289"/>
        <v>294</v>
      </c>
      <c r="P1449" s="46" t="s">
        <v>30</v>
      </c>
      <c r="Q1449" s="58">
        <f t="shared" si="290"/>
        <v>0</v>
      </c>
      <c r="R1449" s="46" t="str">
        <f t="shared" si="291"/>
        <v>-</v>
      </c>
      <c r="S1449" s="58" t="str">
        <f t="shared" si="292"/>
        <v>No Discount</v>
      </c>
      <c r="T1449" s="46" t="str">
        <f t="shared" si="293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94"/>
        <v>0</v>
      </c>
      <c r="W1449" s="46" t="str">
        <f t="shared" si="295"/>
        <v>-</v>
      </c>
      <c r="X1449" s="58">
        <f t="shared" si="296"/>
        <v>0</v>
      </c>
      <c r="Y1449" s="46" t="str">
        <f t="shared" si="297"/>
        <v>Yes</v>
      </c>
      <c r="Z1449" s="46" t="str">
        <f t="shared" si="298"/>
        <v>MID</v>
      </c>
    </row>
    <row r="1450" spans="1:26" x14ac:dyDescent="0.25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86"/>
        <v>1333</v>
      </c>
      <c r="L1450" s="46">
        <f t="shared" si="287"/>
        <v>1399</v>
      </c>
      <c r="M1450" s="46">
        <v>91</v>
      </c>
      <c r="N1450" s="46">
        <f t="shared" si="288"/>
        <v>1490</v>
      </c>
      <c r="O1450" s="46">
        <f t="shared" si="289"/>
        <v>157</v>
      </c>
      <c r="P1450" s="46" t="s">
        <v>30</v>
      </c>
      <c r="Q1450" s="58">
        <f t="shared" si="290"/>
        <v>0</v>
      </c>
      <c r="R1450" s="46" t="str">
        <f t="shared" si="291"/>
        <v>-</v>
      </c>
      <c r="S1450" s="58" t="str">
        <f t="shared" si="292"/>
        <v>No Discount</v>
      </c>
      <c r="T1450" s="46" t="str">
        <f t="shared" si="293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94"/>
        <v>0</v>
      </c>
      <c r="W1450" s="46" t="str">
        <f t="shared" si="295"/>
        <v>-</v>
      </c>
      <c r="X1450" s="58">
        <f t="shared" si="296"/>
        <v>0</v>
      </c>
      <c r="Y1450" s="46" t="str">
        <f t="shared" si="297"/>
        <v>No</v>
      </c>
      <c r="Z1450" s="46" t="str">
        <f t="shared" si="298"/>
        <v>Very high</v>
      </c>
    </row>
    <row r="1451" spans="1:26" x14ac:dyDescent="0.25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86"/>
        <v>522</v>
      </c>
      <c r="L1451" s="46">
        <f t="shared" si="287"/>
        <v>567</v>
      </c>
      <c r="M1451" s="46">
        <v>10</v>
      </c>
      <c r="N1451" s="46">
        <f t="shared" si="288"/>
        <v>577</v>
      </c>
      <c r="O1451" s="46">
        <f t="shared" si="289"/>
        <v>55</v>
      </c>
      <c r="P1451" s="46" t="s">
        <v>30</v>
      </c>
      <c r="Q1451" s="58">
        <f t="shared" si="290"/>
        <v>0.3</v>
      </c>
      <c r="R1451" s="46">
        <f t="shared" si="291"/>
        <v>173.1</v>
      </c>
      <c r="S1451" s="58" t="str">
        <f t="shared" si="292"/>
        <v>No Discount</v>
      </c>
      <c r="T1451" s="46" t="str">
        <f t="shared" si="293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94"/>
        <v>0.3</v>
      </c>
      <c r="W1451" s="46">
        <f t="shared" si="295"/>
        <v>173.1</v>
      </c>
      <c r="X1451" s="58">
        <f t="shared" si="296"/>
        <v>0</v>
      </c>
      <c r="Y1451" s="46" t="str">
        <f t="shared" si="297"/>
        <v>No</v>
      </c>
      <c r="Z1451" s="46" t="str">
        <f t="shared" si="298"/>
        <v>LOW</v>
      </c>
    </row>
    <row r="1452" spans="1:26" x14ac:dyDescent="0.25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86"/>
        <v>22600</v>
      </c>
      <c r="L1452" s="46">
        <f t="shared" si="287"/>
        <v>24136</v>
      </c>
      <c r="M1452" s="46">
        <v>54</v>
      </c>
      <c r="N1452" s="46">
        <f t="shared" si="288"/>
        <v>24190</v>
      </c>
      <c r="O1452" s="46">
        <f t="shared" si="289"/>
        <v>1590</v>
      </c>
      <c r="P1452" s="46" t="s">
        <v>30</v>
      </c>
      <c r="Q1452" s="58">
        <f t="shared" si="290"/>
        <v>0</v>
      </c>
      <c r="R1452" s="46">
        <f t="shared" si="291"/>
        <v>3628.5</v>
      </c>
      <c r="S1452" s="58" t="str">
        <f t="shared" si="292"/>
        <v>No Discount</v>
      </c>
      <c r="T1452" s="46" t="str">
        <f t="shared" si="293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94"/>
        <v>0</v>
      </c>
      <c r="W1452" s="46" t="str">
        <f t="shared" si="295"/>
        <v>-</v>
      </c>
      <c r="X1452" s="58">
        <f t="shared" si="296"/>
        <v>0</v>
      </c>
      <c r="Y1452" s="46" t="str">
        <f t="shared" si="297"/>
        <v>Yes</v>
      </c>
      <c r="Z1452" s="46" t="str">
        <f t="shared" si="298"/>
        <v>HIGH</v>
      </c>
    </row>
    <row r="1453" spans="1:26" x14ac:dyDescent="0.25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86"/>
        <v>244</v>
      </c>
      <c r="L1453" s="46">
        <f t="shared" si="287"/>
        <v>260</v>
      </c>
      <c r="M1453" s="46">
        <v>30</v>
      </c>
      <c r="N1453" s="46">
        <f t="shared" si="288"/>
        <v>290</v>
      </c>
      <c r="O1453" s="46">
        <f t="shared" si="289"/>
        <v>46</v>
      </c>
      <c r="P1453" s="46" t="s">
        <v>152</v>
      </c>
      <c r="Q1453" s="58">
        <f t="shared" si="290"/>
        <v>0.3</v>
      </c>
      <c r="R1453" s="46">
        <f t="shared" si="291"/>
        <v>87</v>
      </c>
      <c r="S1453" s="58" t="str">
        <f t="shared" si="292"/>
        <v>No Discount</v>
      </c>
      <c r="T1453" s="46" t="str">
        <f t="shared" si="293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94"/>
        <v>0.3</v>
      </c>
      <c r="W1453" s="46">
        <f t="shared" si="295"/>
        <v>87</v>
      </c>
      <c r="X1453" s="58">
        <f t="shared" si="296"/>
        <v>0</v>
      </c>
      <c r="Y1453" s="46" t="str">
        <f t="shared" si="297"/>
        <v>No</v>
      </c>
      <c r="Z1453" s="46" t="str">
        <f t="shared" si="298"/>
        <v>MID</v>
      </c>
    </row>
    <row r="1454" spans="1:26" x14ac:dyDescent="0.25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86"/>
        <v>2076</v>
      </c>
      <c r="L1454" s="46">
        <f t="shared" si="287"/>
        <v>2256</v>
      </c>
      <c r="M1454" s="46">
        <v>30</v>
      </c>
      <c r="N1454" s="46">
        <f t="shared" si="288"/>
        <v>2286</v>
      </c>
      <c r="O1454" s="46">
        <f t="shared" si="289"/>
        <v>210</v>
      </c>
      <c r="P1454" s="46" t="s">
        <v>152</v>
      </c>
      <c r="Q1454" s="58">
        <f t="shared" si="290"/>
        <v>0.3</v>
      </c>
      <c r="R1454" s="46">
        <f t="shared" si="291"/>
        <v>685.8</v>
      </c>
      <c r="S1454" s="58" t="str">
        <f t="shared" si="292"/>
        <v>No Discount</v>
      </c>
      <c r="T1454" s="46" t="str">
        <f t="shared" si="293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94"/>
        <v>0.3</v>
      </c>
      <c r="W1454" s="46">
        <f t="shared" si="295"/>
        <v>685.8</v>
      </c>
      <c r="X1454" s="58">
        <f t="shared" si="296"/>
        <v>0</v>
      </c>
      <c r="Y1454" s="46" t="str">
        <f t="shared" si="297"/>
        <v>No</v>
      </c>
      <c r="Z1454" s="46" t="str">
        <f t="shared" si="298"/>
        <v>MID</v>
      </c>
    </row>
    <row r="1455" spans="1:26" x14ac:dyDescent="0.25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86"/>
        <v>1209</v>
      </c>
      <c r="L1455" s="46">
        <f t="shared" si="287"/>
        <v>1332</v>
      </c>
      <c r="M1455" s="46">
        <v>72</v>
      </c>
      <c r="N1455" s="46">
        <f t="shared" si="288"/>
        <v>1404</v>
      </c>
      <c r="O1455" s="46">
        <f t="shared" si="289"/>
        <v>195</v>
      </c>
      <c r="P1455" s="46" t="s">
        <v>30</v>
      </c>
      <c r="Q1455" s="58">
        <f t="shared" si="290"/>
        <v>0</v>
      </c>
      <c r="R1455" s="46">
        <f t="shared" si="291"/>
        <v>393.12000000000006</v>
      </c>
      <c r="S1455" s="58" t="str">
        <f t="shared" si="292"/>
        <v>No Discount</v>
      </c>
      <c r="T1455" s="46" t="str">
        <f t="shared" si="293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94"/>
        <v>0</v>
      </c>
      <c r="W1455" s="46">
        <f t="shared" si="295"/>
        <v>393.12000000000006</v>
      </c>
      <c r="X1455" s="58">
        <f t="shared" si="296"/>
        <v>0</v>
      </c>
      <c r="Y1455" s="46" t="str">
        <f t="shared" si="297"/>
        <v>Yes</v>
      </c>
      <c r="Z1455" s="46" t="str">
        <f t="shared" si="298"/>
        <v>Very high</v>
      </c>
    </row>
    <row r="1456" spans="1:26" x14ac:dyDescent="0.25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86"/>
        <v>1546</v>
      </c>
      <c r="L1456" s="46">
        <f t="shared" si="287"/>
        <v>1702</v>
      </c>
      <c r="M1456" s="46">
        <v>55</v>
      </c>
      <c r="N1456" s="46">
        <f t="shared" si="288"/>
        <v>1757</v>
      </c>
      <c r="O1456" s="46">
        <f t="shared" si="289"/>
        <v>211</v>
      </c>
      <c r="P1456" s="46" t="s">
        <v>30</v>
      </c>
      <c r="Q1456" s="58">
        <f t="shared" si="290"/>
        <v>0.3</v>
      </c>
      <c r="R1456" s="46">
        <f t="shared" si="291"/>
        <v>527.1</v>
      </c>
      <c r="S1456" s="58" t="str">
        <f t="shared" si="292"/>
        <v>No Discount</v>
      </c>
      <c r="T1456" s="46" t="str">
        <f t="shared" si="293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94"/>
        <v>0.3</v>
      </c>
      <c r="W1456" s="46">
        <f t="shared" si="295"/>
        <v>527.1</v>
      </c>
      <c r="X1456" s="58">
        <f t="shared" si="296"/>
        <v>0</v>
      </c>
      <c r="Y1456" s="46" t="str">
        <f t="shared" si="297"/>
        <v>No</v>
      </c>
      <c r="Z1456" s="46" t="str">
        <f t="shared" si="298"/>
        <v>HIGH</v>
      </c>
    </row>
    <row r="1457" spans="1:26" x14ac:dyDescent="0.25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86"/>
        <v>1660</v>
      </c>
      <c r="L1457" s="46">
        <f t="shared" si="287"/>
        <v>1780</v>
      </c>
      <c r="M1457" s="46">
        <v>70</v>
      </c>
      <c r="N1457" s="46">
        <f t="shared" si="288"/>
        <v>1850</v>
      </c>
      <c r="O1457" s="46">
        <f t="shared" si="289"/>
        <v>190</v>
      </c>
      <c r="P1457" s="46" t="s">
        <v>30</v>
      </c>
      <c r="Q1457" s="58">
        <f t="shared" si="290"/>
        <v>0.3</v>
      </c>
      <c r="R1457" s="46">
        <f t="shared" si="291"/>
        <v>555</v>
      </c>
      <c r="S1457" s="58" t="str">
        <f t="shared" si="292"/>
        <v>No Discount</v>
      </c>
      <c r="T1457" s="46" t="str">
        <f t="shared" si="293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94"/>
        <v>0.3</v>
      </c>
      <c r="W1457" s="46">
        <f t="shared" si="295"/>
        <v>555</v>
      </c>
      <c r="X1457" s="58">
        <f t="shared" si="296"/>
        <v>0</v>
      </c>
      <c r="Y1457" s="46" t="str">
        <f t="shared" si="297"/>
        <v>No</v>
      </c>
      <c r="Z1457" s="46" t="str">
        <f t="shared" si="298"/>
        <v>Very high</v>
      </c>
    </row>
    <row r="1458" spans="1:26" x14ac:dyDescent="0.25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86"/>
        <v>11145</v>
      </c>
      <c r="L1458" s="46">
        <f t="shared" si="287"/>
        <v>11365</v>
      </c>
      <c r="M1458" s="46">
        <v>55</v>
      </c>
      <c r="N1458" s="46">
        <f t="shared" si="288"/>
        <v>11420</v>
      </c>
      <c r="O1458" s="46">
        <f t="shared" si="289"/>
        <v>275</v>
      </c>
      <c r="P1458" s="46" t="s">
        <v>152</v>
      </c>
      <c r="Q1458" s="58">
        <f t="shared" si="290"/>
        <v>0</v>
      </c>
      <c r="R1458" s="46" t="str">
        <f t="shared" si="291"/>
        <v>-</v>
      </c>
      <c r="S1458" s="58" t="str">
        <f t="shared" si="292"/>
        <v>No Discount</v>
      </c>
      <c r="T1458" s="46" t="str">
        <f t="shared" si="293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94"/>
        <v>0</v>
      </c>
      <c r="W1458" s="46" t="str">
        <f t="shared" si="295"/>
        <v>-</v>
      </c>
      <c r="X1458" s="58">
        <f t="shared" si="296"/>
        <v>0</v>
      </c>
      <c r="Y1458" s="46" t="str">
        <f t="shared" si="297"/>
        <v>Yes</v>
      </c>
      <c r="Z1458" s="46" t="str">
        <f t="shared" si="298"/>
        <v>HIGH</v>
      </c>
    </row>
    <row r="1459" spans="1:26" x14ac:dyDescent="0.25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86"/>
        <v>12765</v>
      </c>
      <c r="L1459" s="46">
        <f t="shared" si="287"/>
        <v>13530</v>
      </c>
      <c r="M1459" s="46">
        <v>90</v>
      </c>
      <c r="N1459" s="46">
        <f t="shared" si="288"/>
        <v>13620</v>
      </c>
      <c r="O1459" s="46">
        <f t="shared" si="289"/>
        <v>855</v>
      </c>
      <c r="P1459" s="46" t="s">
        <v>30</v>
      </c>
      <c r="Q1459" s="58">
        <f t="shared" si="290"/>
        <v>0</v>
      </c>
      <c r="R1459" s="46">
        <f t="shared" si="291"/>
        <v>2043</v>
      </c>
      <c r="S1459" s="58" t="str">
        <f t="shared" si="292"/>
        <v>No Discount</v>
      </c>
      <c r="T1459" s="46" t="str">
        <f t="shared" si="293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94"/>
        <v>0</v>
      </c>
      <c r="W1459" s="46" t="str">
        <f t="shared" si="295"/>
        <v>-</v>
      </c>
      <c r="X1459" s="58">
        <f t="shared" si="296"/>
        <v>0</v>
      </c>
      <c r="Y1459" s="46" t="str">
        <f t="shared" si="297"/>
        <v>Yes</v>
      </c>
      <c r="Z1459" s="46" t="str">
        <f t="shared" si="298"/>
        <v>Very high</v>
      </c>
    </row>
    <row r="1460" spans="1:26" x14ac:dyDescent="0.25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86"/>
        <v>7374</v>
      </c>
      <c r="L1460" s="46">
        <f t="shared" si="287"/>
        <v>8043</v>
      </c>
      <c r="M1460" s="46">
        <v>28</v>
      </c>
      <c r="N1460" s="46">
        <f t="shared" si="288"/>
        <v>8071</v>
      </c>
      <c r="O1460" s="46">
        <f t="shared" si="289"/>
        <v>697</v>
      </c>
      <c r="P1460" s="46" t="s">
        <v>28</v>
      </c>
      <c r="Q1460" s="58">
        <f t="shared" si="290"/>
        <v>0</v>
      </c>
      <c r="R1460" s="46" t="str">
        <f t="shared" si="291"/>
        <v>-</v>
      </c>
      <c r="S1460" s="58" t="str">
        <f t="shared" si="292"/>
        <v>No Discount</v>
      </c>
      <c r="T1460" s="46" t="str">
        <f t="shared" si="293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94"/>
        <v>0</v>
      </c>
      <c r="W1460" s="46" t="str">
        <f t="shared" si="295"/>
        <v>-</v>
      </c>
      <c r="X1460" s="58">
        <f t="shared" si="296"/>
        <v>0</v>
      </c>
      <c r="Y1460" s="46" t="str">
        <f t="shared" si="297"/>
        <v>Yes</v>
      </c>
      <c r="Z1460" s="46" t="str">
        <f t="shared" si="298"/>
        <v>MID</v>
      </c>
    </row>
    <row r="1461" spans="1:26" x14ac:dyDescent="0.25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86"/>
        <v>18011</v>
      </c>
      <c r="L1461" s="46">
        <f t="shared" si="287"/>
        <v>19446</v>
      </c>
      <c r="M1461" s="46">
        <v>90</v>
      </c>
      <c r="N1461" s="46">
        <f t="shared" si="288"/>
        <v>19536</v>
      </c>
      <c r="O1461" s="46">
        <f t="shared" si="289"/>
        <v>1525</v>
      </c>
      <c r="P1461" s="46" t="s">
        <v>30</v>
      </c>
      <c r="Q1461" s="58">
        <f t="shared" si="290"/>
        <v>0</v>
      </c>
      <c r="R1461" s="46">
        <f t="shared" si="291"/>
        <v>2930.4</v>
      </c>
      <c r="S1461" s="58" t="str">
        <f t="shared" si="292"/>
        <v>No Discount</v>
      </c>
      <c r="T1461" s="46" t="str">
        <f t="shared" si="293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94"/>
        <v>0</v>
      </c>
      <c r="W1461" s="46" t="str">
        <f t="shared" si="295"/>
        <v>-</v>
      </c>
      <c r="X1461" s="58">
        <f t="shared" si="296"/>
        <v>0</v>
      </c>
      <c r="Y1461" s="46" t="str">
        <f t="shared" si="297"/>
        <v>Yes</v>
      </c>
      <c r="Z1461" s="46" t="str">
        <f t="shared" si="298"/>
        <v>Very high</v>
      </c>
    </row>
    <row r="1462" spans="1:26" x14ac:dyDescent="0.25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86"/>
        <v>224</v>
      </c>
      <c r="L1462" s="46">
        <f t="shared" si="287"/>
        <v>240</v>
      </c>
      <c r="M1462" s="46">
        <v>10</v>
      </c>
      <c r="N1462" s="46">
        <f t="shared" si="288"/>
        <v>250</v>
      </c>
      <c r="O1462" s="46">
        <f t="shared" si="289"/>
        <v>26</v>
      </c>
      <c r="P1462" s="46" t="s">
        <v>28</v>
      </c>
      <c r="Q1462" s="58">
        <f t="shared" si="290"/>
        <v>0.3</v>
      </c>
      <c r="R1462" s="46">
        <f t="shared" si="291"/>
        <v>75</v>
      </c>
      <c r="S1462" s="58" t="str">
        <f t="shared" si="292"/>
        <v>No Discount</v>
      </c>
      <c r="T1462" s="46" t="str">
        <f t="shared" si="293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94"/>
        <v>0.3</v>
      </c>
      <c r="W1462" s="46">
        <f t="shared" si="295"/>
        <v>75</v>
      </c>
      <c r="X1462" s="58">
        <f t="shared" si="296"/>
        <v>0</v>
      </c>
      <c r="Y1462" s="46" t="str">
        <f t="shared" si="297"/>
        <v>No</v>
      </c>
      <c r="Z1462" s="46" t="str">
        <f t="shared" si="298"/>
        <v>LOW</v>
      </c>
    </row>
    <row r="1463" spans="1:26" x14ac:dyDescent="0.25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86"/>
        <v>9075</v>
      </c>
      <c r="L1463" s="46">
        <f t="shared" si="287"/>
        <v>9435</v>
      </c>
      <c r="M1463" s="46">
        <v>52</v>
      </c>
      <c r="N1463" s="46">
        <f t="shared" si="288"/>
        <v>9487</v>
      </c>
      <c r="O1463" s="46">
        <f t="shared" si="289"/>
        <v>412</v>
      </c>
      <c r="P1463" s="46" t="s">
        <v>30</v>
      </c>
      <c r="Q1463" s="58">
        <f t="shared" si="290"/>
        <v>0</v>
      </c>
      <c r="R1463" s="46">
        <f t="shared" si="291"/>
        <v>1423.05</v>
      </c>
      <c r="S1463" s="58" t="str">
        <f t="shared" si="292"/>
        <v>No Discount</v>
      </c>
      <c r="T1463" s="46" t="str">
        <f t="shared" si="293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94"/>
        <v>0</v>
      </c>
      <c r="W1463" s="46" t="str">
        <f t="shared" si="295"/>
        <v>-</v>
      </c>
      <c r="X1463" s="58">
        <f t="shared" si="296"/>
        <v>0</v>
      </c>
      <c r="Y1463" s="46" t="str">
        <f t="shared" si="297"/>
        <v>Yes</v>
      </c>
      <c r="Z1463" s="46" t="str">
        <f t="shared" si="298"/>
        <v>HIGH</v>
      </c>
    </row>
    <row r="1464" spans="1:26" x14ac:dyDescent="0.25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86"/>
        <v>1960</v>
      </c>
      <c r="L1464" s="46">
        <f t="shared" si="287"/>
        <v>2085</v>
      </c>
      <c r="M1464" s="46">
        <v>49</v>
      </c>
      <c r="N1464" s="46">
        <f t="shared" si="288"/>
        <v>2134</v>
      </c>
      <c r="O1464" s="46">
        <f t="shared" si="289"/>
        <v>174</v>
      </c>
      <c r="P1464" s="46" t="s">
        <v>30</v>
      </c>
      <c r="Q1464" s="58">
        <f t="shared" si="290"/>
        <v>0</v>
      </c>
      <c r="R1464" s="46" t="str">
        <f t="shared" si="291"/>
        <v>-</v>
      </c>
      <c r="S1464" s="58" t="str">
        <f t="shared" si="292"/>
        <v>No Discount</v>
      </c>
      <c r="T1464" s="46" t="str">
        <f t="shared" si="293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94"/>
        <v>0</v>
      </c>
      <c r="W1464" s="46" t="str">
        <f t="shared" si="295"/>
        <v>-</v>
      </c>
      <c r="X1464" s="58">
        <f t="shared" si="296"/>
        <v>0</v>
      </c>
      <c r="Y1464" s="46" t="str">
        <f t="shared" si="297"/>
        <v>No</v>
      </c>
      <c r="Z1464" s="46" t="str">
        <f t="shared" si="298"/>
        <v>HIGH</v>
      </c>
    </row>
    <row r="1465" spans="1:26" x14ac:dyDescent="0.25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86"/>
        <v>12186</v>
      </c>
      <c r="L1465" s="46">
        <f t="shared" si="287"/>
        <v>12548</v>
      </c>
      <c r="M1465" s="46">
        <v>80</v>
      </c>
      <c r="N1465" s="46">
        <f t="shared" si="288"/>
        <v>12628</v>
      </c>
      <c r="O1465" s="46">
        <f t="shared" si="289"/>
        <v>442</v>
      </c>
      <c r="P1465" s="46" t="s">
        <v>30</v>
      </c>
      <c r="Q1465" s="58">
        <f t="shared" si="290"/>
        <v>0</v>
      </c>
      <c r="R1465" s="46" t="str">
        <f t="shared" si="291"/>
        <v>-</v>
      </c>
      <c r="S1465" s="58" t="str">
        <f t="shared" si="292"/>
        <v>No Discount</v>
      </c>
      <c r="T1465" s="46" t="str">
        <f t="shared" si="293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si="294"/>
        <v>0</v>
      </c>
      <c r="W1465" s="46" t="str">
        <f t="shared" si="295"/>
        <v>-</v>
      </c>
      <c r="X1465" s="58">
        <f t="shared" si="296"/>
        <v>0</v>
      </c>
      <c r="Y1465" s="46" t="str">
        <f t="shared" si="297"/>
        <v>Yes</v>
      </c>
      <c r="Z1465" s="46" t="str">
        <f t="shared" si="298"/>
        <v>Very high</v>
      </c>
    </row>
    <row r="1466" spans="1:26" x14ac:dyDescent="0.25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86"/>
        <v>10200</v>
      </c>
      <c r="L1466" s="46">
        <f t="shared" si="287"/>
        <v>10896</v>
      </c>
      <c r="M1466" s="46">
        <v>62</v>
      </c>
      <c r="N1466" s="46">
        <f t="shared" si="288"/>
        <v>10958</v>
      </c>
      <c r="O1466" s="46">
        <f t="shared" si="289"/>
        <v>758</v>
      </c>
      <c r="P1466" s="46" t="s">
        <v>28</v>
      </c>
      <c r="Q1466" s="58">
        <f t="shared" si="290"/>
        <v>0</v>
      </c>
      <c r="R1466" s="46">
        <f t="shared" si="291"/>
        <v>3068.2400000000002</v>
      </c>
      <c r="S1466" s="58" t="str">
        <f t="shared" si="292"/>
        <v>No Discount</v>
      </c>
      <c r="T1466" s="46" t="str">
        <f t="shared" si="293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94"/>
        <v>0</v>
      </c>
      <c r="W1466" s="46">
        <f t="shared" si="295"/>
        <v>3068.2400000000002</v>
      </c>
      <c r="X1466" s="58">
        <f t="shared" si="296"/>
        <v>0</v>
      </c>
      <c r="Y1466" s="46" t="str">
        <f t="shared" si="297"/>
        <v>No</v>
      </c>
      <c r="Z1466" s="46" t="str">
        <f t="shared" si="298"/>
        <v>Very high</v>
      </c>
    </row>
    <row r="1467" spans="1:26" x14ac:dyDescent="0.25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86"/>
        <v>6180</v>
      </c>
      <c r="L1467" s="46">
        <f t="shared" si="287"/>
        <v>6550</v>
      </c>
      <c r="M1467" s="46">
        <v>81</v>
      </c>
      <c r="N1467" s="46">
        <f t="shared" si="288"/>
        <v>6631</v>
      </c>
      <c r="O1467" s="46">
        <f t="shared" si="289"/>
        <v>451</v>
      </c>
      <c r="P1467" s="46" t="s">
        <v>30</v>
      </c>
      <c r="Q1467" s="58">
        <f t="shared" si="290"/>
        <v>0</v>
      </c>
      <c r="R1467" s="46" t="str">
        <f t="shared" si="291"/>
        <v>-</v>
      </c>
      <c r="S1467" s="58" t="str">
        <f t="shared" si="292"/>
        <v>No Discount</v>
      </c>
      <c r="T1467" s="46" t="str">
        <f t="shared" si="293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94"/>
        <v>0</v>
      </c>
      <c r="W1467" s="46" t="str">
        <f t="shared" si="295"/>
        <v>-</v>
      </c>
      <c r="X1467" s="58">
        <f t="shared" si="296"/>
        <v>0</v>
      </c>
      <c r="Y1467" s="46" t="str">
        <f t="shared" si="297"/>
        <v>Yes</v>
      </c>
      <c r="Z1467" s="46" t="str">
        <f t="shared" si="298"/>
        <v>Very high</v>
      </c>
    </row>
    <row r="1468" spans="1:26" x14ac:dyDescent="0.25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86"/>
        <v>11160</v>
      </c>
      <c r="L1468" s="46">
        <f t="shared" si="287"/>
        <v>11825</v>
      </c>
      <c r="M1468" s="46">
        <v>51</v>
      </c>
      <c r="N1468" s="46">
        <f t="shared" si="288"/>
        <v>11876</v>
      </c>
      <c r="O1468" s="46">
        <f t="shared" si="289"/>
        <v>716</v>
      </c>
      <c r="P1468" s="46" t="s">
        <v>30</v>
      </c>
      <c r="Q1468" s="58">
        <f t="shared" si="290"/>
        <v>0</v>
      </c>
      <c r="R1468" s="46" t="str">
        <f t="shared" si="291"/>
        <v>-</v>
      </c>
      <c r="S1468" s="58" t="str">
        <f t="shared" si="292"/>
        <v>No Discount</v>
      </c>
      <c r="T1468" s="46" t="str">
        <f t="shared" si="293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94"/>
        <v>0</v>
      </c>
      <c r="W1468" s="46" t="str">
        <f t="shared" si="295"/>
        <v>-</v>
      </c>
      <c r="X1468" s="58">
        <f t="shared" si="296"/>
        <v>0</v>
      </c>
      <c r="Y1468" s="46" t="str">
        <f t="shared" si="297"/>
        <v>Yes</v>
      </c>
      <c r="Z1468" s="46" t="str">
        <f t="shared" si="298"/>
        <v>HIGH</v>
      </c>
    </row>
    <row r="1469" spans="1:26" x14ac:dyDescent="0.25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86"/>
        <v>2588</v>
      </c>
      <c r="L1469" s="46">
        <f t="shared" si="287"/>
        <v>2716</v>
      </c>
      <c r="M1469" s="46">
        <v>29</v>
      </c>
      <c r="N1469" s="46">
        <f t="shared" si="288"/>
        <v>2745</v>
      </c>
      <c r="O1469" s="46">
        <f t="shared" si="289"/>
        <v>157</v>
      </c>
      <c r="P1469" s="46" t="s">
        <v>30</v>
      </c>
      <c r="Q1469" s="58">
        <f t="shared" si="290"/>
        <v>0</v>
      </c>
      <c r="R1469" s="46" t="str">
        <f t="shared" si="291"/>
        <v>-</v>
      </c>
      <c r="S1469" s="58" t="str">
        <f t="shared" si="292"/>
        <v>No Discount</v>
      </c>
      <c r="T1469" s="46" t="str">
        <f t="shared" si="293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94"/>
        <v>0</v>
      </c>
      <c r="W1469" s="46" t="str">
        <f t="shared" si="295"/>
        <v>-</v>
      </c>
      <c r="X1469" s="58">
        <f t="shared" si="296"/>
        <v>0</v>
      </c>
      <c r="Y1469" s="46" t="str">
        <f t="shared" si="297"/>
        <v>No</v>
      </c>
      <c r="Z1469" s="46" t="str">
        <f t="shared" si="298"/>
        <v>MID</v>
      </c>
    </row>
    <row r="1470" spans="1:26" x14ac:dyDescent="0.25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86"/>
        <v>1048</v>
      </c>
      <c r="L1470" s="46">
        <f t="shared" si="287"/>
        <v>1192</v>
      </c>
      <c r="M1470" s="46">
        <v>30</v>
      </c>
      <c r="N1470" s="46">
        <f t="shared" si="288"/>
        <v>1222</v>
      </c>
      <c r="O1470" s="46">
        <f t="shared" si="289"/>
        <v>174</v>
      </c>
      <c r="P1470" s="46" t="s">
        <v>30</v>
      </c>
      <c r="Q1470" s="58">
        <f t="shared" si="290"/>
        <v>0</v>
      </c>
      <c r="R1470" s="46">
        <f t="shared" si="291"/>
        <v>183.29999999999998</v>
      </c>
      <c r="S1470" s="58" t="str">
        <f t="shared" si="292"/>
        <v>No Discount</v>
      </c>
      <c r="T1470" s="46" t="str">
        <f t="shared" si="293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94"/>
        <v>0</v>
      </c>
      <c r="W1470" s="46" t="str">
        <f t="shared" si="295"/>
        <v>-</v>
      </c>
      <c r="X1470" s="58">
        <f t="shared" si="296"/>
        <v>0</v>
      </c>
      <c r="Y1470" s="46" t="str">
        <f t="shared" si="297"/>
        <v>No</v>
      </c>
      <c r="Z1470" s="46" t="str">
        <f t="shared" si="298"/>
        <v>MID</v>
      </c>
    </row>
    <row r="1471" spans="1:26" x14ac:dyDescent="0.25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86"/>
        <v>316</v>
      </c>
      <c r="L1471" s="46">
        <f t="shared" si="287"/>
        <v>350</v>
      </c>
      <c r="M1471" s="46">
        <v>30</v>
      </c>
      <c r="N1471" s="46">
        <f t="shared" si="288"/>
        <v>380</v>
      </c>
      <c r="O1471" s="46">
        <f t="shared" si="289"/>
        <v>64</v>
      </c>
      <c r="P1471" s="46" t="s">
        <v>28</v>
      </c>
      <c r="Q1471" s="58">
        <f t="shared" si="290"/>
        <v>0</v>
      </c>
      <c r="R1471" s="46">
        <f t="shared" si="291"/>
        <v>57</v>
      </c>
      <c r="S1471" s="58" t="str">
        <f t="shared" si="292"/>
        <v>No Discount</v>
      </c>
      <c r="T1471" s="46" t="str">
        <f t="shared" si="293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94"/>
        <v>0</v>
      </c>
      <c r="W1471" s="46" t="str">
        <f t="shared" si="295"/>
        <v>-</v>
      </c>
      <c r="X1471" s="58">
        <f t="shared" si="296"/>
        <v>0</v>
      </c>
      <c r="Y1471" s="46" t="str">
        <f t="shared" si="297"/>
        <v>No</v>
      </c>
      <c r="Z1471" s="46" t="str">
        <f t="shared" si="298"/>
        <v>MID</v>
      </c>
    </row>
    <row r="1472" spans="1:26" x14ac:dyDescent="0.25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86"/>
        <v>2040</v>
      </c>
      <c r="L1472" s="46">
        <f t="shared" si="287"/>
        <v>2310</v>
      </c>
      <c r="M1472" s="46">
        <v>92</v>
      </c>
      <c r="N1472" s="46">
        <f t="shared" si="288"/>
        <v>2402</v>
      </c>
      <c r="O1472" s="46">
        <f t="shared" si="289"/>
        <v>362</v>
      </c>
      <c r="P1472" s="46" t="s">
        <v>30</v>
      </c>
      <c r="Q1472" s="58">
        <f t="shared" si="290"/>
        <v>0</v>
      </c>
      <c r="R1472" s="46" t="str">
        <f t="shared" si="291"/>
        <v>-</v>
      </c>
      <c r="S1472" s="58" t="str">
        <f t="shared" si="292"/>
        <v>No Discount</v>
      </c>
      <c r="T1472" s="46" t="str">
        <f t="shared" si="293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94"/>
        <v>0</v>
      </c>
      <c r="W1472" s="46" t="str">
        <f t="shared" si="295"/>
        <v>-</v>
      </c>
      <c r="X1472" s="58">
        <f t="shared" si="296"/>
        <v>0</v>
      </c>
      <c r="Y1472" s="46" t="str">
        <f t="shared" si="297"/>
        <v>No</v>
      </c>
      <c r="Z1472" s="46" t="str">
        <f t="shared" si="298"/>
        <v>Very high</v>
      </c>
    </row>
    <row r="1473" spans="1:26" x14ac:dyDescent="0.25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86"/>
        <v>104448</v>
      </c>
      <c r="L1473" s="46">
        <f t="shared" si="287"/>
        <v>113847</v>
      </c>
      <c r="M1473" s="46">
        <v>71</v>
      </c>
      <c r="N1473" s="46">
        <f t="shared" si="288"/>
        <v>113918</v>
      </c>
      <c r="O1473" s="46">
        <f t="shared" si="289"/>
        <v>9470</v>
      </c>
      <c r="P1473" s="46" t="s">
        <v>30</v>
      </c>
      <c r="Q1473" s="58">
        <f t="shared" si="290"/>
        <v>0</v>
      </c>
      <c r="R1473" s="46">
        <f t="shared" si="291"/>
        <v>31897.040000000005</v>
      </c>
      <c r="S1473" s="58" t="str">
        <f t="shared" si="292"/>
        <v>No Discount</v>
      </c>
      <c r="T1473" s="46" t="str">
        <f t="shared" si="293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94"/>
        <v>0</v>
      </c>
      <c r="W1473" s="46">
        <f t="shared" si="295"/>
        <v>31897.040000000005</v>
      </c>
      <c r="X1473" s="58">
        <f t="shared" si="296"/>
        <v>0</v>
      </c>
      <c r="Y1473" s="46" t="str">
        <f t="shared" si="297"/>
        <v>Yes</v>
      </c>
      <c r="Z1473" s="46" t="str">
        <f t="shared" si="298"/>
        <v>Very high</v>
      </c>
    </row>
    <row r="1474" spans="1:26" x14ac:dyDescent="0.25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86"/>
        <v>22820</v>
      </c>
      <c r="L1474" s="46">
        <f t="shared" si="287"/>
        <v>24180</v>
      </c>
      <c r="M1474" s="46">
        <v>33</v>
      </c>
      <c r="N1474" s="46">
        <f t="shared" si="288"/>
        <v>24213</v>
      </c>
      <c r="O1474" s="46">
        <f t="shared" si="289"/>
        <v>1393</v>
      </c>
      <c r="P1474" s="46" t="s">
        <v>30</v>
      </c>
      <c r="Q1474" s="58">
        <f t="shared" si="290"/>
        <v>0</v>
      </c>
      <c r="R1474" s="46">
        <f t="shared" si="291"/>
        <v>3631.95</v>
      </c>
      <c r="S1474" s="58" t="str">
        <f t="shared" si="292"/>
        <v>No Discount</v>
      </c>
      <c r="T1474" s="46" t="str">
        <f t="shared" si="293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94"/>
        <v>0</v>
      </c>
      <c r="W1474" s="46" t="str">
        <f t="shared" si="295"/>
        <v>-</v>
      </c>
      <c r="X1474" s="58">
        <f t="shared" si="296"/>
        <v>0</v>
      </c>
      <c r="Y1474" s="46" t="str">
        <f t="shared" si="297"/>
        <v>Yes</v>
      </c>
      <c r="Z1474" s="46" t="str">
        <f t="shared" si="298"/>
        <v>MID</v>
      </c>
    </row>
    <row r="1475" spans="1:26" x14ac:dyDescent="0.25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99">I1475*J1475</f>
        <v>650</v>
      </c>
      <c r="L1475" s="46">
        <f t="shared" ref="L1475:L1538" si="300">H1475*J1475</f>
        <v>695</v>
      </c>
      <c r="M1475" s="46">
        <v>30</v>
      </c>
      <c r="N1475" s="46">
        <f t="shared" ref="N1475:N1538" si="301">L1475+M1475</f>
        <v>725</v>
      </c>
      <c r="O1475" s="46">
        <f t="shared" ref="O1475:O1538" si="302">N1475-K1475</f>
        <v>75</v>
      </c>
      <c r="P1475" s="46" t="s">
        <v>30</v>
      </c>
      <c r="Q1475" s="58">
        <f t="shared" ref="Q1475:Q1538" si="303">IF(E1475="Amazon",30%,0)</f>
        <v>0</v>
      </c>
      <c r="R1475" s="46" t="str">
        <f t="shared" ref="R1475:R1538" si="304">IF(E1475="Amazon",30%*N1475,IF(E1475="Flipkart",28%*N1475,IF(E1475="India Mart",15%*N1475,"-")))</f>
        <v>-</v>
      </c>
      <c r="S1475" s="58" t="str">
        <f t="shared" ref="S1475:S1538" si="305">IF(AND(E1475="Website",N1475&gt;25000),2%,"No Discount")</f>
        <v>No Discount</v>
      </c>
      <c r="T1475" s="46" t="str">
        <f t="shared" ref="T1475:T1538" si="306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ref="V1475:V1538" si="307">IF(E1475="Amazon",30%,0%)</f>
        <v>0</v>
      </c>
      <c r="W1475" s="46" t="str">
        <f t="shared" ref="W1475:W1538" si="308">IF(E1475="Amazon",N1475*30%,IF(E1475="flipkart",N1475*28%,IF(E1475="indiamart",N1475*15%,"-")))</f>
        <v>-</v>
      </c>
      <c r="X1475" s="58">
        <f t="shared" ref="X1475:X1538" si="309">IF(AND(E1475="website",N1475&gt;25000),2%,0%)</f>
        <v>0</v>
      </c>
      <c r="Y1475" s="46" t="str">
        <f t="shared" ref="Y1475:Y1538" si="310">IF(OR(D1475="Furniture",D1475="Technology"),"Yes","No")</f>
        <v>No</v>
      </c>
      <c r="Z1475" s="46" t="str">
        <f t="shared" ref="Z1475:Z1538" si="311">_xlfn.IFS(M1475&lt;=20,"LOW",M1475&lt;=40,"MID",M1475&lt;=60,"HIGH",M1475&gt;60,"Very high")</f>
        <v>MID</v>
      </c>
    </row>
    <row r="1476" spans="1:26" x14ac:dyDescent="0.25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99"/>
        <v>10532</v>
      </c>
      <c r="L1476" s="46">
        <f t="shared" si="300"/>
        <v>11812</v>
      </c>
      <c r="M1476" s="46">
        <v>80</v>
      </c>
      <c r="N1476" s="46">
        <f t="shared" si="301"/>
        <v>11892</v>
      </c>
      <c r="O1476" s="46">
        <f t="shared" si="302"/>
        <v>1360</v>
      </c>
      <c r="P1476" s="46" t="s">
        <v>152</v>
      </c>
      <c r="Q1476" s="58">
        <f t="shared" si="303"/>
        <v>0.3</v>
      </c>
      <c r="R1476" s="46">
        <f t="shared" si="304"/>
        <v>3567.6</v>
      </c>
      <c r="S1476" s="58" t="str">
        <f t="shared" si="305"/>
        <v>No Discount</v>
      </c>
      <c r="T1476" s="46" t="str">
        <f t="shared" si="306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307"/>
        <v>0.3</v>
      </c>
      <c r="W1476" s="46">
        <f t="shared" si="308"/>
        <v>3567.6</v>
      </c>
      <c r="X1476" s="58">
        <f t="shared" si="309"/>
        <v>0</v>
      </c>
      <c r="Y1476" s="46" t="str">
        <f t="shared" si="310"/>
        <v>Yes</v>
      </c>
      <c r="Z1476" s="46" t="str">
        <f t="shared" si="311"/>
        <v>Very high</v>
      </c>
    </row>
    <row r="1477" spans="1:26" x14ac:dyDescent="0.25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99"/>
        <v>3336</v>
      </c>
      <c r="L1477" s="46">
        <f t="shared" si="300"/>
        <v>3600</v>
      </c>
      <c r="M1477" s="46">
        <v>49</v>
      </c>
      <c r="N1477" s="46">
        <f t="shared" si="301"/>
        <v>3649</v>
      </c>
      <c r="O1477" s="46">
        <f t="shared" si="302"/>
        <v>313</v>
      </c>
      <c r="P1477" s="46" t="s">
        <v>28</v>
      </c>
      <c r="Q1477" s="58">
        <f t="shared" si="303"/>
        <v>0</v>
      </c>
      <c r="R1477" s="46" t="str">
        <f t="shared" si="304"/>
        <v>-</v>
      </c>
      <c r="S1477" s="58" t="str">
        <f t="shared" si="305"/>
        <v>No Discount</v>
      </c>
      <c r="T1477" s="46" t="str">
        <f t="shared" si="306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307"/>
        <v>0</v>
      </c>
      <c r="W1477" s="46" t="str">
        <f t="shared" si="308"/>
        <v>-</v>
      </c>
      <c r="X1477" s="58">
        <f t="shared" si="309"/>
        <v>0</v>
      </c>
      <c r="Y1477" s="46" t="str">
        <f t="shared" si="310"/>
        <v>No</v>
      </c>
      <c r="Z1477" s="46" t="str">
        <f t="shared" si="311"/>
        <v>HIGH</v>
      </c>
    </row>
    <row r="1478" spans="1:26" x14ac:dyDescent="0.25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99"/>
        <v>2060</v>
      </c>
      <c r="L1478" s="46">
        <f t="shared" si="300"/>
        <v>2206</v>
      </c>
      <c r="M1478" s="46">
        <v>95</v>
      </c>
      <c r="N1478" s="46">
        <f t="shared" si="301"/>
        <v>2301</v>
      </c>
      <c r="O1478" s="46">
        <f t="shared" si="302"/>
        <v>241</v>
      </c>
      <c r="P1478" s="46" t="s">
        <v>28</v>
      </c>
      <c r="Q1478" s="58">
        <f t="shared" si="303"/>
        <v>0</v>
      </c>
      <c r="R1478" s="46" t="str">
        <f t="shared" si="304"/>
        <v>-</v>
      </c>
      <c r="S1478" s="58" t="str">
        <f t="shared" si="305"/>
        <v>No Discount</v>
      </c>
      <c r="T1478" s="46" t="str">
        <f t="shared" si="306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307"/>
        <v>0</v>
      </c>
      <c r="W1478" s="46" t="str">
        <f t="shared" si="308"/>
        <v>-</v>
      </c>
      <c r="X1478" s="58">
        <f t="shared" si="309"/>
        <v>0</v>
      </c>
      <c r="Y1478" s="46" t="str">
        <f t="shared" si="310"/>
        <v>No</v>
      </c>
      <c r="Z1478" s="46" t="str">
        <f t="shared" si="311"/>
        <v>Very high</v>
      </c>
    </row>
    <row r="1479" spans="1:26" x14ac:dyDescent="0.25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99"/>
        <v>1695</v>
      </c>
      <c r="L1479" s="46">
        <f t="shared" si="300"/>
        <v>1935</v>
      </c>
      <c r="M1479" s="46">
        <v>63</v>
      </c>
      <c r="N1479" s="46">
        <f t="shared" si="301"/>
        <v>1998</v>
      </c>
      <c r="O1479" s="46">
        <f t="shared" si="302"/>
        <v>303</v>
      </c>
      <c r="P1479" s="46" t="s">
        <v>64</v>
      </c>
      <c r="Q1479" s="58">
        <f t="shared" si="303"/>
        <v>0.3</v>
      </c>
      <c r="R1479" s="46">
        <f t="shared" si="304"/>
        <v>599.4</v>
      </c>
      <c r="S1479" s="58" t="str">
        <f t="shared" si="305"/>
        <v>No Discount</v>
      </c>
      <c r="T1479" s="46" t="str">
        <f t="shared" si="306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307"/>
        <v>0.3</v>
      </c>
      <c r="W1479" s="46">
        <f t="shared" si="308"/>
        <v>599.4</v>
      </c>
      <c r="X1479" s="58">
        <f t="shared" si="309"/>
        <v>0</v>
      </c>
      <c r="Y1479" s="46" t="str">
        <f t="shared" si="310"/>
        <v>No</v>
      </c>
      <c r="Z1479" s="46" t="str">
        <f t="shared" si="311"/>
        <v>Very high</v>
      </c>
    </row>
    <row r="1480" spans="1:26" x14ac:dyDescent="0.25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99"/>
        <v>16070</v>
      </c>
      <c r="L1480" s="46">
        <f t="shared" si="300"/>
        <v>17372</v>
      </c>
      <c r="M1480" s="46">
        <v>30</v>
      </c>
      <c r="N1480" s="46">
        <f t="shared" si="301"/>
        <v>17402</v>
      </c>
      <c r="O1480" s="46">
        <f t="shared" si="302"/>
        <v>1332</v>
      </c>
      <c r="P1480" s="46" t="s">
        <v>152</v>
      </c>
      <c r="Q1480" s="58">
        <f t="shared" si="303"/>
        <v>0</v>
      </c>
      <c r="R1480" s="46">
        <f t="shared" si="304"/>
        <v>2610.2999999999997</v>
      </c>
      <c r="S1480" s="58" t="str">
        <f t="shared" si="305"/>
        <v>No Discount</v>
      </c>
      <c r="T1480" s="46" t="str">
        <f t="shared" si="306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307"/>
        <v>0</v>
      </c>
      <c r="W1480" s="46" t="str">
        <f t="shared" si="308"/>
        <v>-</v>
      </c>
      <c r="X1480" s="58">
        <f t="shared" si="309"/>
        <v>0</v>
      </c>
      <c r="Y1480" s="46" t="str">
        <f t="shared" si="310"/>
        <v>Yes</v>
      </c>
      <c r="Z1480" s="46" t="str">
        <f t="shared" si="311"/>
        <v>MID</v>
      </c>
    </row>
    <row r="1481" spans="1:26" x14ac:dyDescent="0.25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99"/>
        <v>11354</v>
      </c>
      <c r="L1481" s="46">
        <f t="shared" si="300"/>
        <v>12024</v>
      </c>
      <c r="M1481" s="46">
        <v>58</v>
      </c>
      <c r="N1481" s="46">
        <f t="shared" si="301"/>
        <v>12082</v>
      </c>
      <c r="O1481" s="46">
        <f t="shared" si="302"/>
        <v>728</v>
      </c>
      <c r="P1481" s="46" t="s">
        <v>152</v>
      </c>
      <c r="Q1481" s="58">
        <f t="shared" si="303"/>
        <v>0.3</v>
      </c>
      <c r="R1481" s="46">
        <f t="shared" si="304"/>
        <v>3624.6</v>
      </c>
      <c r="S1481" s="58" t="str">
        <f t="shared" si="305"/>
        <v>No Discount</v>
      </c>
      <c r="T1481" s="46" t="str">
        <f t="shared" si="306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307"/>
        <v>0.3</v>
      </c>
      <c r="W1481" s="46">
        <f t="shared" si="308"/>
        <v>3624.6</v>
      </c>
      <c r="X1481" s="58">
        <f t="shared" si="309"/>
        <v>0</v>
      </c>
      <c r="Y1481" s="46" t="str">
        <f t="shared" si="310"/>
        <v>Yes</v>
      </c>
      <c r="Z1481" s="46" t="str">
        <f t="shared" si="311"/>
        <v>HIGH</v>
      </c>
    </row>
    <row r="1482" spans="1:26" x14ac:dyDescent="0.25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99"/>
        <v>280</v>
      </c>
      <c r="L1482" s="46">
        <f t="shared" si="300"/>
        <v>305</v>
      </c>
      <c r="M1482" s="46">
        <v>10</v>
      </c>
      <c r="N1482" s="46">
        <f t="shared" si="301"/>
        <v>315</v>
      </c>
      <c r="O1482" s="46">
        <f t="shared" si="302"/>
        <v>35</v>
      </c>
      <c r="P1482" s="46" t="s">
        <v>30</v>
      </c>
      <c r="Q1482" s="58">
        <f t="shared" si="303"/>
        <v>0</v>
      </c>
      <c r="R1482" s="46">
        <f t="shared" si="304"/>
        <v>88.2</v>
      </c>
      <c r="S1482" s="58" t="str">
        <f t="shared" si="305"/>
        <v>No Discount</v>
      </c>
      <c r="T1482" s="46" t="str">
        <f t="shared" si="306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307"/>
        <v>0</v>
      </c>
      <c r="W1482" s="46">
        <f t="shared" si="308"/>
        <v>88.2</v>
      </c>
      <c r="X1482" s="58">
        <f t="shared" si="309"/>
        <v>0</v>
      </c>
      <c r="Y1482" s="46" t="str">
        <f t="shared" si="310"/>
        <v>No</v>
      </c>
      <c r="Z1482" s="46" t="str">
        <f t="shared" si="311"/>
        <v>LOW</v>
      </c>
    </row>
    <row r="1483" spans="1:26" x14ac:dyDescent="0.25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99"/>
        <v>134</v>
      </c>
      <c r="L1483" s="46">
        <f t="shared" si="300"/>
        <v>142</v>
      </c>
      <c r="M1483" s="46">
        <v>30</v>
      </c>
      <c r="N1483" s="46">
        <f t="shared" si="301"/>
        <v>172</v>
      </c>
      <c r="O1483" s="46">
        <f t="shared" si="302"/>
        <v>38</v>
      </c>
      <c r="P1483" s="46" t="s">
        <v>30</v>
      </c>
      <c r="Q1483" s="58">
        <f t="shared" si="303"/>
        <v>0</v>
      </c>
      <c r="R1483" s="46" t="str">
        <f t="shared" si="304"/>
        <v>-</v>
      </c>
      <c r="S1483" s="58" t="str">
        <f t="shared" si="305"/>
        <v>No Discount</v>
      </c>
      <c r="T1483" s="46" t="str">
        <f t="shared" si="306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307"/>
        <v>0</v>
      </c>
      <c r="W1483" s="46" t="str">
        <f t="shared" si="308"/>
        <v>-</v>
      </c>
      <c r="X1483" s="58">
        <f t="shared" si="309"/>
        <v>0</v>
      </c>
      <c r="Y1483" s="46" t="str">
        <f t="shared" si="310"/>
        <v>No</v>
      </c>
      <c r="Z1483" s="46" t="str">
        <f t="shared" si="311"/>
        <v>MID</v>
      </c>
    </row>
    <row r="1484" spans="1:26" x14ac:dyDescent="0.25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99"/>
        <v>7523</v>
      </c>
      <c r="L1484" s="46">
        <f t="shared" si="300"/>
        <v>8199</v>
      </c>
      <c r="M1484" s="46">
        <v>34</v>
      </c>
      <c r="N1484" s="46">
        <f t="shared" si="301"/>
        <v>8233</v>
      </c>
      <c r="O1484" s="46">
        <f t="shared" si="302"/>
        <v>710</v>
      </c>
      <c r="P1484" s="46" t="s">
        <v>28</v>
      </c>
      <c r="Q1484" s="58">
        <f t="shared" si="303"/>
        <v>0</v>
      </c>
      <c r="R1484" s="46" t="str">
        <f t="shared" si="304"/>
        <v>-</v>
      </c>
      <c r="S1484" s="58" t="str">
        <f t="shared" si="305"/>
        <v>No Discount</v>
      </c>
      <c r="T1484" s="46" t="str">
        <f t="shared" si="306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307"/>
        <v>0</v>
      </c>
      <c r="W1484" s="46" t="str">
        <f t="shared" si="308"/>
        <v>-</v>
      </c>
      <c r="X1484" s="58">
        <f t="shared" si="309"/>
        <v>0</v>
      </c>
      <c r="Y1484" s="46" t="str">
        <f t="shared" si="310"/>
        <v>Yes</v>
      </c>
      <c r="Z1484" s="46" t="str">
        <f t="shared" si="311"/>
        <v>MID</v>
      </c>
    </row>
    <row r="1485" spans="1:26" x14ac:dyDescent="0.25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99"/>
        <v>21192</v>
      </c>
      <c r="L1485" s="46">
        <f t="shared" si="300"/>
        <v>22869</v>
      </c>
      <c r="M1485" s="46">
        <v>84</v>
      </c>
      <c r="N1485" s="46">
        <f t="shared" si="301"/>
        <v>22953</v>
      </c>
      <c r="O1485" s="46">
        <f t="shared" si="302"/>
        <v>1761</v>
      </c>
      <c r="P1485" s="46" t="s">
        <v>30</v>
      </c>
      <c r="Q1485" s="58">
        <f t="shared" si="303"/>
        <v>0</v>
      </c>
      <c r="R1485" s="46" t="str">
        <f t="shared" si="304"/>
        <v>-</v>
      </c>
      <c r="S1485" s="58" t="str">
        <f t="shared" si="305"/>
        <v>No Discount</v>
      </c>
      <c r="T1485" s="46" t="str">
        <f t="shared" si="306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307"/>
        <v>0</v>
      </c>
      <c r="W1485" s="46" t="str">
        <f t="shared" si="308"/>
        <v>-</v>
      </c>
      <c r="X1485" s="58">
        <f t="shared" si="309"/>
        <v>0</v>
      </c>
      <c r="Y1485" s="46" t="str">
        <f t="shared" si="310"/>
        <v>Yes</v>
      </c>
      <c r="Z1485" s="46" t="str">
        <f t="shared" si="311"/>
        <v>Very high</v>
      </c>
    </row>
    <row r="1486" spans="1:26" x14ac:dyDescent="0.25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99"/>
        <v>645</v>
      </c>
      <c r="L1486" s="46">
        <f t="shared" si="300"/>
        <v>710</v>
      </c>
      <c r="M1486" s="46">
        <v>30</v>
      </c>
      <c r="N1486" s="46">
        <f t="shared" si="301"/>
        <v>740</v>
      </c>
      <c r="O1486" s="46">
        <f t="shared" si="302"/>
        <v>95</v>
      </c>
      <c r="P1486" s="46" t="s">
        <v>28</v>
      </c>
      <c r="Q1486" s="58">
        <f t="shared" si="303"/>
        <v>0</v>
      </c>
      <c r="R1486" s="46">
        <f t="shared" si="304"/>
        <v>111</v>
      </c>
      <c r="S1486" s="58" t="str">
        <f t="shared" si="305"/>
        <v>No Discount</v>
      </c>
      <c r="T1486" s="46" t="str">
        <f t="shared" si="306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307"/>
        <v>0</v>
      </c>
      <c r="W1486" s="46" t="str">
        <f t="shared" si="308"/>
        <v>-</v>
      </c>
      <c r="X1486" s="58">
        <f t="shared" si="309"/>
        <v>0</v>
      </c>
      <c r="Y1486" s="46" t="str">
        <f t="shared" si="310"/>
        <v>No</v>
      </c>
      <c r="Z1486" s="46" t="str">
        <f t="shared" si="311"/>
        <v>MID</v>
      </c>
    </row>
    <row r="1487" spans="1:26" x14ac:dyDescent="0.25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99"/>
        <v>444</v>
      </c>
      <c r="L1487" s="46">
        <f t="shared" si="300"/>
        <v>486</v>
      </c>
      <c r="M1487" s="46">
        <v>30</v>
      </c>
      <c r="N1487" s="46">
        <f t="shared" si="301"/>
        <v>516</v>
      </c>
      <c r="O1487" s="46">
        <f t="shared" si="302"/>
        <v>72</v>
      </c>
      <c r="P1487" s="46" t="s">
        <v>30</v>
      </c>
      <c r="Q1487" s="58">
        <f t="shared" si="303"/>
        <v>0</v>
      </c>
      <c r="R1487" s="46" t="str">
        <f t="shared" si="304"/>
        <v>-</v>
      </c>
      <c r="S1487" s="58" t="str">
        <f t="shared" si="305"/>
        <v>No Discount</v>
      </c>
      <c r="T1487" s="46" t="str">
        <f t="shared" si="306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307"/>
        <v>0</v>
      </c>
      <c r="W1487" s="46" t="str">
        <f t="shared" si="308"/>
        <v>-</v>
      </c>
      <c r="X1487" s="58">
        <f t="shared" si="309"/>
        <v>0</v>
      </c>
      <c r="Y1487" s="46" t="str">
        <f t="shared" si="310"/>
        <v>No</v>
      </c>
      <c r="Z1487" s="46" t="str">
        <f t="shared" si="311"/>
        <v>MID</v>
      </c>
    </row>
    <row r="1488" spans="1:26" x14ac:dyDescent="0.25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99"/>
        <v>276</v>
      </c>
      <c r="L1488" s="46">
        <f t="shared" si="300"/>
        <v>294</v>
      </c>
      <c r="M1488" s="46">
        <v>30</v>
      </c>
      <c r="N1488" s="46">
        <f t="shared" si="301"/>
        <v>324</v>
      </c>
      <c r="O1488" s="46">
        <f t="shared" si="302"/>
        <v>48</v>
      </c>
      <c r="P1488" s="46" t="s">
        <v>28</v>
      </c>
      <c r="Q1488" s="58">
        <f t="shared" si="303"/>
        <v>0.3</v>
      </c>
      <c r="R1488" s="46">
        <f t="shared" si="304"/>
        <v>97.2</v>
      </c>
      <c r="S1488" s="58" t="str">
        <f t="shared" si="305"/>
        <v>No Discount</v>
      </c>
      <c r="T1488" s="46" t="str">
        <f t="shared" si="306"/>
        <v>No</v>
      </c>
      <c r="U1488" s="47" t="str" cm="1">
        <f t="array" ref="U1488">_xlfn.IFS(M1488&lt;=20,"Low",M1488&lt;=40,"Mid",M1488&lt;=60,"High",M1488&gt;60,"Very High")</f>
        <v>Mid</v>
      </c>
      <c r="V1488" s="58">
        <f t="shared" si="307"/>
        <v>0.3</v>
      </c>
      <c r="W1488" s="46">
        <f t="shared" si="308"/>
        <v>97.2</v>
      </c>
      <c r="X1488" s="58">
        <f t="shared" si="309"/>
        <v>0</v>
      </c>
      <c r="Y1488" s="46" t="str">
        <f t="shared" si="310"/>
        <v>No</v>
      </c>
      <c r="Z1488" s="46" t="str">
        <f t="shared" si="311"/>
        <v>MID</v>
      </c>
    </row>
    <row r="1489" spans="1:26" x14ac:dyDescent="0.25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99"/>
        <v>2583</v>
      </c>
      <c r="L1489" s="46">
        <f t="shared" si="300"/>
        <v>2874</v>
      </c>
      <c r="M1489" s="46">
        <v>44</v>
      </c>
      <c r="N1489" s="46">
        <f t="shared" si="301"/>
        <v>2918</v>
      </c>
      <c r="O1489" s="46">
        <f t="shared" si="302"/>
        <v>335</v>
      </c>
      <c r="P1489" s="46" t="s">
        <v>28</v>
      </c>
      <c r="Q1489" s="58">
        <f t="shared" si="303"/>
        <v>0</v>
      </c>
      <c r="R1489" s="46">
        <f t="shared" si="304"/>
        <v>437.7</v>
      </c>
      <c r="S1489" s="58" t="str">
        <f t="shared" si="305"/>
        <v>No Discount</v>
      </c>
      <c r="T1489" s="46" t="str">
        <f t="shared" si="306"/>
        <v>Yes</v>
      </c>
      <c r="U1489" s="47" t="str" cm="1">
        <f t="array" ref="U1489">_xlfn.IFS(M1489&lt;=20,"Low",M1489&lt;=40,"Mid",M1489&lt;=60,"High",M1489&gt;60,"Very High")</f>
        <v>High</v>
      </c>
      <c r="V1489" s="58">
        <f t="shared" si="307"/>
        <v>0</v>
      </c>
      <c r="W1489" s="46" t="str">
        <f t="shared" si="308"/>
        <v>-</v>
      </c>
      <c r="X1489" s="58">
        <f t="shared" si="309"/>
        <v>0</v>
      </c>
      <c r="Y1489" s="46" t="str">
        <f t="shared" si="310"/>
        <v>Yes</v>
      </c>
      <c r="Z1489" s="46" t="str">
        <f t="shared" si="311"/>
        <v>HIGH</v>
      </c>
    </row>
    <row r="1490" spans="1:26" x14ac:dyDescent="0.25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99"/>
        <v>1591</v>
      </c>
      <c r="L1490" s="46">
        <f t="shared" si="300"/>
        <v>1637</v>
      </c>
      <c r="M1490" s="46">
        <v>50</v>
      </c>
      <c r="N1490" s="46">
        <f t="shared" si="301"/>
        <v>1687</v>
      </c>
      <c r="O1490" s="46">
        <f t="shared" si="302"/>
        <v>96</v>
      </c>
      <c r="P1490" s="46" t="s">
        <v>64</v>
      </c>
      <c r="Q1490" s="58">
        <f t="shared" si="303"/>
        <v>0</v>
      </c>
      <c r="R1490" s="46" t="str">
        <f t="shared" si="304"/>
        <v>-</v>
      </c>
      <c r="S1490" s="58" t="str">
        <f t="shared" si="305"/>
        <v>No Discount</v>
      </c>
      <c r="T1490" s="46" t="str">
        <f t="shared" si="306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si="307"/>
        <v>0</v>
      </c>
      <c r="W1490" s="46" t="str">
        <f t="shared" si="308"/>
        <v>-</v>
      </c>
      <c r="X1490" s="58">
        <f t="shared" si="309"/>
        <v>0</v>
      </c>
      <c r="Y1490" s="46" t="str">
        <f t="shared" si="310"/>
        <v>Yes</v>
      </c>
      <c r="Z1490" s="46" t="str">
        <f t="shared" si="311"/>
        <v>HIGH</v>
      </c>
    </row>
    <row r="1491" spans="1:26" x14ac:dyDescent="0.25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99"/>
        <v>5097</v>
      </c>
      <c r="L1491" s="46">
        <f t="shared" si="300"/>
        <v>5448</v>
      </c>
      <c r="M1491" s="46">
        <v>95</v>
      </c>
      <c r="N1491" s="46">
        <f t="shared" si="301"/>
        <v>5543</v>
      </c>
      <c r="O1491" s="46">
        <f t="shared" si="302"/>
        <v>446</v>
      </c>
      <c r="P1491" s="46" t="s">
        <v>30</v>
      </c>
      <c r="Q1491" s="58">
        <f t="shared" si="303"/>
        <v>0</v>
      </c>
      <c r="R1491" s="46">
        <f t="shared" si="304"/>
        <v>1552.0400000000002</v>
      </c>
      <c r="S1491" s="58" t="str">
        <f t="shared" si="305"/>
        <v>No Discount</v>
      </c>
      <c r="T1491" s="46" t="str">
        <f t="shared" si="306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307"/>
        <v>0</v>
      </c>
      <c r="W1491" s="46">
        <f t="shared" si="308"/>
        <v>1552.0400000000002</v>
      </c>
      <c r="X1491" s="58">
        <f t="shared" si="309"/>
        <v>0</v>
      </c>
      <c r="Y1491" s="46" t="str">
        <f t="shared" si="310"/>
        <v>Yes</v>
      </c>
      <c r="Z1491" s="46" t="str">
        <f t="shared" si="311"/>
        <v>Very high</v>
      </c>
    </row>
    <row r="1492" spans="1:26" x14ac:dyDescent="0.25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99"/>
        <v>17140</v>
      </c>
      <c r="L1492" s="46">
        <f t="shared" si="300"/>
        <v>18308</v>
      </c>
      <c r="M1492" s="46">
        <v>42</v>
      </c>
      <c r="N1492" s="46">
        <f t="shared" si="301"/>
        <v>18350</v>
      </c>
      <c r="O1492" s="46">
        <f t="shared" si="302"/>
        <v>1210</v>
      </c>
      <c r="P1492" s="46" t="s">
        <v>64</v>
      </c>
      <c r="Q1492" s="58">
        <f t="shared" si="303"/>
        <v>0</v>
      </c>
      <c r="R1492" s="46" t="str">
        <f t="shared" si="304"/>
        <v>-</v>
      </c>
      <c r="S1492" s="58" t="str">
        <f t="shared" si="305"/>
        <v>No Discount</v>
      </c>
      <c r="T1492" s="46" t="str">
        <f t="shared" si="306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307"/>
        <v>0</v>
      </c>
      <c r="W1492" s="46" t="str">
        <f t="shared" si="308"/>
        <v>-</v>
      </c>
      <c r="X1492" s="58">
        <f t="shared" si="309"/>
        <v>0</v>
      </c>
      <c r="Y1492" s="46" t="str">
        <f t="shared" si="310"/>
        <v>Yes</v>
      </c>
      <c r="Z1492" s="46" t="str">
        <f t="shared" si="311"/>
        <v>HIGH</v>
      </c>
    </row>
    <row r="1493" spans="1:26" x14ac:dyDescent="0.25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99"/>
        <v>18864</v>
      </c>
      <c r="L1493" s="46">
        <f t="shared" si="300"/>
        <v>20151</v>
      </c>
      <c r="M1493" s="46">
        <v>38</v>
      </c>
      <c r="N1493" s="46">
        <f t="shared" si="301"/>
        <v>20189</v>
      </c>
      <c r="O1493" s="46">
        <f t="shared" si="302"/>
        <v>1325</v>
      </c>
      <c r="P1493" s="46" t="s">
        <v>30</v>
      </c>
      <c r="Q1493" s="58">
        <f t="shared" si="303"/>
        <v>0</v>
      </c>
      <c r="R1493" s="46" t="str">
        <f t="shared" si="304"/>
        <v>-</v>
      </c>
      <c r="S1493" s="58" t="str">
        <f t="shared" si="305"/>
        <v>No Discount</v>
      </c>
      <c r="T1493" s="46" t="str">
        <f t="shared" si="306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307"/>
        <v>0</v>
      </c>
      <c r="W1493" s="46" t="str">
        <f t="shared" si="308"/>
        <v>-</v>
      </c>
      <c r="X1493" s="58">
        <f t="shared" si="309"/>
        <v>0</v>
      </c>
      <c r="Y1493" s="46" t="str">
        <f t="shared" si="310"/>
        <v>Yes</v>
      </c>
      <c r="Z1493" s="46" t="str">
        <f t="shared" si="311"/>
        <v>MID</v>
      </c>
    </row>
    <row r="1494" spans="1:26" x14ac:dyDescent="0.25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99"/>
        <v>2635</v>
      </c>
      <c r="L1494" s="46">
        <f t="shared" si="300"/>
        <v>2960</v>
      </c>
      <c r="M1494" s="46">
        <v>85</v>
      </c>
      <c r="N1494" s="46">
        <f t="shared" si="301"/>
        <v>3045</v>
      </c>
      <c r="O1494" s="46">
        <f t="shared" si="302"/>
        <v>410</v>
      </c>
      <c r="P1494" s="46" t="s">
        <v>28</v>
      </c>
      <c r="Q1494" s="58">
        <f t="shared" si="303"/>
        <v>0</v>
      </c>
      <c r="R1494" s="46" t="str">
        <f t="shared" si="304"/>
        <v>-</v>
      </c>
      <c r="S1494" s="58" t="str">
        <f t="shared" si="305"/>
        <v>No Discount</v>
      </c>
      <c r="T1494" s="46" t="str">
        <f t="shared" si="306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307"/>
        <v>0</v>
      </c>
      <c r="W1494" s="46" t="str">
        <f t="shared" si="308"/>
        <v>-</v>
      </c>
      <c r="X1494" s="58">
        <f t="shared" si="309"/>
        <v>0</v>
      </c>
      <c r="Y1494" s="46" t="str">
        <f t="shared" si="310"/>
        <v>Yes</v>
      </c>
      <c r="Z1494" s="46" t="str">
        <f t="shared" si="311"/>
        <v>Very high</v>
      </c>
    </row>
    <row r="1495" spans="1:26" x14ac:dyDescent="0.25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99"/>
        <v>17307</v>
      </c>
      <c r="L1495" s="46">
        <f t="shared" si="300"/>
        <v>19062</v>
      </c>
      <c r="M1495" s="46">
        <v>91</v>
      </c>
      <c r="N1495" s="46">
        <f t="shared" si="301"/>
        <v>19153</v>
      </c>
      <c r="O1495" s="46">
        <f t="shared" si="302"/>
        <v>1846</v>
      </c>
      <c r="P1495" s="46" t="s">
        <v>30</v>
      </c>
      <c r="Q1495" s="58">
        <f t="shared" si="303"/>
        <v>0</v>
      </c>
      <c r="R1495" s="46" t="str">
        <f t="shared" si="304"/>
        <v>-</v>
      </c>
      <c r="S1495" s="58" t="str">
        <f t="shared" si="305"/>
        <v>No Discount</v>
      </c>
      <c r="T1495" s="46" t="str">
        <f t="shared" si="306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307"/>
        <v>0</v>
      </c>
      <c r="W1495" s="46" t="str">
        <f t="shared" si="308"/>
        <v>-</v>
      </c>
      <c r="X1495" s="58">
        <f t="shared" si="309"/>
        <v>0</v>
      </c>
      <c r="Y1495" s="46" t="str">
        <f t="shared" si="310"/>
        <v>Yes</v>
      </c>
      <c r="Z1495" s="46" t="str">
        <f t="shared" si="311"/>
        <v>Very high</v>
      </c>
    </row>
    <row r="1496" spans="1:26" x14ac:dyDescent="0.25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99"/>
        <v>116</v>
      </c>
      <c r="L1496" s="46">
        <f t="shared" si="300"/>
        <v>120</v>
      </c>
      <c r="M1496" s="46">
        <v>10</v>
      </c>
      <c r="N1496" s="46">
        <f t="shared" si="301"/>
        <v>130</v>
      </c>
      <c r="O1496" s="46">
        <f t="shared" si="302"/>
        <v>14</v>
      </c>
      <c r="P1496" s="46" t="s">
        <v>28</v>
      </c>
      <c r="Q1496" s="58">
        <f t="shared" si="303"/>
        <v>0</v>
      </c>
      <c r="R1496" s="46">
        <f t="shared" si="304"/>
        <v>36.400000000000006</v>
      </c>
      <c r="S1496" s="58" t="str">
        <f t="shared" si="305"/>
        <v>No Discount</v>
      </c>
      <c r="T1496" s="46" t="str">
        <f t="shared" si="306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307"/>
        <v>0</v>
      </c>
      <c r="W1496" s="46">
        <f t="shared" si="308"/>
        <v>36.400000000000006</v>
      </c>
      <c r="X1496" s="58">
        <f t="shared" si="309"/>
        <v>0</v>
      </c>
      <c r="Y1496" s="46" t="str">
        <f t="shared" si="310"/>
        <v>No</v>
      </c>
      <c r="Z1496" s="46" t="str">
        <f t="shared" si="311"/>
        <v>LOW</v>
      </c>
    </row>
    <row r="1497" spans="1:26" x14ac:dyDescent="0.25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99"/>
        <v>328</v>
      </c>
      <c r="L1497" s="46">
        <f t="shared" si="300"/>
        <v>368</v>
      </c>
      <c r="M1497" s="46">
        <v>10</v>
      </c>
      <c r="N1497" s="46">
        <f t="shared" si="301"/>
        <v>378</v>
      </c>
      <c r="O1497" s="46">
        <f t="shared" si="302"/>
        <v>50</v>
      </c>
      <c r="P1497" s="46" t="s">
        <v>30</v>
      </c>
      <c r="Q1497" s="58">
        <f t="shared" si="303"/>
        <v>0</v>
      </c>
      <c r="R1497" s="46">
        <f t="shared" si="304"/>
        <v>56.699999999999996</v>
      </c>
      <c r="S1497" s="58" t="str">
        <f t="shared" si="305"/>
        <v>No Discount</v>
      </c>
      <c r="T1497" s="46" t="str">
        <f t="shared" si="306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307"/>
        <v>0</v>
      </c>
      <c r="W1497" s="46" t="str">
        <f t="shared" si="308"/>
        <v>-</v>
      </c>
      <c r="X1497" s="58">
        <f t="shared" si="309"/>
        <v>0</v>
      </c>
      <c r="Y1497" s="46" t="str">
        <f t="shared" si="310"/>
        <v>No</v>
      </c>
      <c r="Z1497" s="46" t="str">
        <f t="shared" si="311"/>
        <v>LOW</v>
      </c>
    </row>
    <row r="1498" spans="1:26" x14ac:dyDescent="0.25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99"/>
        <v>210</v>
      </c>
      <c r="L1498" s="46">
        <f t="shared" si="300"/>
        <v>224</v>
      </c>
      <c r="M1498" s="46">
        <v>87</v>
      </c>
      <c r="N1498" s="46">
        <f t="shared" si="301"/>
        <v>311</v>
      </c>
      <c r="O1498" s="46">
        <f t="shared" si="302"/>
        <v>101</v>
      </c>
      <c r="P1498" s="46" t="s">
        <v>28</v>
      </c>
      <c r="Q1498" s="58">
        <f t="shared" si="303"/>
        <v>0.3</v>
      </c>
      <c r="R1498" s="46">
        <f t="shared" si="304"/>
        <v>93.3</v>
      </c>
      <c r="S1498" s="58" t="str">
        <f t="shared" si="305"/>
        <v>No Discount</v>
      </c>
      <c r="T1498" s="46" t="str">
        <f t="shared" si="306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307"/>
        <v>0.3</v>
      </c>
      <c r="W1498" s="46">
        <f t="shared" si="308"/>
        <v>93.3</v>
      </c>
      <c r="X1498" s="58">
        <f t="shared" si="309"/>
        <v>0</v>
      </c>
      <c r="Y1498" s="46" t="str">
        <f t="shared" si="310"/>
        <v>No</v>
      </c>
      <c r="Z1498" s="46" t="str">
        <f t="shared" si="311"/>
        <v>Very high</v>
      </c>
    </row>
    <row r="1499" spans="1:26" x14ac:dyDescent="0.25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99"/>
        <v>35164</v>
      </c>
      <c r="L1499" s="46">
        <f t="shared" si="300"/>
        <v>38328</v>
      </c>
      <c r="M1499" s="46">
        <v>98</v>
      </c>
      <c r="N1499" s="46">
        <f t="shared" si="301"/>
        <v>38426</v>
      </c>
      <c r="O1499" s="46">
        <f t="shared" si="302"/>
        <v>3262</v>
      </c>
      <c r="P1499" s="46" t="s">
        <v>28</v>
      </c>
      <c r="Q1499" s="58">
        <f t="shared" si="303"/>
        <v>0</v>
      </c>
      <c r="R1499" s="46" t="str">
        <f t="shared" si="304"/>
        <v>-</v>
      </c>
      <c r="S1499" s="58" t="str">
        <f t="shared" si="305"/>
        <v>No Discount</v>
      </c>
      <c r="T1499" s="46" t="str">
        <f t="shared" si="306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307"/>
        <v>0</v>
      </c>
      <c r="W1499" s="46" t="str">
        <f t="shared" si="308"/>
        <v>-</v>
      </c>
      <c r="X1499" s="58">
        <f t="shared" si="309"/>
        <v>0</v>
      </c>
      <c r="Y1499" s="46" t="str">
        <f t="shared" si="310"/>
        <v>Yes</v>
      </c>
      <c r="Z1499" s="46" t="str">
        <f t="shared" si="311"/>
        <v>Very high</v>
      </c>
    </row>
    <row r="1500" spans="1:26" x14ac:dyDescent="0.25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99"/>
        <v>5486</v>
      </c>
      <c r="L1500" s="46">
        <f t="shared" si="300"/>
        <v>5916</v>
      </c>
      <c r="M1500" s="46">
        <v>44</v>
      </c>
      <c r="N1500" s="46">
        <f t="shared" si="301"/>
        <v>5960</v>
      </c>
      <c r="O1500" s="46">
        <f t="shared" si="302"/>
        <v>474</v>
      </c>
      <c r="P1500" s="46" t="s">
        <v>28</v>
      </c>
      <c r="Q1500" s="58">
        <f t="shared" si="303"/>
        <v>0</v>
      </c>
      <c r="R1500" s="46" t="str">
        <f t="shared" si="304"/>
        <v>-</v>
      </c>
      <c r="S1500" s="58" t="str">
        <f t="shared" si="305"/>
        <v>No Discount</v>
      </c>
      <c r="T1500" s="46" t="str">
        <f t="shared" si="306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307"/>
        <v>0</v>
      </c>
      <c r="W1500" s="46" t="str">
        <f t="shared" si="308"/>
        <v>-</v>
      </c>
      <c r="X1500" s="58">
        <f t="shared" si="309"/>
        <v>0</v>
      </c>
      <c r="Y1500" s="46" t="str">
        <f t="shared" si="310"/>
        <v>Yes</v>
      </c>
      <c r="Z1500" s="46" t="str">
        <f t="shared" si="311"/>
        <v>HIGH</v>
      </c>
    </row>
    <row r="1501" spans="1:26" x14ac:dyDescent="0.25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99"/>
        <v>1476</v>
      </c>
      <c r="L1501" s="46">
        <f t="shared" si="300"/>
        <v>1626</v>
      </c>
      <c r="M1501" s="46">
        <v>68</v>
      </c>
      <c r="N1501" s="46">
        <f t="shared" si="301"/>
        <v>1694</v>
      </c>
      <c r="O1501" s="46">
        <f t="shared" si="302"/>
        <v>218</v>
      </c>
      <c r="P1501" s="46" t="s">
        <v>30</v>
      </c>
      <c r="Q1501" s="58">
        <f t="shared" si="303"/>
        <v>0.3</v>
      </c>
      <c r="R1501" s="46">
        <f t="shared" si="304"/>
        <v>508.2</v>
      </c>
      <c r="S1501" s="58" t="str">
        <f t="shared" si="305"/>
        <v>No Discount</v>
      </c>
      <c r="T1501" s="46" t="str">
        <f t="shared" si="306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307"/>
        <v>0.3</v>
      </c>
      <c r="W1501" s="46">
        <f t="shared" si="308"/>
        <v>508.2</v>
      </c>
      <c r="X1501" s="58">
        <f t="shared" si="309"/>
        <v>0</v>
      </c>
      <c r="Y1501" s="46" t="str">
        <f t="shared" si="310"/>
        <v>No</v>
      </c>
      <c r="Z1501" s="46" t="str">
        <f t="shared" si="311"/>
        <v>Very high</v>
      </c>
    </row>
    <row r="1502" spans="1:26" x14ac:dyDescent="0.25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99"/>
        <v>2454</v>
      </c>
      <c r="L1502" s="46">
        <f t="shared" si="300"/>
        <v>2646</v>
      </c>
      <c r="M1502" s="46">
        <v>62</v>
      </c>
      <c r="N1502" s="46">
        <f t="shared" si="301"/>
        <v>2708</v>
      </c>
      <c r="O1502" s="46">
        <f t="shared" si="302"/>
        <v>254</v>
      </c>
      <c r="P1502" s="46" t="s">
        <v>28</v>
      </c>
      <c r="Q1502" s="58">
        <f t="shared" si="303"/>
        <v>0.3</v>
      </c>
      <c r="R1502" s="46">
        <f t="shared" si="304"/>
        <v>812.4</v>
      </c>
      <c r="S1502" s="58" t="str">
        <f t="shared" si="305"/>
        <v>No Discount</v>
      </c>
      <c r="T1502" s="46" t="str">
        <f t="shared" si="306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307"/>
        <v>0.3</v>
      </c>
      <c r="W1502" s="46">
        <f t="shared" si="308"/>
        <v>812.4</v>
      </c>
      <c r="X1502" s="58">
        <f t="shared" si="309"/>
        <v>0</v>
      </c>
      <c r="Y1502" s="46" t="str">
        <f t="shared" si="310"/>
        <v>No</v>
      </c>
      <c r="Z1502" s="46" t="str">
        <f t="shared" si="311"/>
        <v>Very high</v>
      </c>
    </row>
    <row r="1503" spans="1:26" x14ac:dyDescent="0.25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99"/>
        <v>2756</v>
      </c>
      <c r="L1503" s="46">
        <f t="shared" si="300"/>
        <v>2916</v>
      </c>
      <c r="M1503" s="46">
        <v>22</v>
      </c>
      <c r="N1503" s="46">
        <f t="shared" si="301"/>
        <v>2938</v>
      </c>
      <c r="O1503" s="46">
        <f t="shared" si="302"/>
        <v>182</v>
      </c>
      <c r="P1503" s="46" t="s">
        <v>28</v>
      </c>
      <c r="Q1503" s="58">
        <f t="shared" si="303"/>
        <v>0</v>
      </c>
      <c r="R1503" s="46" t="str">
        <f t="shared" si="304"/>
        <v>-</v>
      </c>
      <c r="S1503" s="58" t="str">
        <f t="shared" si="305"/>
        <v>No Discount</v>
      </c>
      <c r="T1503" s="46" t="str">
        <f t="shared" si="306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307"/>
        <v>0</v>
      </c>
      <c r="W1503" s="46" t="str">
        <f t="shared" si="308"/>
        <v>-</v>
      </c>
      <c r="X1503" s="58">
        <f t="shared" si="309"/>
        <v>0</v>
      </c>
      <c r="Y1503" s="46" t="str">
        <f t="shared" si="310"/>
        <v>No</v>
      </c>
      <c r="Z1503" s="46" t="str">
        <f t="shared" si="311"/>
        <v>MID</v>
      </c>
    </row>
    <row r="1504" spans="1:26" x14ac:dyDescent="0.25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99"/>
        <v>650</v>
      </c>
      <c r="L1504" s="46">
        <f t="shared" si="300"/>
        <v>725</v>
      </c>
      <c r="M1504" s="46">
        <v>30</v>
      </c>
      <c r="N1504" s="46">
        <f t="shared" si="301"/>
        <v>755</v>
      </c>
      <c r="O1504" s="46">
        <f t="shared" si="302"/>
        <v>105</v>
      </c>
      <c r="P1504" s="46" t="s">
        <v>30</v>
      </c>
      <c r="Q1504" s="58">
        <f t="shared" si="303"/>
        <v>0</v>
      </c>
      <c r="R1504" s="46">
        <f t="shared" si="304"/>
        <v>211.40000000000003</v>
      </c>
      <c r="S1504" s="58" t="str">
        <f t="shared" si="305"/>
        <v>No Discount</v>
      </c>
      <c r="T1504" s="46" t="str">
        <f t="shared" si="306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307"/>
        <v>0</v>
      </c>
      <c r="W1504" s="46">
        <f t="shared" si="308"/>
        <v>211.40000000000003</v>
      </c>
      <c r="X1504" s="58">
        <f t="shared" si="309"/>
        <v>0</v>
      </c>
      <c r="Y1504" s="46" t="str">
        <f t="shared" si="310"/>
        <v>No</v>
      </c>
      <c r="Z1504" s="46" t="str">
        <f t="shared" si="311"/>
        <v>MID</v>
      </c>
    </row>
    <row r="1505" spans="1:26" x14ac:dyDescent="0.25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99"/>
        <v>703</v>
      </c>
      <c r="L1505" s="46">
        <f t="shared" si="300"/>
        <v>759</v>
      </c>
      <c r="M1505" s="46">
        <v>98</v>
      </c>
      <c r="N1505" s="46">
        <f t="shared" si="301"/>
        <v>857</v>
      </c>
      <c r="O1505" s="46">
        <f t="shared" si="302"/>
        <v>154</v>
      </c>
      <c r="P1505" s="46" t="s">
        <v>28</v>
      </c>
      <c r="Q1505" s="58">
        <f t="shared" si="303"/>
        <v>0</v>
      </c>
      <c r="R1505" s="46" t="str">
        <f t="shared" si="304"/>
        <v>-</v>
      </c>
      <c r="S1505" s="58" t="str">
        <f t="shared" si="305"/>
        <v>No Discount</v>
      </c>
      <c r="T1505" s="46" t="str">
        <f t="shared" si="306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307"/>
        <v>0</v>
      </c>
      <c r="W1505" s="46" t="str">
        <f t="shared" si="308"/>
        <v>-</v>
      </c>
      <c r="X1505" s="58">
        <f t="shared" si="309"/>
        <v>0</v>
      </c>
      <c r="Y1505" s="46" t="str">
        <f t="shared" si="310"/>
        <v>No</v>
      </c>
      <c r="Z1505" s="46" t="str">
        <f t="shared" si="311"/>
        <v>Very high</v>
      </c>
    </row>
    <row r="1506" spans="1:26" x14ac:dyDescent="0.25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99"/>
        <v>459</v>
      </c>
      <c r="L1506" s="46">
        <f t="shared" si="300"/>
        <v>510</v>
      </c>
      <c r="M1506" s="46">
        <v>30</v>
      </c>
      <c r="N1506" s="46">
        <f t="shared" si="301"/>
        <v>540</v>
      </c>
      <c r="O1506" s="46">
        <f t="shared" si="302"/>
        <v>81</v>
      </c>
      <c r="P1506" s="46" t="s">
        <v>152</v>
      </c>
      <c r="Q1506" s="58">
        <f t="shared" si="303"/>
        <v>0</v>
      </c>
      <c r="R1506" s="46" t="str">
        <f t="shared" si="304"/>
        <v>-</v>
      </c>
      <c r="S1506" s="58" t="str">
        <f t="shared" si="305"/>
        <v>No Discount</v>
      </c>
      <c r="T1506" s="46" t="str">
        <f t="shared" si="306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307"/>
        <v>0</v>
      </c>
      <c r="W1506" s="46" t="str">
        <f t="shared" si="308"/>
        <v>-</v>
      </c>
      <c r="X1506" s="58">
        <f t="shared" si="309"/>
        <v>0</v>
      </c>
      <c r="Y1506" s="46" t="str">
        <f t="shared" si="310"/>
        <v>No</v>
      </c>
      <c r="Z1506" s="46" t="str">
        <f t="shared" si="311"/>
        <v>MID</v>
      </c>
    </row>
    <row r="1507" spans="1:26" x14ac:dyDescent="0.25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99"/>
        <v>2143</v>
      </c>
      <c r="L1507" s="46">
        <f t="shared" si="300"/>
        <v>2228</v>
      </c>
      <c r="M1507" s="46">
        <v>79</v>
      </c>
      <c r="N1507" s="46">
        <f t="shared" si="301"/>
        <v>2307</v>
      </c>
      <c r="O1507" s="46">
        <f t="shared" si="302"/>
        <v>164</v>
      </c>
      <c r="P1507" s="46" t="s">
        <v>30</v>
      </c>
      <c r="Q1507" s="58">
        <f t="shared" si="303"/>
        <v>0</v>
      </c>
      <c r="R1507" s="46">
        <f t="shared" si="304"/>
        <v>346.05</v>
      </c>
      <c r="S1507" s="58" t="str">
        <f t="shared" si="305"/>
        <v>No Discount</v>
      </c>
      <c r="T1507" s="46" t="str">
        <f t="shared" si="306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307"/>
        <v>0</v>
      </c>
      <c r="W1507" s="46" t="str">
        <f t="shared" si="308"/>
        <v>-</v>
      </c>
      <c r="X1507" s="58">
        <f t="shared" si="309"/>
        <v>0</v>
      </c>
      <c r="Y1507" s="46" t="str">
        <f t="shared" si="310"/>
        <v>Yes</v>
      </c>
      <c r="Z1507" s="46" t="str">
        <f t="shared" si="311"/>
        <v>Very high</v>
      </c>
    </row>
    <row r="1508" spans="1:26" x14ac:dyDescent="0.25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99"/>
        <v>9170</v>
      </c>
      <c r="L1508" s="46">
        <f t="shared" si="300"/>
        <v>10085</v>
      </c>
      <c r="M1508" s="46">
        <v>21</v>
      </c>
      <c r="N1508" s="46">
        <f t="shared" si="301"/>
        <v>10106</v>
      </c>
      <c r="O1508" s="46">
        <f t="shared" si="302"/>
        <v>936</v>
      </c>
      <c r="P1508" s="46" t="s">
        <v>30</v>
      </c>
      <c r="Q1508" s="58">
        <f t="shared" si="303"/>
        <v>0</v>
      </c>
      <c r="R1508" s="46">
        <f t="shared" si="304"/>
        <v>2829.6800000000003</v>
      </c>
      <c r="S1508" s="58" t="str">
        <f t="shared" si="305"/>
        <v>No Discount</v>
      </c>
      <c r="T1508" s="46" t="str">
        <f t="shared" si="306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307"/>
        <v>0</v>
      </c>
      <c r="W1508" s="46">
        <f t="shared" si="308"/>
        <v>2829.6800000000003</v>
      </c>
      <c r="X1508" s="58">
        <f t="shared" si="309"/>
        <v>0</v>
      </c>
      <c r="Y1508" s="46" t="str">
        <f t="shared" si="310"/>
        <v>No</v>
      </c>
      <c r="Z1508" s="46" t="str">
        <f t="shared" si="311"/>
        <v>MID</v>
      </c>
    </row>
    <row r="1509" spans="1:26" x14ac:dyDescent="0.25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99"/>
        <v>3182</v>
      </c>
      <c r="L1509" s="46">
        <f t="shared" si="300"/>
        <v>3274</v>
      </c>
      <c r="M1509" s="46">
        <v>84</v>
      </c>
      <c r="N1509" s="46">
        <f t="shared" si="301"/>
        <v>3358</v>
      </c>
      <c r="O1509" s="46">
        <f t="shared" si="302"/>
        <v>176</v>
      </c>
      <c r="P1509" s="46" t="s">
        <v>28</v>
      </c>
      <c r="Q1509" s="58">
        <f t="shared" si="303"/>
        <v>0</v>
      </c>
      <c r="R1509" s="46" t="str">
        <f t="shared" si="304"/>
        <v>-</v>
      </c>
      <c r="S1509" s="58" t="str">
        <f t="shared" si="305"/>
        <v>No Discount</v>
      </c>
      <c r="T1509" s="46" t="str">
        <f t="shared" si="306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307"/>
        <v>0</v>
      </c>
      <c r="W1509" s="46" t="str">
        <f t="shared" si="308"/>
        <v>-</v>
      </c>
      <c r="X1509" s="58">
        <f t="shared" si="309"/>
        <v>0</v>
      </c>
      <c r="Y1509" s="46" t="str">
        <f t="shared" si="310"/>
        <v>Yes</v>
      </c>
      <c r="Z1509" s="46" t="str">
        <f t="shared" si="311"/>
        <v>Very high</v>
      </c>
    </row>
    <row r="1510" spans="1:26" x14ac:dyDescent="0.25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99"/>
        <v>1546</v>
      </c>
      <c r="L1510" s="46">
        <f t="shared" si="300"/>
        <v>1623</v>
      </c>
      <c r="M1510" s="46">
        <v>54</v>
      </c>
      <c r="N1510" s="46">
        <f t="shared" si="301"/>
        <v>1677</v>
      </c>
      <c r="O1510" s="46">
        <f t="shared" si="302"/>
        <v>131</v>
      </c>
      <c r="P1510" s="46" t="s">
        <v>30</v>
      </c>
      <c r="Q1510" s="58">
        <f t="shared" si="303"/>
        <v>0</v>
      </c>
      <c r="R1510" s="46">
        <f t="shared" si="304"/>
        <v>251.54999999999998</v>
      </c>
      <c r="S1510" s="58" t="str">
        <f t="shared" si="305"/>
        <v>No Discount</v>
      </c>
      <c r="T1510" s="46" t="str">
        <f t="shared" si="306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307"/>
        <v>0</v>
      </c>
      <c r="W1510" s="46" t="str">
        <f t="shared" si="308"/>
        <v>-</v>
      </c>
      <c r="X1510" s="58">
        <f t="shared" si="309"/>
        <v>0</v>
      </c>
      <c r="Y1510" s="46" t="str">
        <f t="shared" si="310"/>
        <v>Yes</v>
      </c>
      <c r="Z1510" s="46" t="str">
        <f t="shared" si="311"/>
        <v>HIGH</v>
      </c>
    </row>
    <row r="1511" spans="1:26" x14ac:dyDescent="0.25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99"/>
        <v>4190</v>
      </c>
      <c r="L1511" s="46">
        <f t="shared" si="300"/>
        <v>4660</v>
      </c>
      <c r="M1511" s="46">
        <v>99</v>
      </c>
      <c r="N1511" s="46">
        <f t="shared" si="301"/>
        <v>4759</v>
      </c>
      <c r="O1511" s="46">
        <f t="shared" si="302"/>
        <v>569</v>
      </c>
      <c r="P1511" s="46" t="s">
        <v>30</v>
      </c>
      <c r="Q1511" s="58">
        <f t="shared" si="303"/>
        <v>0</v>
      </c>
      <c r="R1511" s="46">
        <f t="shared" si="304"/>
        <v>1332.5200000000002</v>
      </c>
      <c r="S1511" s="58" t="str">
        <f t="shared" si="305"/>
        <v>No Discount</v>
      </c>
      <c r="T1511" s="46" t="str">
        <f t="shared" si="306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307"/>
        <v>0</v>
      </c>
      <c r="W1511" s="46">
        <f t="shared" si="308"/>
        <v>1332.5200000000002</v>
      </c>
      <c r="X1511" s="58">
        <f t="shared" si="309"/>
        <v>0</v>
      </c>
      <c r="Y1511" s="46" t="str">
        <f t="shared" si="310"/>
        <v>No</v>
      </c>
      <c r="Z1511" s="46" t="str">
        <f t="shared" si="311"/>
        <v>Very high</v>
      </c>
    </row>
    <row r="1512" spans="1:26" x14ac:dyDescent="0.25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99"/>
        <v>160</v>
      </c>
      <c r="L1512" s="46">
        <f t="shared" si="300"/>
        <v>174</v>
      </c>
      <c r="M1512" s="46">
        <v>10</v>
      </c>
      <c r="N1512" s="46">
        <f t="shared" si="301"/>
        <v>184</v>
      </c>
      <c r="O1512" s="46">
        <f t="shared" si="302"/>
        <v>24</v>
      </c>
      <c r="P1512" s="46" t="s">
        <v>30</v>
      </c>
      <c r="Q1512" s="58">
        <f t="shared" si="303"/>
        <v>0</v>
      </c>
      <c r="R1512" s="46">
        <f t="shared" si="304"/>
        <v>27.599999999999998</v>
      </c>
      <c r="S1512" s="58" t="str">
        <f t="shared" si="305"/>
        <v>No Discount</v>
      </c>
      <c r="T1512" s="46" t="str">
        <f t="shared" si="306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307"/>
        <v>0</v>
      </c>
      <c r="W1512" s="46" t="str">
        <f t="shared" si="308"/>
        <v>-</v>
      </c>
      <c r="X1512" s="58">
        <f t="shared" si="309"/>
        <v>0</v>
      </c>
      <c r="Y1512" s="46" t="str">
        <f t="shared" si="310"/>
        <v>No</v>
      </c>
      <c r="Z1512" s="46" t="str">
        <f t="shared" si="311"/>
        <v>LOW</v>
      </c>
    </row>
    <row r="1513" spans="1:26" x14ac:dyDescent="0.25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99"/>
        <v>31730</v>
      </c>
      <c r="L1513" s="46">
        <f t="shared" si="300"/>
        <v>32990</v>
      </c>
      <c r="M1513" s="46">
        <v>27</v>
      </c>
      <c r="N1513" s="46">
        <f t="shared" si="301"/>
        <v>33017</v>
      </c>
      <c r="O1513" s="46">
        <f t="shared" si="302"/>
        <v>1287</v>
      </c>
      <c r="P1513" s="46" t="s">
        <v>28</v>
      </c>
      <c r="Q1513" s="58">
        <f t="shared" si="303"/>
        <v>0.3</v>
      </c>
      <c r="R1513" s="46">
        <f t="shared" si="304"/>
        <v>9905.1</v>
      </c>
      <c r="S1513" s="58" t="str">
        <f t="shared" si="305"/>
        <v>No Discount</v>
      </c>
      <c r="T1513" s="46" t="str">
        <f t="shared" si="306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307"/>
        <v>0.3</v>
      </c>
      <c r="W1513" s="46">
        <f t="shared" si="308"/>
        <v>9905.1</v>
      </c>
      <c r="X1513" s="58">
        <f t="shared" si="309"/>
        <v>0</v>
      </c>
      <c r="Y1513" s="46" t="str">
        <f t="shared" si="310"/>
        <v>Yes</v>
      </c>
      <c r="Z1513" s="46" t="str">
        <f t="shared" si="311"/>
        <v>MID</v>
      </c>
    </row>
    <row r="1514" spans="1:26" x14ac:dyDescent="0.25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99"/>
        <v>21744</v>
      </c>
      <c r="L1514" s="46">
        <f t="shared" si="300"/>
        <v>22827</v>
      </c>
      <c r="M1514" s="46">
        <v>22</v>
      </c>
      <c r="N1514" s="46">
        <f t="shared" si="301"/>
        <v>22849</v>
      </c>
      <c r="O1514" s="46">
        <f t="shared" si="302"/>
        <v>1105</v>
      </c>
      <c r="P1514" s="46" t="s">
        <v>28</v>
      </c>
      <c r="Q1514" s="58">
        <f t="shared" si="303"/>
        <v>0</v>
      </c>
      <c r="R1514" s="46" t="str">
        <f t="shared" si="304"/>
        <v>-</v>
      </c>
      <c r="S1514" s="58" t="str">
        <f t="shared" si="305"/>
        <v>No Discount</v>
      </c>
      <c r="T1514" s="46" t="str">
        <f t="shared" si="306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307"/>
        <v>0</v>
      </c>
      <c r="W1514" s="46" t="str">
        <f t="shared" si="308"/>
        <v>-</v>
      </c>
      <c r="X1514" s="58">
        <f t="shared" si="309"/>
        <v>0</v>
      </c>
      <c r="Y1514" s="46" t="str">
        <f t="shared" si="310"/>
        <v>Yes</v>
      </c>
      <c r="Z1514" s="46" t="str">
        <f t="shared" si="311"/>
        <v>MID</v>
      </c>
    </row>
    <row r="1515" spans="1:26" x14ac:dyDescent="0.25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99"/>
        <v>3152</v>
      </c>
      <c r="L1515" s="46">
        <f t="shared" si="300"/>
        <v>3504</v>
      </c>
      <c r="M1515" s="46">
        <v>26</v>
      </c>
      <c r="N1515" s="46">
        <f t="shared" si="301"/>
        <v>3530</v>
      </c>
      <c r="O1515" s="46">
        <f t="shared" si="302"/>
        <v>378</v>
      </c>
      <c r="P1515" s="46" t="s">
        <v>152</v>
      </c>
      <c r="Q1515" s="58">
        <f t="shared" si="303"/>
        <v>0</v>
      </c>
      <c r="R1515" s="46">
        <f t="shared" si="304"/>
        <v>988.40000000000009</v>
      </c>
      <c r="S1515" s="58" t="str">
        <f t="shared" si="305"/>
        <v>No Discount</v>
      </c>
      <c r="T1515" s="46" t="str">
        <f t="shared" si="306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307"/>
        <v>0</v>
      </c>
      <c r="W1515" s="46">
        <f t="shared" si="308"/>
        <v>988.40000000000009</v>
      </c>
      <c r="X1515" s="58">
        <f t="shared" si="309"/>
        <v>0</v>
      </c>
      <c r="Y1515" s="46" t="str">
        <f t="shared" si="310"/>
        <v>Yes</v>
      </c>
      <c r="Z1515" s="46" t="str">
        <f t="shared" si="311"/>
        <v>MID</v>
      </c>
    </row>
    <row r="1516" spans="1:26" x14ac:dyDescent="0.25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99"/>
        <v>33715</v>
      </c>
      <c r="L1516" s="46">
        <f t="shared" si="300"/>
        <v>36750</v>
      </c>
      <c r="M1516" s="46">
        <v>68</v>
      </c>
      <c r="N1516" s="46">
        <f t="shared" si="301"/>
        <v>36818</v>
      </c>
      <c r="O1516" s="46">
        <f t="shared" si="302"/>
        <v>3103</v>
      </c>
      <c r="P1516" s="46" t="s">
        <v>30</v>
      </c>
      <c r="Q1516" s="58">
        <f t="shared" si="303"/>
        <v>0</v>
      </c>
      <c r="R1516" s="46" t="str">
        <f t="shared" si="304"/>
        <v>-</v>
      </c>
      <c r="S1516" s="58">
        <f t="shared" si="305"/>
        <v>0.02</v>
      </c>
      <c r="T1516" s="46" t="str">
        <f t="shared" si="306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307"/>
        <v>0</v>
      </c>
      <c r="W1516" s="46" t="str">
        <f t="shared" si="308"/>
        <v>-</v>
      </c>
      <c r="X1516" s="58">
        <f t="shared" si="309"/>
        <v>0.02</v>
      </c>
      <c r="Y1516" s="46" t="str">
        <f t="shared" si="310"/>
        <v>Yes</v>
      </c>
      <c r="Z1516" s="46" t="str">
        <f t="shared" si="311"/>
        <v>Very high</v>
      </c>
    </row>
    <row r="1517" spans="1:26" x14ac:dyDescent="0.25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99"/>
        <v>2949</v>
      </c>
      <c r="L1517" s="46">
        <f t="shared" si="300"/>
        <v>3243</v>
      </c>
      <c r="M1517" s="46">
        <v>35</v>
      </c>
      <c r="N1517" s="46">
        <f t="shared" si="301"/>
        <v>3278</v>
      </c>
      <c r="O1517" s="46">
        <f t="shared" si="302"/>
        <v>329</v>
      </c>
      <c r="P1517" s="46" t="s">
        <v>28</v>
      </c>
      <c r="Q1517" s="58">
        <f t="shared" si="303"/>
        <v>0</v>
      </c>
      <c r="R1517" s="46" t="str">
        <f t="shared" si="304"/>
        <v>-</v>
      </c>
      <c r="S1517" s="58" t="str">
        <f t="shared" si="305"/>
        <v>No Discount</v>
      </c>
      <c r="T1517" s="46" t="str">
        <f t="shared" si="306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307"/>
        <v>0</v>
      </c>
      <c r="W1517" s="46" t="str">
        <f t="shared" si="308"/>
        <v>-</v>
      </c>
      <c r="X1517" s="58">
        <f t="shared" si="309"/>
        <v>0</v>
      </c>
      <c r="Y1517" s="46" t="str">
        <f t="shared" si="310"/>
        <v>No</v>
      </c>
      <c r="Z1517" s="46" t="str">
        <f t="shared" si="311"/>
        <v>MID</v>
      </c>
    </row>
    <row r="1518" spans="1:26" x14ac:dyDescent="0.25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99"/>
        <v>10200</v>
      </c>
      <c r="L1518" s="46">
        <f t="shared" si="300"/>
        <v>11550</v>
      </c>
      <c r="M1518" s="46">
        <v>60</v>
      </c>
      <c r="N1518" s="46">
        <f t="shared" si="301"/>
        <v>11610</v>
      </c>
      <c r="O1518" s="46">
        <f t="shared" si="302"/>
        <v>1410</v>
      </c>
      <c r="P1518" s="46" t="s">
        <v>30</v>
      </c>
      <c r="Q1518" s="58">
        <f t="shared" si="303"/>
        <v>0</v>
      </c>
      <c r="R1518" s="46" t="str">
        <f t="shared" si="304"/>
        <v>-</v>
      </c>
      <c r="S1518" s="58" t="str">
        <f t="shared" si="305"/>
        <v>No Discount</v>
      </c>
      <c r="T1518" s="46" t="str">
        <f t="shared" si="306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307"/>
        <v>0</v>
      </c>
      <c r="W1518" s="46" t="str">
        <f t="shared" si="308"/>
        <v>-</v>
      </c>
      <c r="X1518" s="58">
        <f t="shared" si="309"/>
        <v>0</v>
      </c>
      <c r="Y1518" s="46" t="str">
        <f t="shared" si="310"/>
        <v>No</v>
      </c>
      <c r="Z1518" s="46" t="str">
        <f t="shared" si="311"/>
        <v>HIGH</v>
      </c>
    </row>
    <row r="1519" spans="1:26" x14ac:dyDescent="0.25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99"/>
        <v>24088</v>
      </c>
      <c r="L1519" s="46">
        <f t="shared" si="300"/>
        <v>25536</v>
      </c>
      <c r="M1519" s="46">
        <v>28</v>
      </c>
      <c r="N1519" s="46">
        <f t="shared" si="301"/>
        <v>25564</v>
      </c>
      <c r="O1519" s="46">
        <f t="shared" si="302"/>
        <v>1476</v>
      </c>
      <c r="P1519" s="46" t="s">
        <v>30</v>
      </c>
      <c r="Q1519" s="58">
        <f t="shared" si="303"/>
        <v>0.3</v>
      </c>
      <c r="R1519" s="46">
        <f t="shared" si="304"/>
        <v>7669.2</v>
      </c>
      <c r="S1519" s="58" t="str">
        <f t="shared" si="305"/>
        <v>No Discount</v>
      </c>
      <c r="T1519" s="46" t="str">
        <f t="shared" si="306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307"/>
        <v>0.3</v>
      </c>
      <c r="W1519" s="46">
        <f t="shared" si="308"/>
        <v>7669.2</v>
      </c>
      <c r="X1519" s="58">
        <f t="shared" si="309"/>
        <v>0</v>
      </c>
      <c r="Y1519" s="46" t="str">
        <f t="shared" si="310"/>
        <v>Yes</v>
      </c>
      <c r="Z1519" s="46" t="str">
        <f t="shared" si="311"/>
        <v>MID</v>
      </c>
    </row>
    <row r="1520" spans="1:26" x14ac:dyDescent="0.25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99"/>
        <v>12608</v>
      </c>
      <c r="L1520" s="46">
        <f t="shared" si="300"/>
        <v>14016</v>
      </c>
      <c r="M1520" s="46">
        <v>56</v>
      </c>
      <c r="N1520" s="46">
        <f t="shared" si="301"/>
        <v>14072</v>
      </c>
      <c r="O1520" s="46">
        <f t="shared" si="302"/>
        <v>1464</v>
      </c>
      <c r="P1520" s="46" t="s">
        <v>152</v>
      </c>
      <c r="Q1520" s="58">
        <f t="shared" si="303"/>
        <v>0</v>
      </c>
      <c r="R1520" s="46">
        <f t="shared" si="304"/>
        <v>3940.1600000000003</v>
      </c>
      <c r="S1520" s="58" t="str">
        <f t="shared" si="305"/>
        <v>No Discount</v>
      </c>
      <c r="T1520" s="46" t="str">
        <f t="shared" si="306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307"/>
        <v>0</v>
      </c>
      <c r="W1520" s="46">
        <f t="shared" si="308"/>
        <v>3940.1600000000003</v>
      </c>
      <c r="X1520" s="58">
        <f t="shared" si="309"/>
        <v>0</v>
      </c>
      <c r="Y1520" s="46" t="str">
        <f t="shared" si="310"/>
        <v>Yes</v>
      </c>
      <c r="Z1520" s="46" t="str">
        <f t="shared" si="311"/>
        <v>HIGH</v>
      </c>
    </row>
    <row r="1521" spans="1:26" x14ac:dyDescent="0.25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99"/>
        <v>552</v>
      </c>
      <c r="L1521" s="46">
        <f t="shared" si="300"/>
        <v>588</v>
      </c>
      <c r="M1521" s="46">
        <v>30</v>
      </c>
      <c r="N1521" s="46">
        <f t="shared" si="301"/>
        <v>618</v>
      </c>
      <c r="O1521" s="46">
        <f t="shared" si="302"/>
        <v>66</v>
      </c>
      <c r="P1521" s="46" t="s">
        <v>30</v>
      </c>
      <c r="Q1521" s="58">
        <f t="shared" si="303"/>
        <v>0</v>
      </c>
      <c r="R1521" s="46" t="str">
        <f t="shared" si="304"/>
        <v>-</v>
      </c>
      <c r="S1521" s="58" t="str">
        <f t="shared" si="305"/>
        <v>No Discount</v>
      </c>
      <c r="T1521" s="46" t="str">
        <f t="shared" si="306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307"/>
        <v>0</v>
      </c>
      <c r="W1521" s="46" t="str">
        <f t="shared" si="308"/>
        <v>-</v>
      </c>
      <c r="X1521" s="58">
        <f t="shared" si="309"/>
        <v>0</v>
      </c>
      <c r="Y1521" s="46" t="str">
        <f t="shared" si="310"/>
        <v>No</v>
      </c>
      <c r="Z1521" s="46" t="str">
        <f t="shared" si="311"/>
        <v>MID</v>
      </c>
    </row>
    <row r="1522" spans="1:26" x14ac:dyDescent="0.25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99"/>
        <v>6858</v>
      </c>
      <c r="L1522" s="46">
        <f t="shared" si="300"/>
        <v>7474</v>
      </c>
      <c r="M1522" s="46">
        <v>39</v>
      </c>
      <c r="N1522" s="46">
        <f t="shared" si="301"/>
        <v>7513</v>
      </c>
      <c r="O1522" s="46">
        <f t="shared" si="302"/>
        <v>655</v>
      </c>
      <c r="P1522" s="46" t="s">
        <v>28</v>
      </c>
      <c r="Q1522" s="58">
        <f t="shared" si="303"/>
        <v>0</v>
      </c>
      <c r="R1522" s="46">
        <f t="shared" si="304"/>
        <v>2103.6400000000003</v>
      </c>
      <c r="S1522" s="58" t="str">
        <f t="shared" si="305"/>
        <v>No Discount</v>
      </c>
      <c r="T1522" s="46" t="str">
        <f t="shared" si="306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307"/>
        <v>0</v>
      </c>
      <c r="W1522" s="46">
        <f t="shared" si="308"/>
        <v>2103.6400000000003</v>
      </c>
      <c r="X1522" s="58">
        <f t="shared" si="309"/>
        <v>0</v>
      </c>
      <c r="Y1522" s="46" t="str">
        <f t="shared" si="310"/>
        <v>Yes</v>
      </c>
      <c r="Z1522" s="46" t="str">
        <f t="shared" si="311"/>
        <v>MID</v>
      </c>
    </row>
    <row r="1523" spans="1:26" x14ac:dyDescent="0.25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99"/>
        <v>29020</v>
      </c>
      <c r="L1523" s="46">
        <f t="shared" si="300"/>
        <v>30764</v>
      </c>
      <c r="M1523" s="46">
        <v>97</v>
      </c>
      <c r="N1523" s="46">
        <f t="shared" si="301"/>
        <v>30861</v>
      </c>
      <c r="O1523" s="46">
        <f t="shared" si="302"/>
        <v>1841</v>
      </c>
      <c r="P1523" s="46" t="s">
        <v>28</v>
      </c>
      <c r="Q1523" s="58">
        <f t="shared" si="303"/>
        <v>0</v>
      </c>
      <c r="R1523" s="46" t="str">
        <f t="shared" si="304"/>
        <v>-</v>
      </c>
      <c r="S1523" s="58" t="str">
        <f t="shared" si="305"/>
        <v>No Discount</v>
      </c>
      <c r="T1523" s="46" t="str">
        <f t="shared" si="306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307"/>
        <v>0</v>
      </c>
      <c r="W1523" s="46" t="str">
        <f t="shared" si="308"/>
        <v>-</v>
      </c>
      <c r="X1523" s="58">
        <f t="shared" si="309"/>
        <v>0</v>
      </c>
      <c r="Y1523" s="46" t="str">
        <f t="shared" si="310"/>
        <v>Yes</v>
      </c>
      <c r="Z1523" s="46" t="str">
        <f t="shared" si="311"/>
        <v>Very high</v>
      </c>
    </row>
    <row r="1524" spans="1:26" x14ac:dyDescent="0.25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99"/>
        <v>1408</v>
      </c>
      <c r="L1524" s="46">
        <f t="shared" si="300"/>
        <v>1496</v>
      </c>
      <c r="M1524" s="46">
        <v>30</v>
      </c>
      <c r="N1524" s="46">
        <f t="shared" si="301"/>
        <v>1526</v>
      </c>
      <c r="O1524" s="46">
        <f t="shared" si="302"/>
        <v>118</v>
      </c>
      <c r="P1524" s="46" t="s">
        <v>28</v>
      </c>
      <c r="Q1524" s="58">
        <f t="shared" si="303"/>
        <v>0.3</v>
      </c>
      <c r="R1524" s="46">
        <f t="shared" si="304"/>
        <v>457.8</v>
      </c>
      <c r="S1524" s="58" t="str">
        <f t="shared" si="305"/>
        <v>No Discount</v>
      </c>
      <c r="T1524" s="46" t="str">
        <f t="shared" si="306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307"/>
        <v>0.3</v>
      </c>
      <c r="W1524" s="46">
        <f t="shared" si="308"/>
        <v>457.8</v>
      </c>
      <c r="X1524" s="58">
        <f t="shared" si="309"/>
        <v>0</v>
      </c>
      <c r="Y1524" s="46" t="str">
        <f t="shared" si="310"/>
        <v>No</v>
      </c>
      <c r="Z1524" s="46" t="str">
        <f t="shared" si="311"/>
        <v>MID</v>
      </c>
    </row>
    <row r="1525" spans="1:26" x14ac:dyDescent="0.25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99"/>
        <v>256</v>
      </c>
      <c r="L1525" s="46">
        <f t="shared" si="300"/>
        <v>276</v>
      </c>
      <c r="M1525" s="46">
        <v>30</v>
      </c>
      <c r="N1525" s="46">
        <f t="shared" si="301"/>
        <v>306</v>
      </c>
      <c r="O1525" s="46">
        <f t="shared" si="302"/>
        <v>50</v>
      </c>
      <c r="P1525" s="46" t="s">
        <v>30</v>
      </c>
      <c r="Q1525" s="58">
        <f t="shared" si="303"/>
        <v>0.3</v>
      </c>
      <c r="R1525" s="46">
        <f t="shared" si="304"/>
        <v>91.8</v>
      </c>
      <c r="S1525" s="58" t="str">
        <f t="shared" si="305"/>
        <v>No Discount</v>
      </c>
      <c r="T1525" s="46" t="str">
        <f t="shared" si="306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307"/>
        <v>0.3</v>
      </c>
      <c r="W1525" s="46">
        <f t="shared" si="308"/>
        <v>91.8</v>
      </c>
      <c r="X1525" s="58">
        <f t="shared" si="309"/>
        <v>0</v>
      </c>
      <c r="Y1525" s="46" t="str">
        <f t="shared" si="310"/>
        <v>No</v>
      </c>
      <c r="Z1525" s="46" t="str">
        <f t="shared" si="311"/>
        <v>MID</v>
      </c>
    </row>
    <row r="1526" spans="1:26" x14ac:dyDescent="0.25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99"/>
        <v>23076</v>
      </c>
      <c r="L1526" s="46">
        <f t="shared" si="300"/>
        <v>25416</v>
      </c>
      <c r="M1526" s="46">
        <v>98</v>
      </c>
      <c r="N1526" s="46">
        <f t="shared" si="301"/>
        <v>25514</v>
      </c>
      <c r="O1526" s="46">
        <f t="shared" si="302"/>
        <v>2438</v>
      </c>
      <c r="P1526" s="46" t="s">
        <v>30</v>
      </c>
      <c r="Q1526" s="58">
        <f t="shared" si="303"/>
        <v>0</v>
      </c>
      <c r="R1526" s="46" t="str">
        <f t="shared" si="304"/>
        <v>-</v>
      </c>
      <c r="S1526" s="58">
        <f t="shared" si="305"/>
        <v>0.02</v>
      </c>
      <c r="T1526" s="46" t="str">
        <f t="shared" si="306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307"/>
        <v>0</v>
      </c>
      <c r="W1526" s="46" t="str">
        <f t="shared" si="308"/>
        <v>-</v>
      </c>
      <c r="X1526" s="58">
        <f t="shared" si="309"/>
        <v>0.02</v>
      </c>
      <c r="Y1526" s="46" t="str">
        <f t="shared" si="310"/>
        <v>Yes</v>
      </c>
      <c r="Z1526" s="46" t="str">
        <f t="shared" si="311"/>
        <v>Very high</v>
      </c>
    </row>
    <row r="1527" spans="1:26" x14ac:dyDescent="0.25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99"/>
        <v>8205</v>
      </c>
      <c r="L1527" s="46">
        <f t="shared" si="300"/>
        <v>8529</v>
      </c>
      <c r="M1527" s="46">
        <v>78</v>
      </c>
      <c r="N1527" s="46">
        <f t="shared" si="301"/>
        <v>8607</v>
      </c>
      <c r="O1527" s="46">
        <f t="shared" si="302"/>
        <v>402</v>
      </c>
      <c r="P1527" s="46" t="s">
        <v>30</v>
      </c>
      <c r="Q1527" s="58">
        <f t="shared" si="303"/>
        <v>0.3</v>
      </c>
      <c r="R1527" s="46">
        <f t="shared" si="304"/>
        <v>2582.1</v>
      </c>
      <c r="S1527" s="58" t="str">
        <f t="shared" si="305"/>
        <v>No Discount</v>
      </c>
      <c r="T1527" s="46" t="str">
        <f t="shared" si="306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307"/>
        <v>0.3</v>
      </c>
      <c r="W1527" s="46">
        <f t="shared" si="308"/>
        <v>2582.1</v>
      </c>
      <c r="X1527" s="58">
        <f t="shared" si="309"/>
        <v>0</v>
      </c>
      <c r="Y1527" s="46" t="str">
        <f t="shared" si="310"/>
        <v>Yes</v>
      </c>
      <c r="Z1527" s="46" t="str">
        <f t="shared" si="311"/>
        <v>Very high</v>
      </c>
    </row>
    <row r="1528" spans="1:26" x14ac:dyDescent="0.25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99"/>
        <v>8560</v>
      </c>
      <c r="L1528" s="46">
        <f t="shared" si="300"/>
        <v>9154</v>
      </c>
      <c r="M1528" s="46">
        <v>45</v>
      </c>
      <c r="N1528" s="46">
        <f t="shared" si="301"/>
        <v>9199</v>
      </c>
      <c r="O1528" s="46">
        <f t="shared" si="302"/>
        <v>639</v>
      </c>
      <c r="P1528" s="46" t="s">
        <v>28</v>
      </c>
      <c r="Q1528" s="58">
        <f t="shared" si="303"/>
        <v>0</v>
      </c>
      <c r="R1528" s="46" t="str">
        <f t="shared" si="304"/>
        <v>-</v>
      </c>
      <c r="S1528" s="58" t="str">
        <f t="shared" si="305"/>
        <v>No Discount</v>
      </c>
      <c r="T1528" s="46" t="str">
        <f t="shared" si="306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307"/>
        <v>0</v>
      </c>
      <c r="W1528" s="46" t="str">
        <f t="shared" si="308"/>
        <v>-</v>
      </c>
      <c r="X1528" s="58">
        <f t="shared" si="309"/>
        <v>0</v>
      </c>
      <c r="Y1528" s="46" t="str">
        <f t="shared" si="310"/>
        <v>Yes</v>
      </c>
      <c r="Z1528" s="46" t="str">
        <f t="shared" si="311"/>
        <v>HIGH</v>
      </c>
    </row>
    <row r="1529" spans="1:26" x14ac:dyDescent="0.25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99"/>
        <v>8295</v>
      </c>
      <c r="L1529" s="46">
        <f t="shared" si="300"/>
        <v>9214</v>
      </c>
      <c r="M1529" s="46">
        <v>32</v>
      </c>
      <c r="N1529" s="46">
        <f t="shared" si="301"/>
        <v>9246</v>
      </c>
      <c r="O1529" s="46">
        <f t="shared" si="302"/>
        <v>951</v>
      </c>
      <c r="P1529" s="46" t="s">
        <v>30</v>
      </c>
      <c r="Q1529" s="58">
        <f t="shared" si="303"/>
        <v>0</v>
      </c>
      <c r="R1529" s="46" t="str">
        <f t="shared" si="304"/>
        <v>-</v>
      </c>
      <c r="S1529" s="58" t="str">
        <f t="shared" si="305"/>
        <v>No Discount</v>
      </c>
      <c r="T1529" s="46" t="str">
        <f t="shared" si="306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307"/>
        <v>0</v>
      </c>
      <c r="W1529" s="46" t="str">
        <f t="shared" si="308"/>
        <v>-</v>
      </c>
      <c r="X1529" s="58">
        <f t="shared" si="309"/>
        <v>0</v>
      </c>
      <c r="Y1529" s="46" t="str">
        <f t="shared" si="310"/>
        <v>Yes</v>
      </c>
      <c r="Z1529" s="46" t="str">
        <f t="shared" si="311"/>
        <v>MID</v>
      </c>
    </row>
    <row r="1530" spans="1:26" x14ac:dyDescent="0.25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99"/>
        <v>2610</v>
      </c>
      <c r="L1530" s="46">
        <f t="shared" si="300"/>
        <v>2688</v>
      </c>
      <c r="M1530" s="46">
        <v>37</v>
      </c>
      <c r="N1530" s="46">
        <f t="shared" si="301"/>
        <v>2725</v>
      </c>
      <c r="O1530" s="46">
        <f t="shared" si="302"/>
        <v>115</v>
      </c>
      <c r="P1530" s="46" t="s">
        <v>28</v>
      </c>
      <c r="Q1530" s="58">
        <f t="shared" si="303"/>
        <v>0</v>
      </c>
      <c r="R1530" s="46">
        <f t="shared" si="304"/>
        <v>763.00000000000011</v>
      </c>
      <c r="S1530" s="58" t="str">
        <f t="shared" si="305"/>
        <v>No Discount</v>
      </c>
      <c r="T1530" s="46" t="str">
        <f t="shared" si="306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307"/>
        <v>0</v>
      </c>
      <c r="W1530" s="46">
        <f t="shared" si="308"/>
        <v>763.00000000000011</v>
      </c>
      <c r="X1530" s="58">
        <f t="shared" si="309"/>
        <v>0</v>
      </c>
      <c r="Y1530" s="46" t="str">
        <f t="shared" si="310"/>
        <v>No</v>
      </c>
      <c r="Z1530" s="46" t="str">
        <f t="shared" si="311"/>
        <v>MID</v>
      </c>
    </row>
    <row r="1531" spans="1:26" x14ac:dyDescent="0.25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99"/>
        <v>47506</v>
      </c>
      <c r="L1531" s="46">
        <f t="shared" si="300"/>
        <v>50310</v>
      </c>
      <c r="M1531" s="46">
        <v>77</v>
      </c>
      <c r="N1531" s="46">
        <f t="shared" si="301"/>
        <v>50387</v>
      </c>
      <c r="O1531" s="46">
        <f t="shared" si="302"/>
        <v>2881</v>
      </c>
      <c r="P1531" s="46" t="s">
        <v>28</v>
      </c>
      <c r="Q1531" s="58">
        <f t="shared" si="303"/>
        <v>0</v>
      </c>
      <c r="R1531" s="46">
        <f t="shared" si="304"/>
        <v>14108.36</v>
      </c>
      <c r="S1531" s="58" t="str">
        <f t="shared" si="305"/>
        <v>No Discount</v>
      </c>
      <c r="T1531" s="46" t="str">
        <f t="shared" si="306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307"/>
        <v>0</v>
      </c>
      <c r="W1531" s="46">
        <f t="shared" si="308"/>
        <v>14108.36</v>
      </c>
      <c r="X1531" s="58">
        <f t="shared" si="309"/>
        <v>0</v>
      </c>
      <c r="Y1531" s="46" t="str">
        <f t="shared" si="310"/>
        <v>Yes</v>
      </c>
      <c r="Z1531" s="46" t="str">
        <f t="shared" si="311"/>
        <v>Very high</v>
      </c>
    </row>
    <row r="1532" spans="1:26" x14ac:dyDescent="0.25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99"/>
        <v>158304</v>
      </c>
      <c r="L1532" s="46">
        <f t="shared" si="300"/>
        <v>171132</v>
      </c>
      <c r="M1532" s="46">
        <v>96</v>
      </c>
      <c r="N1532" s="46">
        <f t="shared" si="301"/>
        <v>171228</v>
      </c>
      <c r="O1532" s="46">
        <f t="shared" si="302"/>
        <v>12924</v>
      </c>
      <c r="P1532" s="46" t="s">
        <v>30</v>
      </c>
      <c r="Q1532" s="58">
        <f t="shared" si="303"/>
        <v>0.3</v>
      </c>
      <c r="R1532" s="46">
        <f t="shared" si="304"/>
        <v>51368.4</v>
      </c>
      <c r="S1532" s="58" t="str">
        <f t="shared" si="305"/>
        <v>No Discount</v>
      </c>
      <c r="T1532" s="46" t="str">
        <f t="shared" si="306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307"/>
        <v>0.3</v>
      </c>
      <c r="W1532" s="46">
        <f t="shared" si="308"/>
        <v>51368.4</v>
      </c>
      <c r="X1532" s="58">
        <f t="shared" si="309"/>
        <v>0</v>
      </c>
      <c r="Y1532" s="46" t="str">
        <f t="shared" si="310"/>
        <v>Yes</v>
      </c>
      <c r="Z1532" s="46" t="str">
        <f t="shared" si="311"/>
        <v>Very high</v>
      </c>
    </row>
    <row r="1533" spans="1:26" x14ac:dyDescent="0.25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99"/>
        <v>522</v>
      </c>
      <c r="L1533" s="46">
        <f t="shared" si="300"/>
        <v>567</v>
      </c>
      <c r="M1533" s="46">
        <v>10</v>
      </c>
      <c r="N1533" s="46">
        <f t="shared" si="301"/>
        <v>577</v>
      </c>
      <c r="O1533" s="46">
        <f t="shared" si="302"/>
        <v>55</v>
      </c>
      <c r="P1533" s="46" t="s">
        <v>30</v>
      </c>
      <c r="Q1533" s="58">
        <f t="shared" si="303"/>
        <v>0</v>
      </c>
      <c r="R1533" s="46" t="str">
        <f t="shared" si="304"/>
        <v>-</v>
      </c>
      <c r="S1533" s="58" t="str">
        <f t="shared" si="305"/>
        <v>No Discount</v>
      </c>
      <c r="T1533" s="46" t="str">
        <f t="shared" si="306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307"/>
        <v>0</v>
      </c>
      <c r="W1533" s="46" t="str">
        <f t="shared" si="308"/>
        <v>-</v>
      </c>
      <c r="X1533" s="58">
        <f t="shared" si="309"/>
        <v>0</v>
      </c>
      <c r="Y1533" s="46" t="str">
        <f t="shared" si="310"/>
        <v>No</v>
      </c>
      <c r="Z1533" s="46" t="str">
        <f t="shared" si="311"/>
        <v>LOW</v>
      </c>
    </row>
    <row r="1534" spans="1:26" x14ac:dyDescent="0.25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99"/>
        <v>6308</v>
      </c>
      <c r="L1534" s="46">
        <f t="shared" si="300"/>
        <v>6616</v>
      </c>
      <c r="M1534" s="46">
        <v>30</v>
      </c>
      <c r="N1534" s="46">
        <f t="shared" si="301"/>
        <v>6646</v>
      </c>
      <c r="O1534" s="46">
        <f t="shared" si="302"/>
        <v>338</v>
      </c>
      <c r="P1534" s="46" t="s">
        <v>64</v>
      </c>
      <c r="Q1534" s="58">
        <f t="shared" si="303"/>
        <v>0</v>
      </c>
      <c r="R1534" s="46" t="str">
        <f t="shared" si="304"/>
        <v>-</v>
      </c>
      <c r="S1534" s="58" t="str">
        <f t="shared" si="305"/>
        <v>No Discount</v>
      </c>
      <c r="T1534" s="46" t="str">
        <f t="shared" si="306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307"/>
        <v>0</v>
      </c>
      <c r="W1534" s="46" t="str">
        <f t="shared" si="308"/>
        <v>-</v>
      </c>
      <c r="X1534" s="58">
        <f t="shared" si="309"/>
        <v>0</v>
      </c>
      <c r="Y1534" s="46" t="str">
        <f t="shared" si="310"/>
        <v>No</v>
      </c>
      <c r="Z1534" s="46" t="str">
        <f t="shared" si="311"/>
        <v>MID</v>
      </c>
    </row>
    <row r="1535" spans="1:26" x14ac:dyDescent="0.25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99"/>
        <v>31160</v>
      </c>
      <c r="L1535" s="46">
        <f t="shared" si="300"/>
        <v>31772</v>
      </c>
      <c r="M1535" s="46">
        <v>61</v>
      </c>
      <c r="N1535" s="46">
        <f t="shared" si="301"/>
        <v>31833</v>
      </c>
      <c r="O1535" s="46">
        <f t="shared" si="302"/>
        <v>673</v>
      </c>
      <c r="P1535" s="46" t="s">
        <v>30</v>
      </c>
      <c r="Q1535" s="58">
        <f t="shared" si="303"/>
        <v>0</v>
      </c>
      <c r="R1535" s="46" t="str">
        <f t="shared" si="304"/>
        <v>-</v>
      </c>
      <c r="S1535" s="58" t="str">
        <f t="shared" si="305"/>
        <v>No Discount</v>
      </c>
      <c r="T1535" s="46" t="str">
        <f t="shared" si="306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307"/>
        <v>0</v>
      </c>
      <c r="W1535" s="46" t="str">
        <f t="shared" si="308"/>
        <v>-</v>
      </c>
      <c r="X1535" s="58">
        <f t="shared" si="309"/>
        <v>0</v>
      </c>
      <c r="Y1535" s="46" t="str">
        <f t="shared" si="310"/>
        <v>Yes</v>
      </c>
      <c r="Z1535" s="46" t="str">
        <f t="shared" si="311"/>
        <v>Very high</v>
      </c>
    </row>
    <row r="1536" spans="1:26" x14ac:dyDescent="0.25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99"/>
        <v>14140</v>
      </c>
      <c r="L1536" s="46">
        <f t="shared" si="300"/>
        <v>15400</v>
      </c>
      <c r="M1536" s="46">
        <v>82</v>
      </c>
      <c r="N1536" s="46">
        <f t="shared" si="301"/>
        <v>15482</v>
      </c>
      <c r="O1536" s="46">
        <f t="shared" si="302"/>
        <v>1342</v>
      </c>
      <c r="P1536" s="46" t="s">
        <v>28</v>
      </c>
      <c r="Q1536" s="58">
        <f t="shared" si="303"/>
        <v>0.3</v>
      </c>
      <c r="R1536" s="46">
        <f t="shared" si="304"/>
        <v>4644.5999999999995</v>
      </c>
      <c r="S1536" s="58" t="str">
        <f t="shared" si="305"/>
        <v>No Discount</v>
      </c>
      <c r="T1536" s="46" t="str">
        <f t="shared" si="306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307"/>
        <v>0.3</v>
      </c>
      <c r="W1536" s="46">
        <f t="shared" si="308"/>
        <v>4644.5999999999995</v>
      </c>
      <c r="X1536" s="58">
        <f t="shared" si="309"/>
        <v>0</v>
      </c>
      <c r="Y1536" s="46" t="str">
        <f t="shared" si="310"/>
        <v>Yes</v>
      </c>
      <c r="Z1536" s="46" t="str">
        <f t="shared" si="311"/>
        <v>Very high</v>
      </c>
    </row>
    <row r="1537" spans="1:26" x14ac:dyDescent="0.25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99"/>
        <v>480</v>
      </c>
      <c r="L1537" s="46">
        <f t="shared" si="300"/>
        <v>522</v>
      </c>
      <c r="M1537" s="46">
        <v>10</v>
      </c>
      <c r="N1537" s="46">
        <f t="shared" si="301"/>
        <v>532</v>
      </c>
      <c r="O1537" s="46">
        <f t="shared" si="302"/>
        <v>52</v>
      </c>
      <c r="P1537" s="46" t="s">
        <v>30</v>
      </c>
      <c r="Q1537" s="58">
        <f t="shared" si="303"/>
        <v>0</v>
      </c>
      <c r="R1537" s="46" t="str">
        <f t="shared" si="304"/>
        <v>-</v>
      </c>
      <c r="S1537" s="58" t="str">
        <f t="shared" si="305"/>
        <v>No Discount</v>
      </c>
      <c r="T1537" s="46" t="str">
        <f t="shared" si="306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307"/>
        <v>0</v>
      </c>
      <c r="W1537" s="46" t="str">
        <f t="shared" si="308"/>
        <v>-</v>
      </c>
      <c r="X1537" s="58">
        <f t="shared" si="309"/>
        <v>0</v>
      </c>
      <c r="Y1537" s="46" t="str">
        <f t="shared" si="310"/>
        <v>No</v>
      </c>
      <c r="Z1537" s="46" t="str">
        <f t="shared" si="311"/>
        <v>LOW</v>
      </c>
    </row>
    <row r="1538" spans="1:26" x14ac:dyDescent="0.25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99"/>
        <v>4596</v>
      </c>
      <c r="L1538" s="46">
        <f t="shared" si="300"/>
        <v>4911</v>
      </c>
      <c r="M1538" s="46">
        <v>30</v>
      </c>
      <c r="N1538" s="46">
        <f t="shared" si="301"/>
        <v>4941</v>
      </c>
      <c r="O1538" s="46">
        <f t="shared" si="302"/>
        <v>345</v>
      </c>
      <c r="P1538" s="46" t="s">
        <v>28</v>
      </c>
      <c r="Q1538" s="58">
        <f t="shared" si="303"/>
        <v>0.3</v>
      </c>
      <c r="R1538" s="46">
        <f t="shared" si="304"/>
        <v>1482.3</v>
      </c>
      <c r="S1538" s="58" t="str">
        <f t="shared" si="305"/>
        <v>No Discount</v>
      </c>
      <c r="T1538" s="46" t="str">
        <f t="shared" si="306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307"/>
        <v>0.3</v>
      </c>
      <c r="W1538" s="46">
        <f t="shared" si="308"/>
        <v>1482.3</v>
      </c>
      <c r="X1538" s="58">
        <f t="shared" si="309"/>
        <v>0</v>
      </c>
      <c r="Y1538" s="46" t="str">
        <f t="shared" si="310"/>
        <v>Yes</v>
      </c>
      <c r="Z1538" s="46" t="str">
        <f t="shared" si="311"/>
        <v>MID</v>
      </c>
    </row>
    <row r="1539" spans="1:26" x14ac:dyDescent="0.25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312">I1539*J1539</f>
        <v>5192</v>
      </c>
      <c r="L1539" s="46">
        <f t="shared" ref="L1539:L1602" si="313">H1539*J1539</f>
        <v>5658</v>
      </c>
      <c r="M1539" s="46">
        <v>61</v>
      </c>
      <c r="N1539" s="46">
        <f t="shared" ref="N1539:N1602" si="314">L1539+M1539</f>
        <v>5719</v>
      </c>
      <c r="O1539" s="46">
        <f t="shared" ref="O1539:O1602" si="315">N1539-K1539</f>
        <v>527</v>
      </c>
      <c r="P1539" s="46" t="s">
        <v>30</v>
      </c>
      <c r="Q1539" s="58">
        <f t="shared" ref="Q1539:Q1602" si="316">IF(E1539="Amazon",30%,0)</f>
        <v>0</v>
      </c>
      <c r="R1539" s="46" t="str">
        <f t="shared" ref="R1539:R1602" si="317">IF(E1539="Amazon",30%*N1539,IF(E1539="Flipkart",28%*N1539,IF(E1539="India Mart",15%*N1539,"-")))</f>
        <v>-</v>
      </c>
      <c r="S1539" s="58" t="str">
        <f t="shared" ref="S1539:S1602" si="318">IF(AND(E1539="Website",N1539&gt;25000),2%,"No Discount")</f>
        <v>No Discount</v>
      </c>
      <c r="T1539" s="46" t="str">
        <f t="shared" ref="T1539:T1602" si="319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ref="V1539:V1602" si="320">IF(E1539="Amazon",30%,0%)</f>
        <v>0</v>
      </c>
      <c r="W1539" s="46" t="str">
        <f t="shared" ref="W1539:W1602" si="321">IF(E1539="Amazon",N1539*30%,IF(E1539="flipkart",N1539*28%,IF(E1539="indiamart",N1539*15%,"-")))</f>
        <v>-</v>
      </c>
      <c r="X1539" s="58">
        <f t="shared" ref="X1539:X1602" si="322">IF(AND(E1539="website",N1539&gt;25000),2%,0%)</f>
        <v>0</v>
      </c>
      <c r="Y1539" s="46" t="str">
        <f t="shared" ref="Y1539:Y1602" si="323">IF(OR(D1539="Furniture",D1539="Technology"),"Yes","No")</f>
        <v>Yes</v>
      </c>
      <c r="Z1539" s="46" t="str">
        <f t="shared" ref="Z1539:Z1602" si="324">_xlfn.IFS(M1539&lt;=20,"LOW",M1539&lt;=40,"MID",M1539&lt;=60,"HIGH",M1539&gt;60,"Very high")</f>
        <v>Very high</v>
      </c>
    </row>
    <row r="1540" spans="1:26" x14ac:dyDescent="0.25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312"/>
        <v>762</v>
      </c>
      <c r="L1540" s="46">
        <f t="shared" si="313"/>
        <v>837</v>
      </c>
      <c r="M1540" s="46">
        <v>85</v>
      </c>
      <c r="N1540" s="46">
        <f t="shared" si="314"/>
        <v>922</v>
      </c>
      <c r="O1540" s="46">
        <f t="shared" si="315"/>
        <v>160</v>
      </c>
      <c r="P1540" s="46" t="s">
        <v>30</v>
      </c>
      <c r="Q1540" s="58">
        <f t="shared" si="316"/>
        <v>0</v>
      </c>
      <c r="R1540" s="46">
        <f t="shared" si="317"/>
        <v>258.16000000000003</v>
      </c>
      <c r="S1540" s="58" t="str">
        <f t="shared" si="318"/>
        <v>No Discount</v>
      </c>
      <c r="T1540" s="46" t="str">
        <f t="shared" si="319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320"/>
        <v>0</v>
      </c>
      <c r="W1540" s="46">
        <f t="shared" si="321"/>
        <v>258.16000000000003</v>
      </c>
      <c r="X1540" s="58">
        <f t="shared" si="322"/>
        <v>0</v>
      </c>
      <c r="Y1540" s="46" t="str">
        <f t="shared" si="323"/>
        <v>No</v>
      </c>
      <c r="Z1540" s="46" t="str">
        <f t="shared" si="324"/>
        <v>Very high</v>
      </c>
    </row>
    <row r="1541" spans="1:26" x14ac:dyDescent="0.25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312"/>
        <v>232</v>
      </c>
      <c r="L1541" s="46">
        <f t="shared" si="313"/>
        <v>248</v>
      </c>
      <c r="M1541" s="46">
        <v>10</v>
      </c>
      <c r="N1541" s="46">
        <f t="shared" si="314"/>
        <v>258</v>
      </c>
      <c r="O1541" s="46">
        <f t="shared" si="315"/>
        <v>26</v>
      </c>
      <c r="P1541" s="46" t="s">
        <v>30</v>
      </c>
      <c r="Q1541" s="58">
        <f t="shared" si="316"/>
        <v>0.3</v>
      </c>
      <c r="R1541" s="46">
        <f t="shared" si="317"/>
        <v>77.399999999999991</v>
      </c>
      <c r="S1541" s="58" t="str">
        <f t="shared" si="318"/>
        <v>No Discount</v>
      </c>
      <c r="T1541" s="46" t="str">
        <f t="shared" si="319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320"/>
        <v>0.3</v>
      </c>
      <c r="W1541" s="46">
        <f t="shared" si="321"/>
        <v>77.399999999999991</v>
      </c>
      <c r="X1541" s="58">
        <f t="shared" si="322"/>
        <v>0</v>
      </c>
      <c r="Y1541" s="46" t="str">
        <f t="shared" si="323"/>
        <v>No</v>
      </c>
      <c r="Z1541" s="46" t="str">
        <f t="shared" si="324"/>
        <v>LOW</v>
      </c>
    </row>
    <row r="1542" spans="1:26" x14ac:dyDescent="0.25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312"/>
        <v>2328</v>
      </c>
      <c r="L1542" s="46">
        <f t="shared" si="313"/>
        <v>2420</v>
      </c>
      <c r="M1542" s="46">
        <v>23</v>
      </c>
      <c r="N1542" s="46">
        <f t="shared" si="314"/>
        <v>2443</v>
      </c>
      <c r="O1542" s="46">
        <f t="shared" si="315"/>
        <v>115</v>
      </c>
      <c r="P1542" s="46" t="s">
        <v>30</v>
      </c>
      <c r="Q1542" s="58">
        <f t="shared" si="316"/>
        <v>0</v>
      </c>
      <c r="R1542" s="46" t="str">
        <f t="shared" si="317"/>
        <v>-</v>
      </c>
      <c r="S1542" s="58" t="str">
        <f t="shared" si="318"/>
        <v>No Discount</v>
      </c>
      <c r="T1542" s="46" t="str">
        <f t="shared" si="319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320"/>
        <v>0</v>
      </c>
      <c r="W1542" s="46" t="str">
        <f t="shared" si="321"/>
        <v>-</v>
      </c>
      <c r="X1542" s="58">
        <f t="shared" si="322"/>
        <v>0</v>
      </c>
      <c r="Y1542" s="46" t="str">
        <f t="shared" si="323"/>
        <v>Yes</v>
      </c>
      <c r="Z1542" s="46" t="str">
        <f t="shared" si="324"/>
        <v>MID</v>
      </c>
    </row>
    <row r="1543" spans="1:26" x14ac:dyDescent="0.25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312"/>
        <v>24345</v>
      </c>
      <c r="L1543" s="46">
        <f t="shared" si="313"/>
        <v>26319</v>
      </c>
      <c r="M1543" s="46">
        <v>54</v>
      </c>
      <c r="N1543" s="46">
        <f t="shared" si="314"/>
        <v>26373</v>
      </c>
      <c r="O1543" s="46">
        <f t="shared" si="315"/>
        <v>2028</v>
      </c>
      <c r="P1543" s="46" t="s">
        <v>30</v>
      </c>
      <c r="Q1543" s="58">
        <f t="shared" si="316"/>
        <v>0</v>
      </c>
      <c r="R1543" s="46">
        <f t="shared" si="317"/>
        <v>7384.4400000000005</v>
      </c>
      <c r="S1543" s="58" t="str">
        <f t="shared" si="318"/>
        <v>No Discount</v>
      </c>
      <c r="T1543" s="46" t="str">
        <f t="shared" si="319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320"/>
        <v>0</v>
      </c>
      <c r="W1543" s="46">
        <f t="shared" si="321"/>
        <v>7384.4400000000005</v>
      </c>
      <c r="X1543" s="58">
        <f t="shared" si="322"/>
        <v>0</v>
      </c>
      <c r="Y1543" s="46" t="str">
        <f t="shared" si="323"/>
        <v>Yes</v>
      </c>
      <c r="Z1543" s="46" t="str">
        <f t="shared" si="324"/>
        <v>HIGH</v>
      </c>
    </row>
    <row r="1544" spans="1:26" x14ac:dyDescent="0.25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312"/>
        <v>2635</v>
      </c>
      <c r="L1544" s="46">
        <f t="shared" si="313"/>
        <v>2960</v>
      </c>
      <c r="M1544" s="46">
        <v>86</v>
      </c>
      <c r="N1544" s="46">
        <f t="shared" si="314"/>
        <v>3046</v>
      </c>
      <c r="O1544" s="46">
        <f t="shared" si="315"/>
        <v>411</v>
      </c>
      <c r="P1544" s="46" t="s">
        <v>28</v>
      </c>
      <c r="Q1544" s="58">
        <f t="shared" si="316"/>
        <v>0</v>
      </c>
      <c r="R1544" s="46" t="str">
        <f t="shared" si="317"/>
        <v>-</v>
      </c>
      <c r="S1544" s="58" t="str">
        <f t="shared" si="318"/>
        <v>No Discount</v>
      </c>
      <c r="T1544" s="46" t="str">
        <f t="shared" si="319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320"/>
        <v>0</v>
      </c>
      <c r="W1544" s="46" t="str">
        <f t="shared" si="321"/>
        <v>-</v>
      </c>
      <c r="X1544" s="58">
        <f t="shared" si="322"/>
        <v>0</v>
      </c>
      <c r="Y1544" s="46" t="str">
        <f t="shared" si="323"/>
        <v>Yes</v>
      </c>
      <c r="Z1544" s="46" t="str">
        <f t="shared" si="324"/>
        <v>Very high</v>
      </c>
    </row>
    <row r="1545" spans="1:26" x14ac:dyDescent="0.25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312"/>
        <v>1326</v>
      </c>
      <c r="L1545" s="46">
        <f t="shared" si="313"/>
        <v>1447</v>
      </c>
      <c r="M1545" s="46">
        <v>20</v>
      </c>
      <c r="N1545" s="46">
        <f t="shared" si="314"/>
        <v>1467</v>
      </c>
      <c r="O1545" s="46">
        <f t="shared" si="315"/>
        <v>141</v>
      </c>
      <c r="P1545" s="46" t="s">
        <v>28</v>
      </c>
      <c r="Q1545" s="58">
        <f t="shared" si="316"/>
        <v>0</v>
      </c>
      <c r="R1545" s="46" t="str">
        <f t="shared" si="317"/>
        <v>-</v>
      </c>
      <c r="S1545" s="58" t="str">
        <f t="shared" si="318"/>
        <v>No Discount</v>
      </c>
      <c r="T1545" s="46" t="str">
        <f t="shared" si="319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320"/>
        <v>0</v>
      </c>
      <c r="W1545" s="46" t="str">
        <f t="shared" si="321"/>
        <v>-</v>
      </c>
      <c r="X1545" s="58">
        <f t="shared" si="322"/>
        <v>0</v>
      </c>
      <c r="Y1545" s="46" t="str">
        <f t="shared" si="323"/>
        <v>Yes</v>
      </c>
      <c r="Z1545" s="46" t="str">
        <f t="shared" si="324"/>
        <v>LOW</v>
      </c>
    </row>
    <row r="1546" spans="1:26" x14ac:dyDescent="0.25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312"/>
        <v>232</v>
      </c>
      <c r="L1546" s="46">
        <f t="shared" si="313"/>
        <v>240</v>
      </c>
      <c r="M1546" s="46">
        <v>10</v>
      </c>
      <c r="N1546" s="46">
        <f t="shared" si="314"/>
        <v>250</v>
      </c>
      <c r="O1546" s="46">
        <f t="shared" si="315"/>
        <v>18</v>
      </c>
      <c r="P1546" s="46" t="s">
        <v>28</v>
      </c>
      <c r="Q1546" s="58">
        <f t="shared" si="316"/>
        <v>0.3</v>
      </c>
      <c r="R1546" s="46">
        <f t="shared" si="317"/>
        <v>75</v>
      </c>
      <c r="S1546" s="58" t="str">
        <f t="shared" si="318"/>
        <v>No Discount</v>
      </c>
      <c r="T1546" s="46" t="str">
        <f t="shared" si="319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320"/>
        <v>0.3</v>
      </c>
      <c r="W1546" s="46">
        <f t="shared" si="321"/>
        <v>75</v>
      </c>
      <c r="X1546" s="58">
        <f t="shared" si="322"/>
        <v>0</v>
      </c>
      <c r="Y1546" s="46" t="str">
        <f t="shared" si="323"/>
        <v>No</v>
      </c>
      <c r="Z1546" s="46" t="str">
        <f t="shared" si="324"/>
        <v>LOW</v>
      </c>
    </row>
    <row r="1547" spans="1:26" x14ac:dyDescent="0.25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312"/>
        <v>2584</v>
      </c>
      <c r="L1547" s="46">
        <f t="shared" si="313"/>
        <v>2904</v>
      </c>
      <c r="M1547" s="46">
        <v>86</v>
      </c>
      <c r="N1547" s="46">
        <f t="shared" si="314"/>
        <v>2990</v>
      </c>
      <c r="O1547" s="46">
        <f t="shared" si="315"/>
        <v>406</v>
      </c>
      <c r="P1547" s="46" t="s">
        <v>30</v>
      </c>
      <c r="Q1547" s="58">
        <f t="shared" si="316"/>
        <v>0.3</v>
      </c>
      <c r="R1547" s="46">
        <f t="shared" si="317"/>
        <v>897</v>
      </c>
      <c r="S1547" s="58" t="str">
        <f t="shared" si="318"/>
        <v>No Discount</v>
      </c>
      <c r="T1547" s="46" t="str">
        <f t="shared" si="319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320"/>
        <v>0.3</v>
      </c>
      <c r="W1547" s="46">
        <f t="shared" si="321"/>
        <v>897</v>
      </c>
      <c r="X1547" s="58">
        <f t="shared" si="322"/>
        <v>0</v>
      </c>
      <c r="Y1547" s="46" t="str">
        <f t="shared" si="323"/>
        <v>No</v>
      </c>
      <c r="Z1547" s="46" t="str">
        <f t="shared" si="324"/>
        <v>Very high</v>
      </c>
    </row>
    <row r="1548" spans="1:26" x14ac:dyDescent="0.25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312"/>
        <v>360</v>
      </c>
      <c r="L1548" s="46">
        <f t="shared" si="313"/>
        <v>400</v>
      </c>
      <c r="M1548" s="46">
        <v>68</v>
      </c>
      <c r="N1548" s="46">
        <f t="shared" si="314"/>
        <v>468</v>
      </c>
      <c r="O1548" s="46">
        <f t="shared" si="315"/>
        <v>108</v>
      </c>
      <c r="P1548" s="46" t="s">
        <v>30</v>
      </c>
      <c r="Q1548" s="58">
        <f t="shared" si="316"/>
        <v>0</v>
      </c>
      <c r="R1548" s="46" t="str">
        <f t="shared" si="317"/>
        <v>-</v>
      </c>
      <c r="S1548" s="58" t="str">
        <f t="shared" si="318"/>
        <v>No Discount</v>
      </c>
      <c r="T1548" s="46" t="str">
        <f t="shared" si="319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320"/>
        <v>0</v>
      </c>
      <c r="W1548" s="46" t="str">
        <f t="shared" si="321"/>
        <v>-</v>
      </c>
      <c r="X1548" s="58">
        <f t="shared" si="322"/>
        <v>0</v>
      </c>
      <c r="Y1548" s="46" t="str">
        <f t="shared" si="323"/>
        <v>No</v>
      </c>
      <c r="Z1548" s="46" t="str">
        <f t="shared" si="324"/>
        <v>Very high</v>
      </c>
    </row>
    <row r="1549" spans="1:26" x14ac:dyDescent="0.25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312"/>
        <v>8840</v>
      </c>
      <c r="L1549" s="46">
        <f t="shared" si="313"/>
        <v>9368</v>
      </c>
      <c r="M1549" s="46">
        <v>43</v>
      </c>
      <c r="N1549" s="46">
        <f t="shared" si="314"/>
        <v>9411</v>
      </c>
      <c r="O1549" s="46">
        <f t="shared" si="315"/>
        <v>571</v>
      </c>
      <c r="P1549" s="46" t="s">
        <v>30</v>
      </c>
      <c r="Q1549" s="58">
        <f t="shared" si="316"/>
        <v>0</v>
      </c>
      <c r="R1549" s="46">
        <f t="shared" si="317"/>
        <v>2635.0800000000004</v>
      </c>
      <c r="S1549" s="58" t="str">
        <f t="shared" si="318"/>
        <v>No Discount</v>
      </c>
      <c r="T1549" s="46" t="str">
        <f t="shared" si="319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320"/>
        <v>0</v>
      </c>
      <c r="W1549" s="46">
        <f t="shared" si="321"/>
        <v>2635.0800000000004</v>
      </c>
      <c r="X1549" s="58">
        <f t="shared" si="322"/>
        <v>0</v>
      </c>
      <c r="Y1549" s="46" t="str">
        <f t="shared" si="323"/>
        <v>Yes</v>
      </c>
      <c r="Z1549" s="46" t="str">
        <f t="shared" si="324"/>
        <v>HIGH</v>
      </c>
    </row>
    <row r="1550" spans="1:26" x14ac:dyDescent="0.25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312"/>
        <v>513</v>
      </c>
      <c r="L1550" s="46">
        <f t="shared" si="313"/>
        <v>555</v>
      </c>
      <c r="M1550" s="46">
        <v>30</v>
      </c>
      <c r="N1550" s="46">
        <f t="shared" si="314"/>
        <v>585</v>
      </c>
      <c r="O1550" s="46">
        <f t="shared" si="315"/>
        <v>72</v>
      </c>
      <c r="P1550" s="46" t="s">
        <v>28</v>
      </c>
      <c r="Q1550" s="58">
        <f t="shared" si="316"/>
        <v>0</v>
      </c>
      <c r="R1550" s="46" t="str">
        <f t="shared" si="317"/>
        <v>-</v>
      </c>
      <c r="S1550" s="58" t="str">
        <f t="shared" si="318"/>
        <v>No Discount</v>
      </c>
      <c r="T1550" s="46" t="str">
        <f t="shared" si="319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320"/>
        <v>0</v>
      </c>
      <c r="W1550" s="46" t="str">
        <f t="shared" si="321"/>
        <v>-</v>
      </c>
      <c r="X1550" s="58">
        <f t="shared" si="322"/>
        <v>0</v>
      </c>
      <c r="Y1550" s="46" t="str">
        <f t="shared" si="323"/>
        <v>No</v>
      </c>
      <c r="Z1550" s="46" t="str">
        <f t="shared" si="324"/>
        <v>MID</v>
      </c>
    </row>
    <row r="1551" spans="1:26" x14ac:dyDescent="0.25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312"/>
        <v>129</v>
      </c>
      <c r="L1551" s="46">
        <f t="shared" si="313"/>
        <v>142</v>
      </c>
      <c r="M1551" s="46">
        <v>30</v>
      </c>
      <c r="N1551" s="46">
        <f t="shared" si="314"/>
        <v>172</v>
      </c>
      <c r="O1551" s="46">
        <f t="shared" si="315"/>
        <v>43</v>
      </c>
      <c r="P1551" s="46" t="s">
        <v>30</v>
      </c>
      <c r="Q1551" s="58">
        <f t="shared" si="316"/>
        <v>0</v>
      </c>
      <c r="R1551" s="46" t="str">
        <f t="shared" si="317"/>
        <v>-</v>
      </c>
      <c r="S1551" s="58" t="str">
        <f t="shared" si="318"/>
        <v>No Discount</v>
      </c>
      <c r="T1551" s="46" t="str">
        <f t="shared" si="319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320"/>
        <v>0</v>
      </c>
      <c r="W1551" s="46" t="str">
        <f t="shared" si="321"/>
        <v>-</v>
      </c>
      <c r="X1551" s="58">
        <f t="shared" si="322"/>
        <v>0</v>
      </c>
      <c r="Y1551" s="46" t="str">
        <f t="shared" si="323"/>
        <v>No</v>
      </c>
      <c r="Z1551" s="46" t="str">
        <f t="shared" si="324"/>
        <v>MID</v>
      </c>
    </row>
    <row r="1552" spans="1:26" x14ac:dyDescent="0.25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312"/>
        <v>5073</v>
      </c>
      <c r="L1552" s="46">
        <f t="shared" si="313"/>
        <v>5427</v>
      </c>
      <c r="M1552" s="46">
        <v>32</v>
      </c>
      <c r="N1552" s="46">
        <f t="shared" si="314"/>
        <v>5459</v>
      </c>
      <c r="O1552" s="46">
        <f t="shared" si="315"/>
        <v>386</v>
      </c>
      <c r="P1552" s="46" t="s">
        <v>28</v>
      </c>
      <c r="Q1552" s="58">
        <f t="shared" si="316"/>
        <v>0.3</v>
      </c>
      <c r="R1552" s="46">
        <f t="shared" si="317"/>
        <v>1637.7</v>
      </c>
      <c r="S1552" s="58" t="str">
        <f t="shared" si="318"/>
        <v>No Discount</v>
      </c>
      <c r="T1552" s="46" t="str">
        <f t="shared" si="319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320"/>
        <v>0.3</v>
      </c>
      <c r="W1552" s="46">
        <f t="shared" si="321"/>
        <v>1637.7</v>
      </c>
      <c r="X1552" s="58">
        <f t="shared" si="322"/>
        <v>0</v>
      </c>
      <c r="Y1552" s="46" t="str">
        <f t="shared" si="323"/>
        <v>No</v>
      </c>
      <c r="Z1552" s="46" t="str">
        <f t="shared" si="324"/>
        <v>MID</v>
      </c>
    </row>
    <row r="1553" spans="1:26" x14ac:dyDescent="0.25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312"/>
        <v>170</v>
      </c>
      <c r="L1553" s="46">
        <f t="shared" si="313"/>
        <v>184</v>
      </c>
      <c r="M1553" s="46">
        <v>10</v>
      </c>
      <c r="N1553" s="46">
        <f t="shared" si="314"/>
        <v>194</v>
      </c>
      <c r="O1553" s="46">
        <f t="shared" si="315"/>
        <v>24</v>
      </c>
      <c r="P1553" s="46" t="s">
        <v>28</v>
      </c>
      <c r="Q1553" s="58">
        <f t="shared" si="316"/>
        <v>0</v>
      </c>
      <c r="R1553" s="46" t="str">
        <f t="shared" si="317"/>
        <v>-</v>
      </c>
      <c r="S1553" s="58" t="str">
        <f t="shared" si="318"/>
        <v>No Discount</v>
      </c>
      <c r="T1553" s="46" t="str">
        <f t="shared" si="319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320"/>
        <v>0</v>
      </c>
      <c r="W1553" s="46" t="str">
        <f t="shared" si="321"/>
        <v>-</v>
      </c>
      <c r="X1553" s="58">
        <f t="shared" si="322"/>
        <v>0</v>
      </c>
      <c r="Y1553" s="46" t="str">
        <f t="shared" si="323"/>
        <v>No</v>
      </c>
      <c r="Z1553" s="46" t="str">
        <f t="shared" si="324"/>
        <v>LOW</v>
      </c>
    </row>
    <row r="1554" spans="1:26" x14ac:dyDescent="0.25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312"/>
        <v>9268</v>
      </c>
      <c r="L1554" s="46">
        <f t="shared" si="313"/>
        <v>10102</v>
      </c>
      <c r="M1554" s="46">
        <v>80</v>
      </c>
      <c r="N1554" s="46">
        <f t="shared" si="314"/>
        <v>10182</v>
      </c>
      <c r="O1554" s="46">
        <f t="shared" si="315"/>
        <v>914</v>
      </c>
      <c r="P1554" s="46" t="s">
        <v>152</v>
      </c>
      <c r="Q1554" s="58">
        <f t="shared" si="316"/>
        <v>0</v>
      </c>
      <c r="R1554" s="46">
        <f t="shared" si="317"/>
        <v>1527.3</v>
      </c>
      <c r="S1554" s="58" t="str">
        <f t="shared" si="318"/>
        <v>No Discount</v>
      </c>
      <c r="T1554" s="46" t="str">
        <f t="shared" si="319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si="320"/>
        <v>0</v>
      </c>
      <c r="W1554" s="46" t="str">
        <f t="shared" si="321"/>
        <v>-</v>
      </c>
      <c r="X1554" s="58">
        <f t="shared" si="322"/>
        <v>0</v>
      </c>
      <c r="Y1554" s="46" t="str">
        <f t="shared" si="323"/>
        <v>Yes</v>
      </c>
      <c r="Z1554" s="46" t="str">
        <f t="shared" si="324"/>
        <v>Very high</v>
      </c>
    </row>
    <row r="1555" spans="1:26" x14ac:dyDescent="0.25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312"/>
        <v>5266</v>
      </c>
      <c r="L1555" s="46">
        <f t="shared" si="313"/>
        <v>5906</v>
      </c>
      <c r="M1555" s="46">
        <v>53</v>
      </c>
      <c r="N1555" s="46">
        <f t="shared" si="314"/>
        <v>5959</v>
      </c>
      <c r="O1555" s="46">
        <f t="shared" si="315"/>
        <v>693</v>
      </c>
      <c r="P1555" s="46" t="s">
        <v>28</v>
      </c>
      <c r="Q1555" s="58">
        <f t="shared" si="316"/>
        <v>0</v>
      </c>
      <c r="R1555" s="46" t="str">
        <f t="shared" si="317"/>
        <v>-</v>
      </c>
      <c r="S1555" s="58" t="str">
        <f t="shared" si="318"/>
        <v>No Discount</v>
      </c>
      <c r="T1555" s="46" t="str">
        <f t="shared" si="319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320"/>
        <v>0</v>
      </c>
      <c r="W1555" s="46" t="str">
        <f t="shared" si="321"/>
        <v>-</v>
      </c>
      <c r="X1555" s="58">
        <f t="shared" si="322"/>
        <v>0</v>
      </c>
      <c r="Y1555" s="46" t="str">
        <f t="shared" si="323"/>
        <v>Yes</v>
      </c>
      <c r="Z1555" s="46" t="str">
        <f t="shared" si="324"/>
        <v>HIGH</v>
      </c>
    </row>
    <row r="1556" spans="1:26" x14ac:dyDescent="0.25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312"/>
        <v>7848</v>
      </c>
      <c r="L1556" s="46">
        <f t="shared" si="313"/>
        <v>8394</v>
      </c>
      <c r="M1556" s="46">
        <v>76</v>
      </c>
      <c r="N1556" s="46">
        <f t="shared" si="314"/>
        <v>8470</v>
      </c>
      <c r="O1556" s="46">
        <f t="shared" si="315"/>
        <v>622</v>
      </c>
      <c r="P1556" s="46" t="s">
        <v>28</v>
      </c>
      <c r="Q1556" s="58">
        <f t="shared" si="316"/>
        <v>0.3</v>
      </c>
      <c r="R1556" s="46">
        <f t="shared" si="317"/>
        <v>2541</v>
      </c>
      <c r="S1556" s="58" t="str">
        <f t="shared" si="318"/>
        <v>No Discount</v>
      </c>
      <c r="T1556" s="46" t="str">
        <f t="shared" si="319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320"/>
        <v>0.3</v>
      </c>
      <c r="W1556" s="46">
        <f t="shared" si="321"/>
        <v>2541</v>
      </c>
      <c r="X1556" s="58">
        <f t="shared" si="322"/>
        <v>0</v>
      </c>
      <c r="Y1556" s="46" t="str">
        <f t="shared" si="323"/>
        <v>No</v>
      </c>
      <c r="Z1556" s="46" t="str">
        <f t="shared" si="324"/>
        <v>Very high</v>
      </c>
    </row>
    <row r="1557" spans="1:26" x14ac:dyDescent="0.25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312"/>
        <v>13110</v>
      </c>
      <c r="L1557" s="46">
        <f t="shared" si="313"/>
        <v>14285</v>
      </c>
      <c r="M1557" s="46">
        <v>55</v>
      </c>
      <c r="N1557" s="46">
        <f t="shared" si="314"/>
        <v>14340</v>
      </c>
      <c r="O1557" s="46">
        <f t="shared" si="315"/>
        <v>1230</v>
      </c>
      <c r="P1557" s="46" t="s">
        <v>28</v>
      </c>
      <c r="Q1557" s="58">
        <f t="shared" si="316"/>
        <v>0</v>
      </c>
      <c r="R1557" s="46" t="str">
        <f t="shared" si="317"/>
        <v>-</v>
      </c>
      <c r="S1557" s="58" t="str">
        <f t="shared" si="318"/>
        <v>No Discount</v>
      </c>
      <c r="T1557" s="46" t="str">
        <f t="shared" si="319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320"/>
        <v>0</v>
      </c>
      <c r="W1557" s="46" t="str">
        <f t="shared" si="321"/>
        <v>-</v>
      </c>
      <c r="X1557" s="58">
        <f t="shared" si="322"/>
        <v>0</v>
      </c>
      <c r="Y1557" s="46" t="str">
        <f t="shared" si="323"/>
        <v>Yes</v>
      </c>
      <c r="Z1557" s="46" t="str">
        <f t="shared" si="324"/>
        <v>HIGH</v>
      </c>
    </row>
    <row r="1558" spans="1:26" x14ac:dyDescent="0.25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312"/>
        <v>13474</v>
      </c>
      <c r="L1558" s="46">
        <f t="shared" si="313"/>
        <v>14424</v>
      </c>
      <c r="M1558" s="46">
        <v>34</v>
      </c>
      <c r="N1558" s="46">
        <f t="shared" si="314"/>
        <v>14458</v>
      </c>
      <c r="O1558" s="46">
        <f t="shared" si="315"/>
        <v>984</v>
      </c>
      <c r="P1558" s="46" t="s">
        <v>28</v>
      </c>
      <c r="Q1558" s="58">
        <f t="shared" si="316"/>
        <v>0</v>
      </c>
      <c r="R1558" s="46">
        <f t="shared" si="317"/>
        <v>2168.6999999999998</v>
      </c>
      <c r="S1558" s="58" t="str">
        <f t="shared" si="318"/>
        <v>No Discount</v>
      </c>
      <c r="T1558" s="46" t="str">
        <f t="shared" si="319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320"/>
        <v>0</v>
      </c>
      <c r="W1558" s="46" t="str">
        <f t="shared" si="321"/>
        <v>-</v>
      </c>
      <c r="X1558" s="58">
        <f t="shared" si="322"/>
        <v>0</v>
      </c>
      <c r="Y1558" s="46" t="str">
        <f t="shared" si="323"/>
        <v>Yes</v>
      </c>
      <c r="Z1558" s="46" t="str">
        <f t="shared" si="324"/>
        <v>MID</v>
      </c>
    </row>
    <row r="1559" spans="1:26" x14ac:dyDescent="0.25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312"/>
        <v>2040</v>
      </c>
      <c r="L1559" s="46">
        <f t="shared" si="313"/>
        <v>2310</v>
      </c>
      <c r="M1559" s="46">
        <v>30</v>
      </c>
      <c r="N1559" s="46">
        <f t="shared" si="314"/>
        <v>2340</v>
      </c>
      <c r="O1559" s="46">
        <f t="shared" si="315"/>
        <v>300</v>
      </c>
      <c r="P1559" s="46" t="s">
        <v>28</v>
      </c>
      <c r="Q1559" s="58">
        <f t="shared" si="316"/>
        <v>0</v>
      </c>
      <c r="R1559" s="46">
        <f t="shared" si="317"/>
        <v>351</v>
      </c>
      <c r="S1559" s="58" t="str">
        <f t="shared" si="318"/>
        <v>No Discount</v>
      </c>
      <c r="T1559" s="46" t="str">
        <f t="shared" si="319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320"/>
        <v>0</v>
      </c>
      <c r="W1559" s="46" t="str">
        <f t="shared" si="321"/>
        <v>-</v>
      </c>
      <c r="X1559" s="58">
        <f t="shared" si="322"/>
        <v>0</v>
      </c>
      <c r="Y1559" s="46" t="str">
        <f t="shared" si="323"/>
        <v>No</v>
      </c>
      <c r="Z1559" s="46" t="str">
        <f t="shared" si="324"/>
        <v>MID</v>
      </c>
    </row>
    <row r="1560" spans="1:26" x14ac:dyDescent="0.25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312"/>
        <v>5256</v>
      </c>
      <c r="L1560" s="46">
        <f t="shared" si="313"/>
        <v>5518</v>
      </c>
      <c r="M1560" s="46">
        <v>98</v>
      </c>
      <c r="N1560" s="46">
        <f t="shared" si="314"/>
        <v>5616</v>
      </c>
      <c r="O1560" s="46">
        <f t="shared" si="315"/>
        <v>360</v>
      </c>
      <c r="P1560" s="46" t="s">
        <v>28</v>
      </c>
      <c r="Q1560" s="58">
        <f t="shared" si="316"/>
        <v>0</v>
      </c>
      <c r="R1560" s="46">
        <f t="shared" si="317"/>
        <v>842.4</v>
      </c>
      <c r="S1560" s="58" t="str">
        <f t="shared" si="318"/>
        <v>No Discount</v>
      </c>
      <c r="T1560" s="46" t="str">
        <f t="shared" si="319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320"/>
        <v>0</v>
      </c>
      <c r="W1560" s="46" t="str">
        <f t="shared" si="321"/>
        <v>-</v>
      </c>
      <c r="X1560" s="58">
        <f t="shared" si="322"/>
        <v>0</v>
      </c>
      <c r="Y1560" s="46" t="str">
        <f t="shared" si="323"/>
        <v>Yes</v>
      </c>
      <c r="Z1560" s="46" t="str">
        <f t="shared" si="324"/>
        <v>Very high</v>
      </c>
    </row>
    <row r="1561" spans="1:26" x14ac:dyDescent="0.25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312"/>
        <v>1573</v>
      </c>
      <c r="L1561" s="46">
        <f t="shared" si="313"/>
        <v>1635</v>
      </c>
      <c r="M1561" s="46">
        <v>68</v>
      </c>
      <c r="N1561" s="46">
        <f t="shared" si="314"/>
        <v>1703</v>
      </c>
      <c r="O1561" s="46">
        <f t="shared" si="315"/>
        <v>130</v>
      </c>
      <c r="P1561" s="46" t="s">
        <v>152</v>
      </c>
      <c r="Q1561" s="58">
        <f t="shared" si="316"/>
        <v>0</v>
      </c>
      <c r="R1561" s="46" t="str">
        <f t="shared" si="317"/>
        <v>-</v>
      </c>
      <c r="S1561" s="58" t="str">
        <f t="shared" si="318"/>
        <v>No Discount</v>
      </c>
      <c r="T1561" s="46" t="str">
        <f t="shared" si="319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320"/>
        <v>0</v>
      </c>
      <c r="W1561" s="46" t="str">
        <f t="shared" si="321"/>
        <v>-</v>
      </c>
      <c r="X1561" s="58">
        <f t="shared" si="322"/>
        <v>0</v>
      </c>
      <c r="Y1561" s="46" t="str">
        <f t="shared" si="323"/>
        <v>Yes</v>
      </c>
      <c r="Z1561" s="46" t="str">
        <f t="shared" si="324"/>
        <v>Very high</v>
      </c>
    </row>
    <row r="1562" spans="1:26" x14ac:dyDescent="0.25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312"/>
        <v>3591</v>
      </c>
      <c r="L1562" s="46">
        <f t="shared" si="313"/>
        <v>3918</v>
      </c>
      <c r="M1562" s="46">
        <v>70</v>
      </c>
      <c r="N1562" s="46">
        <f t="shared" si="314"/>
        <v>3988</v>
      </c>
      <c r="O1562" s="46">
        <f t="shared" si="315"/>
        <v>397</v>
      </c>
      <c r="P1562" s="46" t="s">
        <v>28</v>
      </c>
      <c r="Q1562" s="58">
        <f t="shared" si="316"/>
        <v>0</v>
      </c>
      <c r="R1562" s="46">
        <f t="shared" si="317"/>
        <v>1116.6400000000001</v>
      </c>
      <c r="S1562" s="58" t="str">
        <f t="shared" si="318"/>
        <v>No Discount</v>
      </c>
      <c r="T1562" s="46" t="str">
        <f t="shared" si="319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320"/>
        <v>0</v>
      </c>
      <c r="W1562" s="46">
        <f t="shared" si="321"/>
        <v>1116.6400000000001</v>
      </c>
      <c r="X1562" s="58">
        <f t="shared" si="322"/>
        <v>0</v>
      </c>
      <c r="Y1562" s="46" t="str">
        <f t="shared" si="323"/>
        <v>Yes</v>
      </c>
      <c r="Z1562" s="46" t="str">
        <f t="shared" si="324"/>
        <v>Very high</v>
      </c>
    </row>
    <row r="1563" spans="1:26" x14ac:dyDescent="0.25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312"/>
        <v>46340</v>
      </c>
      <c r="L1563" s="46">
        <f t="shared" si="313"/>
        <v>48657</v>
      </c>
      <c r="M1563" s="46">
        <v>94</v>
      </c>
      <c r="N1563" s="46">
        <f t="shared" si="314"/>
        <v>48751</v>
      </c>
      <c r="O1563" s="46">
        <f t="shared" si="315"/>
        <v>2411</v>
      </c>
      <c r="P1563" s="46" t="s">
        <v>30</v>
      </c>
      <c r="Q1563" s="58">
        <f t="shared" si="316"/>
        <v>0</v>
      </c>
      <c r="R1563" s="46">
        <f t="shared" si="317"/>
        <v>13650.28</v>
      </c>
      <c r="S1563" s="58" t="str">
        <f t="shared" si="318"/>
        <v>No Discount</v>
      </c>
      <c r="T1563" s="46" t="str">
        <f t="shared" si="319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320"/>
        <v>0</v>
      </c>
      <c r="W1563" s="46">
        <f t="shared" si="321"/>
        <v>13650.28</v>
      </c>
      <c r="X1563" s="58">
        <f t="shared" si="322"/>
        <v>0</v>
      </c>
      <c r="Y1563" s="46" t="str">
        <f t="shared" si="323"/>
        <v>Yes</v>
      </c>
      <c r="Z1563" s="46" t="str">
        <f t="shared" si="324"/>
        <v>Very high</v>
      </c>
    </row>
    <row r="1564" spans="1:26" x14ac:dyDescent="0.25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312"/>
        <v>352</v>
      </c>
      <c r="L1564" s="46">
        <f t="shared" si="313"/>
        <v>368</v>
      </c>
      <c r="M1564" s="46">
        <v>30</v>
      </c>
      <c r="N1564" s="46">
        <f t="shared" si="314"/>
        <v>398</v>
      </c>
      <c r="O1564" s="46">
        <f t="shared" si="315"/>
        <v>46</v>
      </c>
      <c r="P1564" s="46" t="s">
        <v>30</v>
      </c>
      <c r="Q1564" s="58">
        <f t="shared" si="316"/>
        <v>0</v>
      </c>
      <c r="R1564" s="46" t="str">
        <f t="shared" si="317"/>
        <v>-</v>
      </c>
      <c r="S1564" s="58" t="str">
        <f t="shared" si="318"/>
        <v>No Discount</v>
      </c>
      <c r="T1564" s="46" t="str">
        <f t="shared" si="319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320"/>
        <v>0</v>
      </c>
      <c r="W1564" s="46" t="str">
        <f t="shared" si="321"/>
        <v>-</v>
      </c>
      <c r="X1564" s="58">
        <f t="shared" si="322"/>
        <v>0</v>
      </c>
      <c r="Y1564" s="46" t="str">
        <f t="shared" si="323"/>
        <v>No</v>
      </c>
      <c r="Z1564" s="46" t="str">
        <f t="shared" si="324"/>
        <v>MID</v>
      </c>
    </row>
    <row r="1565" spans="1:26" x14ac:dyDescent="0.25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312"/>
        <v>3182</v>
      </c>
      <c r="L1565" s="46">
        <f t="shared" si="313"/>
        <v>3372</v>
      </c>
      <c r="M1565" s="46">
        <v>28</v>
      </c>
      <c r="N1565" s="46">
        <f t="shared" si="314"/>
        <v>3400</v>
      </c>
      <c r="O1565" s="46">
        <f t="shared" si="315"/>
        <v>218</v>
      </c>
      <c r="P1565" s="46" t="s">
        <v>28</v>
      </c>
      <c r="Q1565" s="58">
        <f t="shared" si="316"/>
        <v>0</v>
      </c>
      <c r="R1565" s="46" t="str">
        <f t="shared" si="317"/>
        <v>-</v>
      </c>
      <c r="S1565" s="58" t="str">
        <f t="shared" si="318"/>
        <v>No Discount</v>
      </c>
      <c r="T1565" s="46" t="str">
        <f t="shared" si="319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320"/>
        <v>0</v>
      </c>
      <c r="W1565" s="46" t="str">
        <f t="shared" si="321"/>
        <v>-</v>
      </c>
      <c r="X1565" s="58">
        <f t="shared" si="322"/>
        <v>0</v>
      </c>
      <c r="Y1565" s="46" t="str">
        <f t="shared" si="323"/>
        <v>Yes</v>
      </c>
      <c r="Z1565" s="46" t="str">
        <f t="shared" si="324"/>
        <v>MID</v>
      </c>
    </row>
    <row r="1566" spans="1:26" x14ac:dyDescent="0.25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312"/>
        <v>9306</v>
      </c>
      <c r="L1566" s="46">
        <f t="shared" si="313"/>
        <v>10062</v>
      </c>
      <c r="M1566" s="46">
        <v>75</v>
      </c>
      <c r="N1566" s="46">
        <f t="shared" si="314"/>
        <v>10137</v>
      </c>
      <c r="O1566" s="46">
        <f t="shared" si="315"/>
        <v>831</v>
      </c>
      <c r="P1566" s="46" t="s">
        <v>30</v>
      </c>
      <c r="Q1566" s="58">
        <f t="shared" si="316"/>
        <v>0</v>
      </c>
      <c r="R1566" s="46" t="str">
        <f t="shared" si="317"/>
        <v>-</v>
      </c>
      <c r="S1566" s="58" t="str">
        <f t="shared" si="318"/>
        <v>No Discount</v>
      </c>
      <c r="T1566" s="46" t="str">
        <f t="shared" si="319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320"/>
        <v>0</v>
      </c>
      <c r="W1566" s="46" t="str">
        <f t="shared" si="321"/>
        <v>-</v>
      </c>
      <c r="X1566" s="58">
        <f t="shared" si="322"/>
        <v>0</v>
      </c>
      <c r="Y1566" s="46" t="str">
        <f t="shared" si="323"/>
        <v>Yes</v>
      </c>
      <c r="Z1566" s="46" t="str">
        <f t="shared" si="324"/>
        <v>Very high</v>
      </c>
    </row>
    <row r="1567" spans="1:26" x14ac:dyDescent="0.25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312"/>
        <v>4323</v>
      </c>
      <c r="L1567" s="46">
        <f t="shared" si="313"/>
        <v>4714</v>
      </c>
      <c r="M1567" s="46">
        <v>90</v>
      </c>
      <c r="N1567" s="46">
        <f t="shared" si="314"/>
        <v>4804</v>
      </c>
      <c r="O1567" s="46">
        <f t="shared" si="315"/>
        <v>481</v>
      </c>
      <c r="P1567" s="46" t="s">
        <v>30</v>
      </c>
      <c r="Q1567" s="58">
        <f t="shared" si="316"/>
        <v>0</v>
      </c>
      <c r="R1567" s="46">
        <f t="shared" si="317"/>
        <v>720.6</v>
      </c>
      <c r="S1567" s="58" t="str">
        <f t="shared" si="318"/>
        <v>No Discount</v>
      </c>
      <c r="T1567" s="46" t="str">
        <f t="shared" si="319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320"/>
        <v>0</v>
      </c>
      <c r="W1567" s="46" t="str">
        <f t="shared" si="321"/>
        <v>-</v>
      </c>
      <c r="X1567" s="58">
        <f t="shared" si="322"/>
        <v>0</v>
      </c>
      <c r="Y1567" s="46" t="str">
        <f t="shared" si="323"/>
        <v>Yes</v>
      </c>
      <c r="Z1567" s="46" t="str">
        <f t="shared" si="324"/>
        <v>Very high</v>
      </c>
    </row>
    <row r="1568" spans="1:26" x14ac:dyDescent="0.25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312"/>
        <v>9480</v>
      </c>
      <c r="L1568" s="46">
        <f t="shared" si="313"/>
        <v>10336</v>
      </c>
      <c r="M1568" s="46">
        <v>43</v>
      </c>
      <c r="N1568" s="46">
        <f t="shared" si="314"/>
        <v>10379</v>
      </c>
      <c r="O1568" s="46">
        <f t="shared" si="315"/>
        <v>899</v>
      </c>
      <c r="P1568" s="46" t="s">
        <v>30</v>
      </c>
      <c r="Q1568" s="58">
        <f t="shared" si="316"/>
        <v>0</v>
      </c>
      <c r="R1568" s="46" t="str">
        <f t="shared" si="317"/>
        <v>-</v>
      </c>
      <c r="S1568" s="58" t="str">
        <f t="shared" si="318"/>
        <v>No Discount</v>
      </c>
      <c r="T1568" s="46" t="str">
        <f t="shared" si="319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320"/>
        <v>0</v>
      </c>
      <c r="W1568" s="46" t="str">
        <f t="shared" si="321"/>
        <v>-</v>
      </c>
      <c r="X1568" s="58">
        <f t="shared" si="322"/>
        <v>0</v>
      </c>
      <c r="Y1568" s="46" t="str">
        <f t="shared" si="323"/>
        <v>Yes</v>
      </c>
      <c r="Z1568" s="46" t="str">
        <f t="shared" si="324"/>
        <v>HIGH</v>
      </c>
    </row>
    <row r="1569" spans="1:26" x14ac:dyDescent="0.25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312"/>
        <v>12670</v>
      </c>
      <c r="L1569" s="46">
        <f t="shared" si="313"/>
        <v>13307</v>
      </c>
      <c r="M1569" s="46">
        <v>71</v>
      </c>
      <c r="N1569" s="46">
        <f t="shared" si="314"/>
        <v>13378</v>
      </c>
      <c r="O1569" s="46">
        <f t="shared" si="315"/>
        <v>708</v>
      </c>
      <c r="P1569" s="46" t="s">
        <v>30</v>
      </c>
      <c r="Q1569" s="58">
        <f t="shared" si="316"/>
        <v>0</v>
      </c>
      <c r="R1569" s="46" t="str">
        <f t="shared" si="317"/>
        <v>-</v>
      </c>
      <c r="S1569" s="58" t="str">
        <f t="shared" si="318"/>
        <v>No Discount</v>
      </c>
      <c r="T1569" s="46" t="str">
        <f t="shared" si="319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320"/>
        <v>0</v>
      </c>
      <c r="W1569" s="46" t="str">
        <f t="shared" si="321"/>
        <v>-</v>
      </c>
      <c r="X1569" s="58">
        <f t="shared" si="322"/>
        <v>0</v>
      </c>
      <c r="Y1569" s="46" t="str">
        <f t="shared" si="323"/>
        <v>No</v>
      </c>
      <c r="Z1569" s="46" t="str">
        <f t="shared" si="324"/>
        <v>Very high</v>
      </c>
    </row>
    <row r="1570" spans="1:26" x14ac:dyDescent="0.25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312"/>
        <v>1378</v>
      </c>
      <c r="L1570" s="46">
        <f t="shared" si="313"/>
        <v>1458</v>
      </c>
      <c r="M1570" s="46">
        <v>95</v>
      </c>
      <c r="N1570" s="46">
        <f t="shared" si="314"/>
        <v>1553</v>
      </c>
      <c r="O1570" s="46">
        <f t="shared" si="315"/>
        <v>175</v>
      </c>
      <c r="P1570" s="46" t="s">
        <v>28</v>
      </c>
      <c r="Q1570" s="58">
        <f t="shared" si="316"/>
        <v>0</v>
      </c>
      <c r="R1570" s="46" t="str">
        <f t="shared" si="317"/>
        <v>-</v>
      </c>
      <c r="S1570" s="58" t="str">
        <f t="shared" si="318"/>
        <v>No Discount</v>
      </c>
      <c r="T1570" s="46" t="str">
        <f t="shared" si="319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320"/>
        <v>0</v>
      </c>
      <c r="W1570" s="46" t="str">
        <f t="shared" si="321"/>
        <v>-</v>
      </c>
      <c r="X1570" s="58">
        <f t="shared" si="322"/>
        <v>0</v>
      </c>
      <c r="Y1570" s="46" t="str">
        <f t="shared" si="323"/>
        <v>No</v>
      </c>
      <c r="Z1570" s="46" t="str">
        <f t="shared" si="324"/>
        <v>Very high</v>
      </c>
    </row>
    <row r="1571" spans="1:26" x14ac:dyDescent="0.25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312"/>
        <v>3930</v>
      </c>
      <c r="L1571" s="46">
        <f t="shared" si="313"/>
        <v>4084</v>
      </c>
      <c r="M1571" s="46">
        <v>55</v>
      </c>
      <c r="N1571" s="46">
        <f t="shared" si="314"/>
        <v>4139</v>
      </c>
      <c r="O1571" s="46">
        <f t="shared" si="315"/>
        <v>209</v>
      </c>
      <c r="P1571" s="46" t="s">
        <v>30</v>
      </c>
      <c r="Q1571" s="58">
        <f t="shared" si="316"/>
        <v>0</v>
      </c>
      <c r="R1571" s="46" t="str">
        <f t="shared" si="317"/>
        <v>-</v>
      </c>
      <c r="S1571" s="58" t="str">
        <f t="shared" si="318"/>
        <v>No Discount</v>
      </c>
      <c r="T1571" s="46" t="str">
        <f t="shared" si="319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320"/>
        <v>0</v>
      </c>
      <c r="W1571" s="46" t="str">
        <f t="shared" si="321"/>
        <v>-</v>
      </c>
      <c r="X1571" s="58">
        <f t="shared" si="322"/>
        <v>0</v>
      </c>
      <c r="Y1571" s="46" t="str">
        <f t="shared" si="323"/>
        <v>Yes</v>
      </c>
      <c r="Z1571" s="46" t="str">
        <f t="shared" si="324"/>
        <v>HIGH</v>
      </c>
    </row>
    <row r="1572" spans="1:26" x14ac:dyDescent="0.25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312"/>
        <v>1821</v>
      </c>
      <c r="L1572" s="46">
        <f t="shared" si="313"/>
        <v>1968</v>
      </c>
      <c r="M1572" s="46">
        <v>21</v>
      </c>
      <c r="N1572" s="46">
        <f t="shared" si="314"/>
        <v>1989</v>
      </c>
      <c r="O1572" s="46">
        <f t="shared" si="315"/>
        <v>168</v>
      </c>
      <c r="P1572" s="46" t="s">
        <v>64</v>
      </c>
      <c r="Q1572" s="58">
        <f t="shared" si="316"/>
        <v>0</v>
      </c>
      <c r="R1572" s="46" t="str">
        <f t="shared" si="317"/>
        <v>-</v>
      </c>
      <c r="S1572" s="58" t="str">
        <f t="shared" si="318"/>
        <v>No Discount</v>
      </c>
      <c r="T1572" s="46" t="str">
        <f t="shared" si="319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320"/>
        <v>0</v>
      </c>
      <c r="W1572" s="46" t="str">
        <f t="shared" si="321"/>
        <v>-</v>
      </c>
      <c r="X1572" s="58">
        <f t="shared" si="322"/>
        <v>0</v>
      </c>
      <c r="Y1572" s="46" t="str">
        <f t="shared" si="323"/>
        <v>Yes</v>
      </c>
      <c r="Z1572" s="46" t="str">
        <f t="shared" si="324"/>
        <v>MID</v>
      </c>
    </row>
    <row r="1573" spans="1:26" x14ac:dyDescent="0.25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312"/>
        <v>3208</v>
      </c>
      <c r="L1573" s="46">
        <f t="shared" si="313"/>
        <v>3302</v>
      </c>
      <c r="M1573" s="46">
        <v>80</v>
      </c>
      <c r="N1573" s="46">
        <f t="shared" si="314"/>
        <v>3382</v>
      </c>
      <c r="O1573" s="46">
        <f t="shared" si="315"/>
        <v>174</v>
      </c>
      <c r="P1573" s="46" t="s">
        <v>28</v>
      </c>
      <c r="Q1573" s="58">
        <f t="shared" si="316"/>
        <v>0</v>
      </c>
      <c r="R1573" s="46" t="str">
        <f t="shared" si="317"/>
        <v>-</v>
      </c>
      <c r="S1573" s="58" t="str">
        <f t="shared" si="318"/>
        <v>No Discount</v>
      </c>
      <c r="T1573" s="46" t="str">
        <f t="shared" si="319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320"/>
        <v>0</v>
      </c>
      <c r="W1573" s="46" t="str">
        <f t="shared" si="321"/>
        <v>-</v>
      </c>
      <c r="X1573" s="58">
        <f t="shared" si="322"/>
        <v>0</v>
      </c>
      <c r="Y1573" s="46" t="str">
        <f t="shared" si="323"/>
        <v>Yes</v>
      </c>
      <c r="Z1573" s="46" t="str">
        <f t="shared" si="324"/>
        <v>Very high</v>
      </c>
    </row>
    <row r="1574" spans="1:26" x14ac:dyDescent="0.25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312"/>
        <v>142064</v>
      </c>
      <c r="L1574" s="46">
        <f t="shared" si="313"/>
        <v>156380</v>
      </c>
      <c r="M1574" s="46">
        <v>52</v>
      </c>
      <c r="N1574" s="46">
        <f t="shared" si="314"/>
        <v>156432</v>
      </c>
      <c r="O1574" s="46">
        <f t="shared" si="315"/>
        <v>14368</v>
      </c>
      <c r="P1574" s="46" t="s">
        <v>28</v>
      </c>
      <c r="Q1574" s="58">
        <f t="shared" si="316"/>
        <v>0.3</v>
      </c>
      <c r="R1574" s="46">
        <f t="shared" si="317"/>
        <v>46929.599999999999</v>
      </c>
      <c r="S1574" s="58" t="str">
        <f t="shared" si="318"/>
        <v>No Discount</v>
      </c>
      <c r="T1574" s="46" t="str">
        <f t="shared" si="319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320"/>
        <v>0.3</v>
      </c>
      <c r="W1574" s="46">
        <f t="shared" si="321"/>
        <v>46929.599999999999</v>
      </c>
      <c r="X1574" s="58">
        <f t="shared" si="322"/>
        <v>0</v>
      </c>
      <c r="Y1574" s="46" t="str">
        <f t="shared" si="323"/>
        <v>Yes</v>
      </c>
      <c r="Z1574" s="46" t="str">
        <f t="shared" si="324"/>
        <v>HIGH</v>
      </c>
    </row>
    <row r="1575" spans="1:26" x14ac:dyDescent="0.25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312"/>
        <v>3620</v>
      </c>
      <c r="L1575" s="46">
        <f t="shared" si="313"/>
        <v>3802</v>
      </c>
      <c r="M1575" s="46">
        <v>56</v>
      </c>
      <c r="N1575" s="46">
        <f t="shared" si="314"/>
        <v>3858</v>
      </c>
      <c r="O1575" s="46">
        <f t="shared" si="315"/>
        <v>238</v>
      </c>
      <c r="P1575" s="46" t="s">
        <v>152</v>
      </c>
      <c r="Q1575" s="58">
        <f t="shared" si="316"/>
        <v>0</v>
      </c>
      <c r="R1575" s="46" t="str">
        <f t="shared" si="317"/>
        <v>-</v>
      </c>
      <c r="S1575" s="58" t="str">
        <f t="shared" si="318"/>
        <v>No Discount</v>
      </c>
      <c r="T1575" s="46" t="str">
        <f t="shared" si="319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320"/>
        <v>0</v>
      </c>
      <c r="W1575" s="46" t="str">
        <f t="shared" si="321"/>
        <v>-</v>
      </c>
      <c r="X1575" s="58">
        <f t="shared" si="322"/>
        <v>0</v>
      </c>
      <c r="Y1575" s="46" t="str">
        <f t="shared" si="323"/>
        <v>No</v>
      </c>
      <c r="Z1575" s="46" t="str">
        <f t="shared" si="324"/>
        <v>HIGH</v>
      </c>
    </row>
    <row r="1576" spans="1:26" x14ac:dyDescent="0.25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312"/>
        <v>8352</v>
      </c>
      <c r="L1576" s="46">
        <f t="shared" si="313"/>
        <v>9108</v>
      </c>
      <c r="M1576" s="46">
        <v>76</v>
      </c>
      <c r="N1576" s="46">
        <f t="shared" si="314"/>
        <v>9184</v>
      </c>
      <c r="O1576" s="46">
        <f t="shared" si="315"/>
        <v>832</v>
      </c>
      <c r="P1576" s="46" t="s">
        <v>28</v>
      </c>
      <c r="Q1576" s="58">
        <f t="shared" si="316"/>
        <v>0</v>
      </c>
      <c r="R1576" s="46" t="str">
        <f t="shared" si="317"/>
        <v>-</v>
      </c>
      <c r="S1576" s="58" t="str">
        <f t="shared" si="318"/>
        <v>No Discount</v>
      </c>
      <c r="T1576" s="46" t="str">
        <f t="shared" si="319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320"/>
        <v>0</v>
      </c>
      <c r="W1576" s="46" t="str">
        <f t="shared" si="321"/>
        <v>-</v>
      </c>
      <c r="X1576" s="58">
        <f t="shared" si="322"/>
        <v>0</v>
      </c>
      <c r="Y1576" s="46" t="str">
        <f t="shared" si="323"/>
        <v>No</v>
      </c>
      <c r="Z1576" s="46" t="str">
        <f t="shared" si="324"/>
        <v>Very high</v>
      </c>
    </row>
    <row r="1577" spans="1:26" x14ac:dyDescent="0.25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312"/>
        <v>7914</v>
      </c>
      <c r="L1577" s="46">
        <f t="shared" si="313"/>
        <v>8878</v>
      </c>
      <c r="M1577" s="46">
        <v>69</v>
      </c>
      <c r="N1577" s="46">
        <f t="shared" si="314"/>
        <v>8947</v>
      </c>
      <c r="O1577" s="46">
        <f t="shared" si="315"/>
        <v>1033</v>
      </c>
      <c r="P1577" s="46" t="s">
        <v>30</v>
      </c>
      <c r="Q1577" s="58">
        <f t="shared" si="316"/>
        <v>0</v>
      </c>
      <c r="R1577" s="46" t="str">
        <f t="shared" si="317"/>
        <v>-</v>
      </c>
      <c r="S1577" s="58" t="str">
        <f t="shared" si="318"/>
        <v>No Discount</v>
      </c>
      <c r="T1577" s="46" t="str">
        <f t="shared" si="319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320"/>
        <v>0</v>
      </c>
      <c r="W1577" s="46" t="str">
        <f t="shared" si="321"/>
        <v>-</v>
      </c>
      <c r="X1577" s="58">
        <f t="shared" si="322"/>
        <v>0</v>
      </c>
      <c r="Y1577" s="46" t="str">
        <f t="shared" si="323"/>
        <v>Yes</v>
      </c>
      <c r="Z1577" s="46" t="str">
        <f t="shared" si="324"/>
        <v>Very high</v>
      </c>
    </row>
    <row r="1578" spans="1:26" x14ac:dyDescent="0.25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312"/>
        <v>5470</v>
      </c>
      <c r="L1578" s="46">
        <f t="shared" si="313"/>
        <v>5686</v>
      </c>
      <c r="M1578" s="46">
        <v>65</v>
      </c>
      <c r="N1578" s="46">
        <f t="shared" si="314"/>
        <v>5751</v>
      </c>
      <c r="O1578" s="46">
        <f t="shared" si="315"/>
        <v>281</v>
      </c>
      <c r="P1578" s="46" t="s">
        <v>28</v>
      </c>
      <c r="Q1578" s="58">
        <f t="shared" si="316"/>
        <v>0</v>
      </c>
      <c r="R1578" s="46">
        <f t="shared" si="317"/>
        <v>1610.2800000000002</v>
      </c>
      <c r="S1578" s="58" t="str">
        <f t="shared" si="318"/>
        <v>No Discount</v>
      </c>
      <c r="T1578" s="46" t="str">
        <f t="shared" si="319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320"/>
        <v>0</v>
      </c>
      <c r="W1578" s="46">
        <f t="shared" si="321"/>
        <v>1610.2800000000002</v>
      </c>
      <c r="X1578" s="58">
        <f t="shared" si="322"/>
        <v>0</v>
      </c>
      <c r="Y1578" s="46" t="str">
        <f t="shared" si="323"/>
        <v>Yes</v>
      </c>
      <c r="Z1578" s="46" t="str">
        <f t="shared" si="324"/>
        <v>Very high</v>
      </c>
    </row>
    <row r="1579" spans="1:26" x14ac:dyDescent="0.25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312"/>
        <v>168</v>
      </c>
      <c r="L1579" s="46">
        <f t="shared" si="313"/>
        <v>174</v>
      </c>
      <c r="M1579" s="46">
        <v>10</v>
      </c>
      <c r="N1579" s="46">
        <f t="shared" si="314"/>
        <v>184</v>
      </c>
      <c r="O1579" s="46">
        <f t="shared" si="315"/>
        <v>16</v>
      </c>
      <c r="P1579" s="46" t="s">
        <v>28</v>
      </c>
      <c r="Q1579" s="58">
        <f t="shared" si="316"/>
        <v>0</v>
      </c>
      <c r="R1579" s="46" t="str">
        <f t="shared" si="317"/>
        <v>-</v>
      </c>
      <c r="S1579" s="58" t="str">
        <f t="shared" si="318"/>
        <v>No Discount</v>
      </c>
      <c r="T1579" s="46" t="str">
        <f t="shared" si="319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320"/>
        <v>0</v>
      </c>
      <c r="W1579" s="46" t="str">
        <f t="shared" si="321"/>
        <v>-</v>
      </c>
      <c r="X1579" s="58">
        <f t="shared" si="322"/>
        <v>0</v>
      </c>
      <c r="Y1579" s="46" t="str">
        <f t="shared" si="323"/>
        <v>No</v>
      </c>
      <c r="Z1579" s="46" t="str">
        <f t="shared" si="324"/>
        <v>LOW</v>
      </c>
    </row>
    <row r="1580" spans="1:26" x14ac:dyDescent="0.25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312"/>
        <v>5460</v>
      </c>
      <c r="L1580" s="46">
        <f t="shared" si="313"/>
        <v>5838</v>
      </c>
      <c r="M1580" s="46">
        <v>29</v>
      </c>
      <c r="N1580" s="46">
        <f t="shared" si="314"/>
        <v>5867</v>
      </c>
      <c r="O1580" s="46">
        <f t="shared" si="315"/>
        <v>407</v>
      </c>
      <c r="P1580" s="46" t="s">
        <v>30</v>
      </c>
      <c r="Q1580" s="58">
        <f t="shared" si="316"/>
        <v>0.3</v>
      </c>
      <c r="R1580" s="46">
        <f t="shared" si="317"/>
        <v>1760.1</v>
      </c>
      <c r="S1580" s="58" t="str">
        <f t="shared" si="318"/>
        <v>No Discount</v>
      </c>
      <c r="T1580" s="46" t="str">
        <f t="shared" si="319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320"/>
        <v>0.3</v>
      </c>
      <c r="W1580" s="46">
        <f t="shared" si="321"/>
        <v>1760.1</v>
      </c>
      <c r="X1580" s="58">
        <f t="shared" si="322"/>
        <v>0</v>
      </c>
      <c r="Y1580" s="46" t="str">
        <f t="shared" si="323"/>
        <v>No</v>
      </c>
      <c r="Z1580" s="46" t="str">
        <f t="shared" si="324"/>
        <v>MID</v>
      </c>
    </row>
    <row r="1581" spans="1:26" x14ac:dyDescent="0.25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312"/>
        <v>1870</v>
      </c>
      <c r="L1581" s="46">
        <f t="shared" si="313"/>
        <v>1965</v>
      </c>
      <c r="M1581" s="46">
        <v>35</v>
      </c>
      <c r="N1581" s="46">
        <f t="shared" si="314"/>
        <v>2000</v>
      </c>
      <c r="O1581" s="46">
        <f t="shared" si="315"/>
        <v>130</v>
      </c>
      <c r="P1581" s="46" t="s">
        <v>30</v>
      </c>
      <c r="Q1581" s="58">
        <f t="shared" si="316"/>
        <v>0</v>
      </c>
      <c r="R1581" s="46" t="str">
        <f t="shared" si="317"/>
        <v>-</v>
      </c>
      <c r="S1581" s="58" t="str">
        <f t="shared" si="318"/>
        <v>No Discount</v>
      </c>
      <c r="T1581" s="46" t="str">
        <f t="shared" si="319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320"/>
        <v>0</v>
      </c>
      <c r="W1581" s="46" t="str">
        <f t="shared" si="321"/>
        <v>-</v>
      </c>
      <c r="X1581" s="58">
        <f t="shared" si="322"/>
        <v>0</v>
      </c>
      <c r="Y1581" s="46" t="str">
        <f t="shared" si="323"/>
        <v>No</v>
      </c>
      <c r="Z1581" s="46" t="str">
        <f t="shared" si="324"/>
        <v>MID</v>
      </c>
    </row>
    <row r="1582" spans="1:26" x14ac:dyDescent="0.25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312"/>
        <v>4872</v>
      </c>
      <c r="L1582" s="46">
        <f t="shared" si="313"/>
        <v>5257</v>
      </c>
      <c r="M1582" s="46">
        <v>29</v>
      </c>
      <c r="N1582" s="46">
        <f t="shared" si="314"/>
        <v>5286</v>
      </c>
      <c r="O1582" s="46">
        <f t="shared" si="315"/>
        <v>414</v>
      </c>
      <c r="P1582" s="46" t="s">
        <v>28</v>
      </c>
      <c r="Q1582" s="58">
        <f t="shared" si="316"/>
        <v>0</v>
      </c>
      <c r="R1582" s="46" t="str">
        <f t="shared" si="317"/>
        <v>-</v>
      </c>
      <c r="S1582" s="58" t="str">
        <f t="shared" si="318"/>
        <v>No Discount</v>
      </c>
      <c r="T1582" s="46" t="str">
        <f t="shared" si="319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320"/>
        <v>0</v>
      </c>
      <c r="W1582" s="46" t="str">
        <f t="shared" si="321"/>
        <v>-</v>
      </c>
      <c r="X1582" s="58">
        <f t="shared" si="322"/>
        <v>0</v>
      </c>
      <c r="Y1582" s="46" t="str">
        <f t="shared" si="323"/>
        <v>No</v>
      </c>
      <c r="Z1582" s="46" t="str">
        <f t="shared" si="324"/>
        <v>MID</v>
      </c>
    </row>
    <row r="1583" spans="1:26" x14ac:dyDescent="0.25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312"/>
        <v>399</v>
      </c>
      <c r="L1583" s="46">
        <f t="shared" si="313"/>
        <v>417</v>
      </c>
      <c r="M1583" s="46">
        <v>30</v>
      </c>
      <c r="N1583" s="46">
        <f t="shared" si="314"/>
        <v>447</v>
      </c>
      <c r="O1583" s="46">
        <f t="shared" si="315"/>
        <v>48</v>
      </c>
      <c r="P1583" s="46" t="s">
        <v>30</v>
      </c>
      <c r="Q1583" s="58">
        <f t="shared" si="316"/>
        <v>0</v>
      </c>
      <c r="R1583" s="46">
        <f t="shared" si="317"/>
        <v>125.16000000000001</v>
      </c>
      <c r="S1583" s="58" t="str">
        <f t="shared" si="318"/>
        <v>No Discount</v>
      </c>
      <c r="T1583" s="46" t="str">
        <f t="shared" si="319"/>
        <v>No</v>
      </c>
      <c r="U1583" s="47" t="str" cm="1">
        <f t="array" ref="U1583">_xlfn.IFS(M1583&lt;=20,"Low",M1583&lt;=40,"Mid",M1583&lt;=60,"High",M1583&gt;60,"Very High")</f>
        <v>Mid</v>
      </c>
      <c r="V1583" s="58">
        <f t="shared" si="320"/>
        <v>0</v>
      </c>
      <c r="W1583" s="46">
        <f t="shared" si="321"/>
        <v>125.16000000000001</v>
      </c>
      <c r="X1583" s="58">
        <f t="shared" si="322"/>
        <v>0</v>
      </c>
      <c r="Y1583" s="46" t="str">
        <f t="shared" si="323"/>
        <v>No</v>
      </c>
      <c r="Z1583" s="46" t="str">
        <f t="shared" si="324"/>
        <v>MID</v>
      </c>
    </row>
    <row r="1584" spans="1:26" x14ac:dyDescent="0.25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312"/>
        <v>1742</v>
      </c>
      <c r="L1584" s="46">
        <f t="shared" si="313"/>
        <v>1845</v>
      </c>
      <c r="M1584" s="46">
        <v>79</v>
      </c>
      <c r="N1584" s="46">
        <f t="shared" si="314"/>
        <v>1924</v>
      </c>
      <c r="O1584" s="46">
        <f t="shared" si="315"/>
        <v>182</v>
      </c>
      <c r="P1584" s="46" t="s">
        <v>64</v>
      </c>
      <c r="Q1584" s="58">
        <f t="shared" si="316"/>
        <v>0</v>
      </c>
      <c r="R1584" s="46">
        <f t="shared" si="317"/>
        <v>538.72</v>
      </c>
      <c r="S1584" s="58" t="str">
        <f t="shared" si="318"/>
        <v>No Discount</v>
      </c>
      <c r="T1584" s="46" t="str">
        <f t="shared" si="319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si="320"/>
        <v>0</v>
      </c>
      <c r="W1584" s="46">
        <f t="shared" si="321"/>
        <v>538.72</v>
      </c>
      <c r="X1584" s="58">
        <f t="shared" si="322"/>
        <v>0</v>
      </c>
      <c r="Y1584" s="46" t="str">
        <f t="shared" si="323"/>
        <v>No</v>
      </c>
      <c r="Z1584" s="46" t="str">
        <f t="shared" si="324"/>
        <v>Very high</v>
      </c>
    </row>
    <row r="1585" spans="1:26" x14ac:dyDescent="0.25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312"/>
        <v>6040</v>
      </c>
      <c r="L1585" s="46">
        <f t="shared" si="313"/>
        <v>6404</v>
      </c>
      <c r="M1585" s="46">
        <v>34</v>
      </c>
      <c r="N1585" s="46">
        <f t="shared" si="314"/>
        <v>6438</v>
      </c>
      <c r="O1585" s="46">
        <f t="shared" si="315"/>
        <v>398</v>
      </c>
      <c r="P1585" s="46" t="s">
        <v>30</v>
      </c>
      <c r="Q1585" s="58">
        <f t="shared" si="316"/>
        <v>0</v>
      </c>
      <c r="R1585" s="46">
        <f t="shared" si="317"/>
        <v>965.69999999999993</v>
      </c>
      <c r="S1585" s="58" t="str">
        <f t="shared" si="318"/>
        <v>No Discount</v>
      </c>
      <c r="T1585" s="46" t="str">
        <f t="shared" si="319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320"/>
        <v>0</v>
      </c>
      <c r="W1585" s="46" t="str">
        <f t="shared" si="321"/>
        <v>-</v>
      </c>
      <c r="X1585" s="58">
        <f t="shared" si="322"/>
        <v>0</v>
      </c>
      <c r="Y1585" s="46" t="str">
        <f t="shared" si="323"/>
        <v>Yes</v>
      </c>
      <c r="Z1585" s="46" t="str">
        <f t="shared" si="324"/>
        <v>MID</v>
      </c>
    </row>
    <row r="1586" spans="1:26" x14ac:dyDescent="0.25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312"/>
        <v>2394</v>
      </c>
      <c r="L1586" s="46">
        <f t="shared" si="313"/>
        <v>2610</v>
      </c>
      <c r="M1586" s="46">
        <v>39</v>
      </c>
      <c r="N1586" s="46">
        <f t="shared" si="314"/>
        <v>2649</v>
      </c>
      <c r="O1586" s="46">
        <f t="shared" si="315"/>
        <v>255</v>
      </c>
      <c r="P1586" s="46" t="s">
        <v>30</v>
      </c>
      <c r="Q1586" s="58">
        <f t="shared" si="316"/>
        <v>0</v>
      </c>
      <c r="R1586" s="46" t="str">
        <f t="shared" si="317"/>
        <v>-</v>
      </c>
      <c r="S1586" s="58" t="str">
        <f t="shared" si="318"/>
        <v>No Discount</v>
      </c>
      <c r="T1586" s="46" t="str">
        <f t="shared" si="319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320"/>
        <v>0</v>
      </c>
      <c r="W1586" s="46" t="str">
        <f t="shared" si="321"/>
        <v>-</v>
      </c>
      <c r="X1586" s="58">
        <f t="shared" si="322"/>
        <v>0</v>
      </c>
      <c r="Y1586" s="46" t="str">
        <f t="shared" si="323"/>
        <v>Yes</v>
      </c>
      <c r="Z1586" s="46" t="str">
        <f t="shared" si="324"/>
        <v>MID</v>
      </c>
    </row>
    <row r="1587" spans="1:26" x14ac:dyDescent="0.25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312"/>
        <v>384</v>
      </c>
      <c r="L1587" s="46">
        <f t="shared" si="313"/>
        <v>414</v>
      </c>
      <c r="M1587" s="46">
        <v>30</v>
      </c>
      <c r="N1587" s="46">
        <f t="shared" si="314"/>
        <v>444</v>
      </c>
      <c r="O1587" s="46">
        <f t="shared" si="315"/>
        <v>60</v>
      </c>
      <c r="P1587" s="46" t="s">
        <v>30</v>
      </c>
      <c r="Q1587" s="58">
        <f t="shared" si="316"/>
        <v>0</v>
      </c>
      <c r="R1587" s="46">
        <f t="shared" si="317"/>
        <v>66.599999999999994</v>
      </c>
      <c r="S1587" s="58" t="str">
        <f t="shared" si="318"/>
        <v>No Discount</v>
      </c>
      <c r="T1587" s="46" t="str">
        <f t="shared" si="319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320"/>
        <v>0</v>
      </c>
      <c r="W1587" s="46" t="str">
        <f t="shared" si="321"/>
        <v>-</v>
      </c>
      <c r="X1587" s="58">
        <f t="shared" si="322"/>
        <v>0</v>
      </c>
      <c r="Y1587" s="46" t="str">
        <f t="shared" si="323"/>
        <v>No</v>
      </c>
      <c r="Z1587" s="46" t="str">
        <f t="shared" si="324"/>
        <v>MID</v>
      </c>
    </row>
    <row r="1588" spans="1:26" x14ac:dyDescent="0.25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312"/>
        <v>3916</v>
      </c>
      <c r="L1588" s="46">
        <f t="shared" si="313"/>
        <v>4192</v>
      </c>
      <c r="M1588" s="46">
        <v>21</v>
      </c>
      <c r="N1588" s="46">
        <f t="shared" si="314"/>
        <v>4213</v>
      </c>
      <c r="O1588" s="46">
        <f t="shared" si="315"/>
        <v>297</v>
      </c>
      <c r="P1588" s="46" t="s">
        <v>28</v>
      </c>
      <c r="Q1588" s="58">
        <f t="shared" si="316"/>
        <v>0</v>
      </c>
      <c r="R1588" s="46" t="str">
        <f t="shared" si="317"/>
        <v>-</v>
      </c>
      <c r="S1588" s="58" t="str">
        <f t="shared" si="318"/>
        <v>No Discount</v>
      </c>
      <c r="T1588" s="46" t="str">
        <f t="shared" si="319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320"/>
        <v>0</v>
      </c>
      <c r="W1588" s="46" t="str">
        <f t="shared" si="321"/>
        <v>-</v>
      </c>
      <c r="X1588" s="58">
        <f t="shared" si="322"/>
        <v>0</v>
      </c>
      <c r="Y1588" s="46" t="str">
        <f t="shared" si="323"/>
        <v>No</v>
      </c>
      <c r="Z1588" s="46" t="str">
        <f t="shared" si="324"/>
        <v>MID</v>
      </c>
    </row>
    <row r="1589" spans="1:26" x14ac:dyDescent="0.25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312"/>
        <v>11300</v>
      </c>
      <c r="L1589" s="46">
        <f t="shared" si="313"/>
        <v>12068</v>
      </c>
      <c r="M1589" s="46">
        <v>63</v>
      </c>
      <c r="N1589" s="46">
        <f t="shared" si="314"/>
        <v>12131</v>
      </c>
      <c r="O1589" s="46">
        <f t="shared" si="315"/>
        <v>831</v>
      </c>
      <c r="P1589" s="46" t="s">
        <v>30</v>
      </c>
      <c r="Q1589" s="58">
        <f t="shared" si="316"/>
        <v>0</v>
      </c>
      <c r="R1589" s="46" t="str">
        <f t="shared" si="317"/>
        <v>-</v>
      </c>
      <c r="S1589" s="58" t="str">
        <f t="shared" si="318"/>
        <v>No Discount</v>
      </c>
      <c r="T1589" s="46" t="str">
        <f t="shared" si="319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320"/>
        <v>0</v>
      </c>
      <c r="W1589" s="46" t="str">
        <f t="shared" si="321"/>
        <v>-</v>
      </c>
      <c r="X1589" s="58">
        <f t="shared" si="322"/>
        <v>0</v>
      </c>
      <c r="Y1589" s="46" t="str">
        <f t="shared" si="323"/>
        <v>Yes</v>
      </c>
      <c r="Z1589" s="46" t="str">
        <f t="shared" si="324"/>
        <v>Very high</v>
      </c>
    </row>
    <row r="1590" spans="1:26" x14ac:dyDescent="0.25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312"/>
        <v>29995</v>
      </c>
      <c r="L1590" s="46">
        <f t="shared" si="313"/>
        <v>32039</v>
      </c>
      <c r="M1590" s="46">
        <v>53</v>
      </c>
      <c r="N1590" s="46">
        <f t="shared" si="314"/>
        <v>32092</v>
      </c>
      <c r="O1590" s="46">
        <f t="shared" si="315"/>
        <v>2097</v>
      </c>
      <c r="P1590" s="46" t="s">
        <v>28</v>
      </c>
      <c r="Q1590" s="58">
        <f t="shared" si="316"/>
        <v>0</v>
      </c>
      <c r="R1590" s="46" t="str">
        <f t="shared" si="317"/>
        <v>-</v>
      </c>
      <c r="S1590" s="58" t="str">
        <f t="shared" si="318"/>
        <v>No Discount</v>
      </c>
      <c r="T1590" s="46" t="str">
        <f t="shared" si="319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320"/>
        <v>0</v>
      </c>
      <c r="W1590" s="46" t="str">
        <f t="shared" si="321"/>
        <v>-</v>
      </c>
      <c r="X1590" s="58">
        <f t="shared" si="322"/>
        <v>0</v>
      </c>
      <c r="Y1590" s="46" t="str">
        <f t="shared" si="323"/>
        <v>Yes</v>
      </c>
      <c r="Z1590" s="46" t="str">
        <f t="shared" si="324"/>
        <v>HIGH</v>
      </c>
    </row>
    <row r="1591" spans="1:26" x14ac:dyDescent="0.25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312"/>
        <v>8896</v>
      </c>
      <c r="L1591" s="46">
        <f t="shared" si="313"/>
        <v>9596</v>
      </c>
      <c r="M1591" s="46">
        <v>37</v>
      </c>
      <c r="N1591" s="46">
        <f t="shared" si="314"/>
        <v>9633</v>
      </c>
      <c r="O1591" s="46">
        <f t="shared" si="315"/>
        <v>737</v>
      </c>
      <c r="P1591" s="46" t="s">
        <v>28</v>
      </c>
      <c r="Q1591" s="58">
        <f t="shared" si="316"/>
        <v>0</v>
      </c>
      <c r="R1591" s="46" t="str">
        <f t="shared" si="317"/>
        <v>-</v>
      </c>
      <c r="S1591" s="58" t="str">
        <f t="shared" si="318"/>
        <v>No Discount</v>
      </c>
      <c r="T1591" s="46" t="str">
        <f t="shared" si="319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320"/>
        <v>0</v>
      </c>
      <c r="W1591" s="46" t="str">
        <f t="shared" si="321"/>
        <v>-</v>
      </c>
      <c r="X1591" s="58">
        <f t="shared" si="322"/>
        <v>0</v>
      </c>
      <c r="Y1591" s="46" t="str">
        <f t="shared" si="323"/>
        <v>Yes</v>
      </c>
      <c r="Z1591" s="46" t="str">
        <f t="shared" si="324"/>
        <v>MID</v>
      </c>
    </row>
    <row r="1592" spans="1:26" x14ac:dyDescent="0.25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312"/>
        <v>69418</v>
      </c>
      <c r="L1592" s="46">
        <f t="shared" si="313"/>
        <v>73556</v>
      </c>
      <c r="M1592" s="46">
        <v>97</v>
      </c>
      <c r="N1592" s="46">
        <f t="shared" si="314"/>
        <v>73653</v>
      </c>
      <c r="O1592" s="46">
        <f t="shared" si="315"/>
        <v>4235</v>
      </c>
      <c r="P1592" s="46" t="s">
        <v>30</v>
      </c>
      <c r="Q1592" s="58">
        <f t="shared" si="316"/>
        <v>0</v>
      </c>
      <c r="R1592" s="46">
        <f t="shared" si="317"/>
        <v>11047.949999999999</v>
      </c>
      <c r="S1592" s="58" t="str">
        <f t="shared" si="318"/>
        <v>No Discount</v>
      </c>
      <c r="T1592" s="46" t="str">
        <f t="shared" si="319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320"/>
        <v>0</v>
      </c>
      <c r="W1592" s="46" t="str">
        <f t="shared" si="321"/>
        <v>-</v>
      </c>
      <c r="X1592" s="58">
        <f t="shared" si="322"/>
        <v>0</v>
      </c>
      <c r="Y1592" s="46" t="str">
        <f t="shared" si="323"/>
        <v>Yes</v>
      </c>
      <c r="Z1592" s="46" t="str">
        <f t="shared" si="324"/>
        <v>Very high</v>
      </c>
    </row>
    <row r="1593" spans="1:26" x14ac:dyDescent="0.25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312"/>
        <v>9132</v>
      </c>
      <c r="L1593" s="46">
        <f t="shared" si="313"/>
        <v>9768</v>
      </c>
      <c r="M1593" s="46">
        <v>80</v>
      </c>
      <c r="N1593" s="46">
        <f t="shared" si="314"/>
        <v>9848</v>
      </c>
      <c r="O1593" s="46">
        <f t="shared" si="315"/>
        <v>716</v>
      </c>
      <c r="P1593" s="46" t="s">
        <v>30</v>
      </c>
      <c r="Q1593" s="58">
        <f t="shared" si="316"/>
        <v>0.3</v>
      </c>
      <c r="R1593" s="46">
        <f t="shared" si="317"/>
        <v>2954.4</v>
      </c>
      <c r="S1593" s="58" t="str">
        <f t="shared" si="318"/>
        <v>No Discount</v>
      </c>
      <c r="T1593" s="46" t="str">
        <f t="shared" si="319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320"/>
        <v>0.3</v>
      </c>
      <c r="W1593" s="46">
        <f t="shared" si="321"/>
        <v>2954.4</v>
      </c>
      <c r="X1593" s="58">
        <f t="shared" si="322"/>
        <v>0</v>
      </c>
      <c r="Y1593" s="46" t="str">
        <f t="shared" si="323"/>
        <v>No</v>
      </c>
      <c r="Z1593" s="46" t="str">
        <f t="shared" si="324"/>
        <v>Very high</v>
      </c>
    </row>
    <row r="1594" spans="1:26" x14ac:dyDescent="0.25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312"/>
        <v>7336</v>
      </c>
      <c r="L1594" s="46">
        <f t="shared" si="313"/>
        <v>8068</v>
      </c>
      <c r="M1594" s="46">
        <v>51</v>
      </c>
      <c r="N1594" s="46">
        <f t="shared" si="314"/>
        <v>8119</v>
      </c>
      <c r="O1594" s="46">
        <f t="shared" si="315"/>
        <v>783</v>
      </c>
      <c r="P1594" s="46" t="s">
        <v>28</v>
      </c>
      <c r="Q1594" s="58">
        <f t="shared" si="316"/>
        <v>0</v>
      </c>
      <c r="R1594" s="46" t="str">
        <f t="shared" si="317"/>
        <v>-</v>
      </c>
      <c r="S1594" s="58" t="str">
        <f t="shared" si="318"/>
        <v>No Discount</v>
      </c>
      <c r="T1594" s="46" t="str">
        <f t="shared" si="319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320"/>
        <v>0</v>
      </c>
      <c r="W1594" s="46" t="str">
        <f t="shared" si="321"/>
        <v>-</v>
      </c>
      <c r="X1594" s="58">
        <f t="shared" si="322"/>
        <v>0</v>
      </c>
      <c r="Y1594" s="46" t="str">
        <f t="shared" si="323"/>
        <v>No</v>
      </c>
      <c r="Z1594" s="46" t="str">
        <f t="shared" si="324"/>
        <v>HIGH</v>
      </c>
    </row>
    <row r="1595" spans="1:26" x14ac:dyDescent="0.25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312"/>
        <v>16389</v>
      </c>
      <c r="L1595" s="46">
        <f t="shared" si="313"/>
        <v>17712</v>
      </c>
      <c r="M1595" s="46">
        <v>72</v>
      </c>
      <c r="N1595" s="46">
        <f t="shared" si="314"/>
        <v>17784</v>
      </c>
      <c r="O1595" s="46">
        <f t="shared" si="315"/>
        <v>1395</v>
      </c>
      <c r="P1595" s="46" t="s">
        <v>30</v>
      </c>
      <c r="Q1595" s="58">
        <f t="shared" si="316"/>
        <v>0</v>
      </c>
      <c r="R1595" s="46" t="str">
        <f t="shared" si="317"/>
        <v>-</v>
      </c>
      <c r="S1595" s="58" t="str">
        <f t="shared" si="318"/>
        <v>No Discount</v>
      </c>
      <c r="T1595" s="46" t="str">
        <f t="shared" si="319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320"/>
        <v>0</v>
      </c>
      <c r="W1595" s="46" t="str">
        <f t="shared" si="321"/>
        <v>-</v>
      </c>
      <c r="X1595" s="58">
        <f t="shared" si="322"/>
        <v>0</v>
      </c>
      <c r="Y1595" s="46" t="str">
        <f t="shared" si="323"/>
        <v>Yes</v>
      </c>
      <c r="Z1595" s="46" t="str">
        <f t="shared" si="324"/>
        <v>Very high</v>
      </c>
    </row>
    <row r="1596" spans="1:26" x14ac:dyDescent="0.25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312"/>
        <v>11748</v>
      </c>
      <c r="L1596" s="46">
        <f t="shared" si="313"/>
        <v>12212</v>
      </c>
      <c r="M1596" s="46">
        <v>96</v>
      </c>
      <c r="N1596" s="46">
        <f t="shared" si="314"/>
        <v>12308</v>
      </c>
      <c r="O1596" s="46">
        <f t="shared" si="315"/>
        <v>560</v>
      </c>
      <c r="P1596" s="46" t="s">
        <v>28</v>
      </c>
      <c r="Q1596" s="58">
        <f t="shared" si="316"/>
        <v>0</v>
      </c>
      <c r="R1596" s="46" t="str">
        <f t="shared" si="317"/>
        <v>-</v>
      </c>
      <c r="S1596" s="58" t="str">
        <f t="shared" si="318"/>
        <v>No Discount</v>
      </c>
      <c r="T1596" s="46" t="str">
        <f t="shared" si="319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320"/>
        <v>0</v>
      </c>
      <c r="W1596" s="46" t="str">
        <f t="shared" si="321"/>
        <v>-</v>
      </c>
      <c r="X1596" s="58">
        <f t="shared" si="322"/>
        <v>0</v>
      </c>
      <c r="Y1596" s="46" t="str">
        <f t="shared" si="323"/>
        <v>Yes</v>
      </c>
      <c r="Z1596" s="46" t="str">
        <f t="shared" si="324"/>
        <v>Very high</v>
      </c>
    </row>
    <row r="1597" spans="1:26" x14ac:dyDescent="0.25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312"/>
        <v>11016</v>
      </c>
      <c r="L1597" s="46">
        <f t="shared" si="313"/>
        <v>11456</v>
      </c>
      <c r="M1597" s="46">
        <v>24</v>
      </c>
      <c r="N1597" s="46">
        <f t="shared" si="314"/>
        <v>11480</v>
      </c>
      <c r="O1597" s="46">
        <f t="shared" si="315"/>
        <v>464</v>
      </c>
      <c r="P1597" s="46" t="s">
        <v>30</v>
      </c>
      <c r="Q1597" s="58">
        <f t="shared" si="316"/>
        <v>0.3</v>
      </c>
      <c r="R1597" s="46">
        <f t="shared" si="317"/>
        <v>3444</v>
      </c>
      <c r="S1597" s="58" t="str">
        <f t="shared" si="318"/>
        <v>No Discount</v>
      </c>
      <c r="T1597" s="46" t="str">
        <f t="shared" si="319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320"/>
        <v>0.3</v>
      </c>
      <c r="W1597" s="46">
        <f t="shared" si="321"/>
        <v>3444</v>
      </c>
      <c r="X1597" s="58">
        <f t="shared" si="322"/>
        <v>0</v>
      </c>
      <c r="Y1597" s="46" t="str">
        <f t="shared" si="323"/>
        <v>Yes</v>
      </c>
      <c r="Z1597" s="46" t="str">
        <f t="shared" si="324"/>
        <v>MID</v>
      </c>
    </row>
    <row r="1598" spans="1:26" x14ac:dyDescent="0.25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312"/>
        <v>8022</v>
      </c>
      <c r="L1598" s="46">
        <f t="shared" si="313"/>
        <v>8424</v>
      </c>
      <c r="M1598" s="46">
        <v>75</v>
      </c>
      <c r="N1598" s="46">
        <f t="shared" si="314"/>
        <v>8499</v>
      </c>
      <c r="O1598" s="46">
        <f t="shared" si="315"/>
        <v>477</v>
      </c>
      <c r="P1598" s="46" t="s">
        <v>28</v>
      </c>
      <c r="Q1598" s="58">
        <f t="shared" si="316"/>
        <v>0</v>
      </c>
      <c r="R1598" s="46">
        <f t="shared" si="317"/>
        <v>2379.7200000000003</v>
      </c>
      <c r="S1598" s="58" t="str">
        <f t="shared" si="318"/>
        <v>No Discount</v>
      </c>
      <c r="T1598" s="46" t="str">
        <f t="shared" si="319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320"/>
        <v>0</v>
      </c>
      <c r="W1598" s="46">
        <f t="shared" si="321"/>
        <v>2379.7200000000003</v>
      </c>
      <c r="X1598" s="58">
        <f t="shared" si="322"/>
        <v>0</v>
      </c>
      <c r="Y1598" s="46" t="str">
        <f t="shared" si="323"/>
        <v>Yes</v>
      </c>
      <c r="Z1598" s="46" t="str">
        <f t="shared" si="324"/>
        <v>Very high</v>
      </c>
    </row>
    <row r="1599" spans="1:26" x14ac:dyDescent="0.25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312"/>
        <v>110808</v>
      </c>
      <c r="L1599" s="46">
        <f t="shared" si="313"/>
        <v>122100</v>
      </c>
      <c r="M1599" s="46">
        <v>54</v>
      </c>
      <c r="N1599" s="46">
        <f t="shared" si="314"/>
        <v>122154</v>
      </c>
      <c r="O1599" s="46">
        <f t="shared" si="315"/>
        <v>11346</v>
      </c>
      <c r="P1599" s="46" t="s">
        <v>28</v>
      </c>
      <c r="Q1599" s="58">
        <f t="shared" si="316"/>
        <v>0</v>
      </c>
      <c r="R1599" s="46" t="str">
        <f t="shared" si="317"/>
        <v>-</v>
      </c>
      <c r="S1599" s="58">
        <f t="shared" si="318"/>
        <v>0.02</v>
      </c>
      <c r="T1599" s="46" t="str">
        <f t="shared" si="319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320"/>
        <v>0</v>
      </c>
      <c r="W1599" s="46" t="str">
        <f t="shared" si="321"/>
        <v>-</v>
      </c>
      <c r="X1599" s="58">
        <f t="shared" si="322"/>
        <v>0.02</v>
      </c>
      <c r="Y1599" s="46" t="str">
        <f t="shared" si="323"/>
        <v>Yes</v>
      </c>
      <c r="Z1599" s="46" t="str">
        <f t="shared" si="324"/>
        <v>HIGH</v>
      </c>
    </row>
    <row r="1600" spans="1:26" x14ac:dyDescent="0.25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312"/>
        <v>4823</v>
      </c>
      <c r="L1600" s="46">
        <f t="shared" si="313"/>
        <v>5103</v>
      </c>
      <c r="M1600" s="46">
        <v>93</v>
      </c>
      <c r="N1600" s="46">
        <f t="shared" si="314"/>
        <v>5196</v>
      </c>
      <c r="O1600" s="46">
        <f t="shared" si="315"/>
        <v>373</v>
      </c>
      <c r="P1600" s="46" t="s">
        <v>30</v>
      </c>
      <c r="Q1600" s="58">
        <f t="shared" si="316"/>
        <v>0.3</v>
      </c>
      <c r="R1600" s="46">
        <f t="shared" si="317"/>
        <v>1558.8</v>
      </c>
      <c r="S1600" s="58" t="str">
        <f t="shared" si="318"/>
        <v>No Discount</v>
      </c>
      <c r="T1600" s="46" t="str">
        <f t="shared" si="319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320"/>
        <v>0.3</v>
      </c>
      <c r="W1600" s="46">
        <f t="shared" si="321"/>
        <v>1558.8</v>
      </c>
      <c r="X1600" s="58">
        <f t="shared" si="322"/>
        <v>0</v>
      </c>
      <c r="Y1600" s="46" t="str">
        <f t="shared" si="323"/>
        <v>No</v>
      </c>
      <c r="Z1600" s="46" t="str">
        <f t="shared" si="324"/>
        <v>Very high</v>
      </c>
    </row>
    <row r="1601" spans="1:26" x14ac:dyDescent="0.25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312"/>
        <v>7770</v>
      </c>
      <c r="L1601" s="46">
        <f t="shared" si="313"/>
        <v>8310</v>
      </c>
      <c r="M1601" s="46">
        <v>84</v>
      </c>
      <c r="N1601" s="46">
        <f t="shared" si="314"/>
        <v>8394</v>
      </c>
      <c r="O1601" s="46">
        <f t="shared" si="315"/>
        <v>624</v>
      </c>
      <c r="P1601" s="46" t="s">
        <v>28</v>
      </c>
      <c r="Q1601" s="58">
        <f t="shared" si="316"/>
        <v>0</v>
      </c>
      <c r="R1601" s="46" t="str">
        <f t="shared" si="317"/>
        <v>-</v>
      </c>
      <c r="S1601" s="58" t="str">
        <f t="shared" si="318"/>
        <v>No Discount</v>
      </c>
      <c r="T1601" s="46" t="str">
        <f t="shared" si="319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320"/>
        <v>0</v>
      </c>
      <c r="W1601" s="46" t="str">
        <f t="shared" si="321"/>
        <v>-</v>
      </c>
      <c r="X1601" s="58">
        <f t="shared" si="322"/>
        <v>0</v>
      </c>
      <c r="Y1601" s="46" t="str">
        <f t="shared" si="323"/>
        <v>No</v>
      </c>
      <c r="Z1601" s="46" t="str">
        <f t="shared" si="324"/>
        <v>Very high</v>
      </c>
    </row>
    <row r="1602" spans="1:26" x14ac:dyDescent="0.25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312"/>
        <v>2784</v>
      </c>
      <c r="L1602" s="46">
        <f t="shared" si="313"/>
        <v>3036</v>
      </c>
      <c r="M1602" s="46">
        <v>67</v>
      </c>
      <c r="N1602" s="46">
        <f t="shared" si="314"/>
        <v>3103</v>
      </c>
      <c r="O1602" s="46">
        <f t="shared" si="315"/>
        <v>319</v>
      </c>
      <c r="P1602" s="46" t="s">
        <v>30</v>
      </c>
      <c r="Q1602" s="58">
        <f t="shared" si="316"/>
        <v>0</v>
      </c>
      <c r="R1602" s="46" t="str">
        <f t="shared" si="317"/>
        <v>-</v>
      </c>
      <c r="S1602" s="58" t="str">
        <f t="shared" si="318"/>
        <v>No Discount</v>
      </c>
      <c r="T1602" s="46" t="str">
        <f t="shared" si="319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320"/>
        <v>0</v>
      </c>
      <c r="W1602" s="46" t="str">
        <f t="shared" si="321"/>
        <v>-</v>
      </c>
      <c r="X1602" s="58">
        <f t="shared" si="322"/>
        <v>0</v>
      </c>
      <c r="Y1602" s="46" t="str">
        <f t="shared" si="323"/>
        <v>No</v>
      </c>
      <c r="Z1602" s="46" t="str">
        <f t="shared" si="324"/>
        <v>Very high</v>
      </c>
    </row>
    <row r="1603" spans="1:26" x14ac:dyDescent="0.25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25">I1603*J1603</f>
        <v>116</v>
      </c>
      <c r="L1603" s="46">
        <f t="shared" ref="L1603:L1666" si="326">H1603*J1603</f>
        <v>127</v>
      </c>
      <c r="M1603" s="46">
        <v>30</v>
      </c>
      <c r="N1603" s="46">
        <f t="shared" ref="N1603:N1666" si="327">L1603+M1603</f>
        <v>157</v>
      </c>
      <c r="O1603" s="46">
        <f t="shared" ref="O1603:O1666" si="328">N1603-K1603</f>
        <v>41</v>
      </c>
      <c r="P1603" s="46" t="s">
        <v>28</v>
      </c>
      <c r="Q1603" s="58">
        <f t="shared" ref="Q1603:Q1666" si="329">IF(E1603="Amazon",30%,0)</f>
        <v>0</v>
      </c>
      <c r="R1603" s="46" t="str">
        <f t="shared" ref="R1603:R1666" si="330">IF(E1603="Amazon",30%*N1603,IF(E1603="Flipkart",28%*N1603,IF(E1603="India Mart",15%*N1603,"-")))</f>
        <v>-</v>
      </c>
      <c r="S1603" s="58" t="str">
        <f t="shared" ref="S1603:S1666" si="331">IF(AND(E1603="Website",N1603&gt;25000),2%,"No Discount")</f>
        <v>No Discount</v>
      </c>
      <c r="T1603" s="46" t="str">
        <f t="shared" ref="T1603:T1666" si="332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ref="V1603:V1666" si="333">IF(E1603="Amazon",30%,0%)</f>
        <v>0</v>
      </c>
      <c r="W1603" s="46" t="str">
        <f t="shared" ref="W1603:W1666" si="334">IF(E1603="Amazon",N1603*30%,IF(E1603="flipkart",N1603*28%,IF(E1603="indiamart",N1603*15%,"-")))</f>
        <v>-</v>
      </c>
      <c r="X1603" s="58">
        <f t="shared" ref="X1603:X1666" si="335">IF(AND(E1603="website",N1603&gt;25000),2%,0%)</f>
        <v>0</v>
      </c>
      <c r="Y1603" s="46" t="str">
        <f t="shared" ref="Y1603:Y1666" si="336">IF(OR(D1603="Furniture",D1603="Technology"),"Yes","No")</f>
        <v>No</v>
      </c>
      <c r="Z1603" s="46" t="str">
        <f t="shared" ref="Z1603:Z1666" si="337">_xlfn.IFS(M1603&lt;=20,"LOW",M1603&lt;=40,"MID",M1603&lt;=60,"HIGH",M1603&gt;60,"Very high")</f>
        <v>MID</v>
      </c>
    </row>
    <row r="1604" spans="1:26" x14ac:dyDescent="0.25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25"/>
        <v>18696</v>
      </c>
      <c r="L1604" s="46">
        <f t="shared" si="326"/>
        <v>19056</v>
      </c>
      <c r="M1604" s="46">
        <v>69</v>
      </c>
      <c r="N1604" s="46">
        <f t="shared" si="327"/>
        <v>19125</v>
      </c>
      <c r="O1604" s="46">
        <f t="shared" si="328"/>
        <v>429</v>
      </c>
      <c r="P1604" s="46" t="s">
        <v>28</v>
      </c>
      <c r="Q1604" s="58">
        <f t="shared" si="329"/>
        <v>0.3</v>
      </c>
      <c r="R1604" s="46">
        <f t="shared" si="330"/>
        <v>5737.5</v>
      </c>
      <c r="S1604" s="58" t="str">
        <f t="shared" si="331"/>
        <v>No Discount</v>
      </c>
      <c r="T1604" s="46" t="str">
        <f t="shared" si="332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33"/>
        <v>0.3</v>
      </c>
      <c r="W1604" s="46">
        <f t="shared" si="334"/>
        <v>5737.5</v>
      </c>
      <c r="X1604" s="58">
        <f t="shared" si="335"/>
        <v>0</v>
      </c>
      <c r="Y1604" s="46" t="str">
        <f t="shared" si="336"/>
        <v>Yes</v>
      </c>
      <c r="Z1604" s="46" t="str">
        <f t="shared" si="337"/>
        <v>Very high</v>
      </c>
    </row>
    <row r="1605" spans="1:26" x14ac:dyDescent="0.25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25"/>
        <v>189</v>
      </c>
      <c r="L1605" s="46">
        <f t="shared" si="326"/>
        <v>204</v>
      </c>
      <c r="M1605" s="46">
        <v>10</v>
      </c>
      <c r="N1605" s="46">
        <f t="shared" si="327"/>
        <v>214</v>
      </c>
      <c r="O1605" s="46">
        <f t="shared" si="328"/>
        <v>25</v>
      </c>
      <c r="P1605" s="46" t="s">
        <v>28</v>
      </c>
      <c r="Q1605" s="58">
        <f t="shared" si="329"/>
        <v>0</v>
      </c>
      <c r="R1605" s="46" t="str">
        <f t="shared" si="330"/>
        <v>-</v>
      </c>
      <c r="S1605" s="58" t="str">
        <f t="shared" si="331"/>
        <v>No Discount</v>
      </c>
      <c r="T1605" s="46" t="str">
        <f t="shared" si="332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33"/>
        <v>0</v>
      </c>
      <c r="W1605" s="46" t="str">
        <f t="shared" si="334"/>
        <v>-</v>
      </c>
      <c r="X1605" s="58">
        <f t="shared" si="335"/>
        <v>0</v>
      </c>
      <c r="Y1605" s="46" t="str">
        <f t="shared" si="336"/>
        <v>No</v>
      </c>
      <c r="Z1605" s="46" t="str">
        <f t="shared" si="337"/>
        <v>LOW</v>
      </c>
    </row>
    <row r="1606" spans="1:26" x14ac:dyDescent="0.25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25"/>
        <v>4638</v>
      </c>
      <c r="L1606" s="46">
        <f t="shared" si="326"/>
        <v>4869</v>
      </c>
      <c r="M1606" s="46">
        <v>86</v>
      </c>
      <c r="N1606" s="46">
        <f t="shared" si="327"/>
        <v>4955</v>
      </c>
      <c r="O1606" s="46">
        <f t="shared" si="328"/>
        <v>317</v>
      </c>
      <c r="P1606" s="46" t="s">
        <v>30</v>
      </c>
      <c r="Q1606" s="58">
        <f t="shared" si="329"/>
        <v>0</v>
      </c>
      <c r="R1606" s="46">
        <f t="shared" si="330"/>
        <v>743.25</v>
      </c>
      <c r="S1606" s="58" t="str">
        <f t="shared" si="331"/>
        <v>No Discount</v>
      </c>
      <c r="T1606" s="46" t="str">
        <f t="shared" si="332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33"/>
        <v>0</v>
      </c>
      <c r="W1606" s="46" t="str">
        <f t="shared" si="334"/>
        <v>-</v>
      </c>
      <c r="X1606" s="58">
        <f t="shared" si="335"/>
        <v>0</v>
      </c>
      <c r="Y1606" s="46" t="str">
        <f t="shared" si="336"/>
        <v>Yes</v>
      </c>
      <c r="Z1606" s="46" t="str">
        <f t="shared" si="337"/>
        <v>Very high</v>
      </c>
    </row>
    <row r="1607" spans="1:26" x14ac:dyDescent="0.25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25"/>
        <v>15001</v>
      </c>
      <c r="L1607" s="46">
        <f t="shared" si="326"/>
        <v>15596</v>
      </c>
      <c r="M1607" s="46">
        <v>54</v>
      </c>
      <c r="N1607" s="46">
        <f t="shared" si="327"/>
        <v>15650</v>
      </c>
      <c r="O1607" s="46">
        <f t="shared" si="328"/>
        <v>649</v>
      </c>
      <c r="P1607" s="46" t="s">
        <v>28</v>
      </c>
      <c r="Q1607" s="58">
        <f t="shared" si="329"/>
        <v>0</v>
      </c>
      <c r="R1607" s="46">
        <f t="shared" si="330"/>
        <v>4382</v>
      </c>
      <c r="S1607" s="58" t="str">
        <f t="shared" si="331"/>
        <v>No Discount</v>
      </c>
      <c r="T1607" s="46" t="str">
        <f t="shared" si="332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33"/>
        <v>0</v>
      </c>
      <c r="W1607" s="46">
        <f t="shared" si="334"/>
        <v>4382</v>
      </c>
      <c r="X1607" s="58">
        <f t="shared" si="335"/>
        <v>0</v>
      </c>
      <c r="Y1607" s="46" t="str">
        <f t="shared" si="336"/>
        <v>Yes</v>
      </c>
      <c r="Z1607" s="46" t="str">
        <f t="shared" si="337"/>
        <v>HIGH</v>
      </c>
    </row>
    <row r="1608" spans="1:26" x14ac:dyDescent="0.25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25"/>
        <v>12969</v>
      </c>
      <c r="L1608" s="46">
        <f t="shared" si="326"/>
        <v>14142</v>
      </c>
      <c r="M1608" s="46">
        <v>85</v>
      </c>
      <c r="N1608" s="46">
        <f t="shared" si="327"/>
        <v>14227</v>
      </c>
      <c r="O1608" s="46">
        <f t="shared" si="328"/>
        <v>1258</v>
      </c>
      <c r="P1608" s="46" t="s">
        <v>28</v>
      </c>
      <c r="Q1608" s="58">
        <f t="shared" si="329"/>
        <v>0</v>
      </c>
      <c r="R1608" s="46" t="str">
        <f t="shared" si="330"/>
        <v>-</v>
      </c>
      <c r="S1608" s="58" t="str">
        <f t="shared" si="331"/>
        <v>No Discount</v>
      </c>
      <c r="T1608" s="46" t="str">
        <f t="shared" si="332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33"/>
        <v>0</v>
      </c>
      <c r="W1608" s="46" t="str">
        <f t="shared" si="334"/>
        <v>-</v>
      </c>
      <c r="X1608" s="58">
        <f t="shared" si="335"/>
        <v>0</v>
      </c>
      <c r="Y1608" s="46" t="str">
        <f t="shared" si="336"/>
        <v>Yes</v>
      </c>
      <c r="Z1608" s="46" t="str">
        <f t="shared" si="337"/>
        <v>Very high</v>
      </c>
    </row>
    <row r="1609" spans="1:26" x14ac:dyDescent="0.25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25"/>
        <v>3570</v>
      </c>
      <c r="L1609" s="46">
        <f t="shared" si="326"/>
        <v>3822</v>
      </c>
      <c r="M1609" s="46">
        <v>90</v>
      </c>
      <c r="N1609" s="46">
        <f t="shared" si="327"/>
        <v>3912</v>
      </c>
      <c r="O1609" s="46">
        <f t="shared" si="328"/>
        <v>342</v>
      </c>
      <c r="P1609" s="46" t="s">
        <v>28</v>
      </c>
      <c r="Q1609" s="58">
        <f t="shared" si="329"/>
        <v>0</v>
      </c>
      <c r="R1609" s="46" t="str">
        <f t="shared" si="330"/>
        <v>-</v>
      </c>
      <c r="S1609" s="58" t="str">
        <f t="shared" si="331"/>
        <v>No Discount</v>
      </c>
      <c r="T1609" s="46" t="str">
        <f t="shared" si="332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33"/>
        <v>0</v>
      </c>
      <c r="W1609" s="46" t="str">
        <f t="shared" si="334"/>
        <v>-</v>
      </c>
      <c r="X1609" s="58">
        <f t="shared" si="335"/>
        <v>0</v>
      </c>
      <c r="Y1609" s="46" t="str">
        <f t="shared" si="336"/>
        <v>Yes</v>
      </c>
      <c r="Z1609" s="46" t="str">
        <f t="shared" si="337"/>
        <v>Very high</v>
      </c>
    </row>
    <row r="1610" spans="1:26" x14ac:dyDescent="0.25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25"/>
        <v>5270</v>
      </c>
      <c r="L1610" s="46">
        <f t="shared" si="326"/>
        <v>5920</v>
      </c>
      <c r="M1610" s="46">
        <v>77</v>
      </c>
      <c r="N1610" s="46">
        <f t="shared" si="327"/>
        <v>5997</v>
      </c>
      <c r="O1610" s="46">
        <f t="shared" si="328"/>
        <v>727</v>
      </c>
      <c r="P1610" s="46" t="s">
        <v>30</v>
      </c>
      <c r="Q1610" s="58">
        <f t="shared" si="329"/>
        <v>0</v>
      </c>
      <c r="R1610" s="46" t="str">
        <f t="shared" si="330"/>
        <v>-</v>
      </c>
      <c r="S1610" s="58" t="str">
        <f t="shared" si="331"/>
        <v>No Discount</v>
      </c>
      <c r="T1610" s="46" t="str">
        <f t="shared" si="332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33"/>
        <v>0</v>
      </c>
      <c r="W1610" s="46" t="str">
        <f t="shared" si="334"/>
        <v>-</v>
      </c>
      <c r="X1610" s="58">
        <f t="shared" si="335"/>
        <v>0</v>
      </c>
      <c r="Y1610" s="46" t="str">
        <f t="shared" si="336"/>
        <v>Yes</v>
      </c>
      <c r="Z1610" s="46" t="str">
        <f t="shared" si="337"/>
        <v>Very high</v>
      </c>
    </row>
    <row r="1611" spans="1:26" x14ac:dyDescent="0.25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25"/>
        <v>68056</v>
      </c>
      <c r="L1611" s="46">
        <f t="shared" si="326"/>
        <v>72114</v>
      </c>
      <c r="M1611" s="46">
        <v>85</v>
      </c>
      <c r="N1611" s="46">
        <f t="shared" si="327"/>
        <v>72199</v>
      </c>
      <c r="O1611" s="46">
        <f t="shared" si="328"/>
        <v>4143</v>
      </c>
      <c r="P1611" s="46" t="s">
        <v>30</v>
      </c>
      <c r="Q1611" s="58">
        <f t="shared" si="329"/>
        <v>0.3</v>
      </c>
      <c r="R1611" s="46">
        <f t="shared" si="330"/>
        <v>21659.7</v>
      </c>
      <c r="S1611" s="58" t="str">
        <f t="shared" si="331"/>
        <v>No Discount</v>
      </c>
      <c r="T1611" s="46" t="str">
        <f t="shared" si="332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33"/>
        <v>0.3</v>
      </c>
      <c r="W1611" s="46">
        <f t="shared" si="334"/>
        <v>21659.7</v>
      </c>
      <c r="X1611" s="58">
        <f t="shared" si="335"/>
        <v>0</v>
      </c>
      <c r="Y1611" s="46" t="str">
        <f t="shared" si="336"/>
        <v>Yes</v>
      </c>
      <c r="Z1611" s="46" t="str">
        <f t="shared" si="337"/>
        <v>Very high</v>
      </c>
    </row>
    <row r="1612" spans="1:26" x14ac:dyDescent="0.25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25"/>
        <v>192</v>
      </c>
      <c r="L1612" s="46">
        <f t="shared" si="326"/>
        <v>207</v>
      </c>
      <c r="M1612" s="46">
        <v>10</v>
      </c>
      <c r="N1612" s="46">
        <f t="shared" si="327"/>
        <v>217</v>
      </c>
      <c r="O1612" s="46">
        <f t="shared" si="328"/>
        <v>25</v>
      </c>
      <c r="P1612" s="46" t="s">
        <v>30</v>
      </c>
      <c r="Q1612" s="58">
        <f t="shared" si="329"/>
        <v>0.3</v>
      </c>
      <c r="R1612" s="46">
        <f t="shared" si="330"/>
        <v>65.099999999999994</v>
      </c>
      <c r="S1612" s="58" t="str">
        <f t="shared" si="331"/>
        <v>No Discount</v>
      </c>
      <c r="T1612" s="46" t="str">
        <f t="shared" si="332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33"/>
        <v>0.3</v>
      </c>
      <c r="W1612" s="46">
        <f t="shared" si="334"/>
        <v>65.099999999999994</v>
      </c>
      <c r="X1612" s="58">
        <f t="shared" si="335"/>
        <v>0</v>
      </c>
      <c r="Y1612" s="46" t="str">
        <f t="shared" si="336"/>
        <v>No</v>
      </c>
      <c r="Z1612" s="46" t="str">
        <f t="shared" si="337"/>
        <v>LOW</v>
      </c>
    </row>
    <row r="1613" spans="1:26" x14ac:dyDescent="0.25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25"/>
        <v>35658</v>
      </c>
      <c r="L1613" s="46">
        <f t="shared" si="326"/>
        <v>39666</v>
      </c>
      <c r="M1613" s="46">
        <v>70</v>
      </c>
      <c r="N1613" s="46">
        <f t="shared" si="327"/>
        <v>39736</v>
      </c>
      <c r="O1613" s="46">
        <f t="shared" si="328"/>
        <v>4078</v>
      </c>
      <c r="P1613" s="46" t="s">
        <v>28</v>
      </c>
      <c r="Q1613" s="58">
        <f t="shared" si="329"/>
        <v>0</v>
      </c>
      <c r="R1613" s="46" t="str">
        <f t="shared" si="330"/>
        <v>-</v>
      </c>
      <c r="S1613" s="58" t="str">
        <f t="shared" si="331"/>
        <v>No Discount</v>
      </c>
      <c r="T1613" s="46" t="str">
        <f t="shared" si="332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33"/>
        <v>0</v>
      </c>
      <c r="W1613" s="46" t="str">
        <f t="shared" si="334"/>
        <v>-</v>
      </c>
      <c r="X1613" s="58">
        <f t="shared" si="335"/>
        <v>0</v>
      </c>
      <c r="Y1613" s="46" t="str">
        <f t="shared" si="336"/>
        <v>Yes</v>
      </c>
      <c r="Z1613" s="46" t="str">
        <f t="shared" si="337"/>
        <v>Very high</v>
      </c>
    </row>
    <row r="1614" spans="1:26" x14ac:dyDescent="0.25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25"/>
        <v>922</v>
      </c>
      <c r="L1614" s="46">
        <f t="shared" si="326"/>
        <v>978</v>
      </c>
      <c r="M1614" s="46">
        <v>54</v>
      </c>
      <c r="N1614" s="46">
        <f t="shared" si="327"/>
        <v>1032</v>
      </c>
      <c r="O1614" s="46">
        <f t="shared" si="328"/>
        <v>110</v>
      </c>
      <c r="P1614" s="46" t="s">
        <v>30</v>
      </c>
      <c r="Q1614" s="58">
        <f t="shared" si="329"/>
        <v>0.3</v>
      </c>
      <c r="R1614" s="46">
        <f t="shared" si="330"/>
        <v>309.59999999999997</v>
      </c>
      <c r="S1614" s="58" t="str">
        <f t="shared" si="331"/>
        <v>No Discount</v>
      </c>
      <c r="T1614" s="46" t="str">
        <f t="shared" si="332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33"/>
        <v>0.3</v>
      </c>
      <c r="W1614" s="46">
        <f t="shared" si="334"/>
        <v>309.59999999999997</v>
      </c>
      <c r="X1614" s="58">
        <f t="shared" si="335"/>
        <v>0</v>
      </c>
      <c r="Y1614" s="46" t="str">
        <f t="shared" si="336"/>
        <v>No</v>
      </c>
      <c r="Z1614" s="46" t="str">
        <f t="shared" si="337"/>
        <v>HIGH</v>
      </c>
    </row>
    <row r="1615" spans="1:26" x14ac:dyDescent="0.25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25"/>
        <v>10540</v>
      </c>
      <c r="L1615" s="46">
        <f t="shared" si="326"/>
        <v>11840</v>
      </c>
      <c r="M1615" s="46">
        <v>63</v>
      </c>
      <c r="N1615" s="46">
        <f t="shared" si="327"/>
        <v>11903</v>
      </c>
      <c r="O1615" s="46">
        <f t="shared" si="328"/>
        <v>1363</v>
      </c>
      <c r="P1615" s="46" t="s">
        <v>28</v>
      </c>
      <c r="Q1615" s="58">
        <f t="shared" si="329"/>
        <v>0</v>
      </c>
      <c r="R1615" s="46" t="str">
        <f t="shared" si="330"/>
        <v>-</v>
      </c>
      <c r="S1615" s="58" t="str">
        <f t="shared" si="331"/>
        <v>No Discount</v>
      </c>
      <c r="T1615" s="46" t="str">
        <f t="shared" si="332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33"/>
        <v>0</v>
      </c>
      <c r="W1615" s="46" t="str">
        <f t="shared" si="334"/>
        <v>-</v>
      </c>
      <c r="X1615" s="58">
        <f t="shared" si="335"/>
        <v>0</v>
      </c>
      <c r="Y1615" s="46" t="str">
        <f t="shared" si="336"/>
        <v>Yes</v>
      </c>
      <c r="Z1615" s="46" t="str">
        <f t="shared" si="337"/>
        <v>Very high</v>
      </c>
    </row>
    <row r="1616" spans="1:26" x14ac:dyDescent="0.25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25"/>
        <v>23466</v>
      </c>
      <c r="L1616" s="46">
        <f t="shared" si="326"/>
        <v>25344</v>
      </c>
      <c r="M1616" s="46">
        <v>46</v>
      </c>
      <c r="N1616" s="46">
        <f t="shared" si="327"/>
        <v>25390</v>
      </c>
      <c r="O1616" s="46">
        <f t="shared" si="328"/>
        <v>1924</v>
      </c>
      <c r="P1616" s="46" t="s">
        <v>30</v>
      </c>
      <c r="Q1616" s="58">
        <f t="shared" si="329"/>
        <v>0</v>
      </c>
      <c r="R1616" s="46">
        <f t="shared" si="330"/>
        <v>3808.5</v>
      </c>
      <c r="S1616" s="58" t="str">
        <f t="shared" si="331"/>
        <v>No Discount</v>
      </c>
      <c r="T1616" s="46" t="str">
        <f t="shared" si="332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33"/>
        <v>0</v>
      </c>
      <c r="W1616" s="46" t="str">
        <f t="shared" si="334"/>
        <v>-</v>
      </c>
      <c r="X1616" s="58">
        <f t="shared" si="335"/>
        <v>0</v>
      </c>
      <c r="Y1616" s="46" t="str">
        <f t="shared" si="336"/>
        <v>Yes</v>
      </c>
      <c r="Z1616" s="46" t="str">
        <f t="shared" si="337"/>
        <v>HIGH</v>
      </c>
    </row>
    <row r="1617" spans="1:26" x14ac:dyDescent="0.25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25"/>
        <v>12004</v>
      </c>
      <c r="L1617" s="46">
        <f t="shared" si="326"/>
        <v>12120</v>
      </c>
      <c r="M1617" s="46">
        <v>54</v>
      </c>
      <c r="N1617" s="46">
        <f t="shared" si="327"/>
        <v>12174</v>
      </c>
      <c r="O1617" s="46">
        <f t="shared" si="328"/>
        <v>170</v>
      </c>
      <c r="P1617" s="46" t="s">
        <v>152</v>
      </c>
      <c r="Q1617" s="58">
        <f t="shared" si="329"/>
        <v>0</v>
      </c>
      <c r="R1617" s="46">
        <f t="shared" si="330"/>
        <v>3408.7200000000003</v>
      </c>
      <c r="S1617" s="58" t="str">
        <f t="shared" si="331"/>
        <v>No Discount</v>
      </c>
      <c r="T1617" s="46" t="str">
        <f t="shared" si="332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33"/>
        <v>0</v>
      </c>
      <c r="W1617" s="46">
        <f t="shared" si="334"/>
        <v>3408.7200000000003</v>
      </c>
      <c r="X1617" s="58">
        <f t="shared" si="335"/>
        <v>0</v>
      </c>
      <c r="Y1617" s="46" t="str">
        <f t="shared" si="336"/>
        <v>Yes</v>
      </c>
      <c r="Z1617" s="46" t="str">
        <f t="shared" si="337"/>
        <v>HIGH</v>
      </c>
    </row>
    <row r="1618" spans="1:26" x14ac:dyDescent="0.25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25"/>
        <v>520</v>
      </c>
      <c r="L1618" s="46">
        <f t="shared" si="326"/>
        <v>556</v>
      </c>
      <c r="M1618" s="46">
        <v>30</v>
      </c>
      <c r="N1618" s="46">
        <f t="shared" si="327"/>
        <v>586</v>
      </c>
      <c r="O1618" s="46">
        <f t="shared" si="328"/>
        <v>66</v>
      </c>
      <c r="P1618" s="46" t="s">
        <v>28</v>
      </c>
      <c r="Q1618" s="58">
        <f t="shared" si="329"/>
        <v>0</v>
      </c>
      <c r="R1618" s="46" t="str">
        <f t="shared" si="330"/>
        <v>-</v>
      </c>
      <c r="S1618" s="58" t="str">
        <f t="shared" si="331"/>
        <v>No Discount</v>
      </c>
      <c r="T1618" s="46" t="str">
        <f t="shared" si="332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33"/>
        <v>0</v>
      </c>
      <c r="W1618" s="46" t="str">
        <f t="shared" si="334"/>
        <v>-</v>
      </c>
      <c r="X1618" s="58">
        <f t="shared" si="335"/>
        <v>0</v>
      </c>
      <c r="Y1618" s="46" t="str">
        <f t="shared" si="336"/>
        <v>No</v>
      </c>
      <c r="Z1618" s="46" t="str">
        <f t="shared" si="337"/>
        <v>MID</v>
      </c>
    </row>
    <row r="1619" spans="1:26" x14ac:dyDescent="0.25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25"/>
        <v>13506</v>
      </c>
      <c r="L1619" s="46">
        <f t="shared" si="326"/>
        <v>14464</v>
      </c>
      <c r="M1619" s="46">
        <v>72</v>
      </c>
      <c r="N1619" s="46">
        <f t="shared" si="327"/>
        <v>14536</v>
      </c>
      <c r="O1619" s="46">
        <f t="shared" si="328"/>
        <v>1030</v>
      </c>
      <c r="P1619" s="46" t="s">
        <v>30</v>
      </c>
      <c r="Q1619" s="58">
        <f t="shared" si="329"/>
        <v>0</v>
      </c>
      <c r="R1619" s="46">
        <f t="shared" si="330"/>
        <v>2180.4</v>
      </c>
      <c r="S1619" s="58" t="str">
        <f t="shared" si="331"/>
        <v>No Discount</v>
      </c>
      <c r="T1619" s="46" t="str">
        <f t="shared" si="332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33"/>
        <v>0</v>
      </c>
      <c r="W1619" s="46" t="str">
        <f t="shared" si="334"/>
        <v>-</v>
      </c>
      <c r="X1619" s="58">
        <f t="shared" si="335"/>
        <v>0</v>
      </c>
      <c r="Y1619" s="46" t="str">
        <f t="shared" si="336"/>
        <v>Yes</v>
      </c>
      <c r="Z1619" s="46" t="str">
        <f t="shared" si="337"/>
        <v>Very high</v>
      </c>
    </row>
    <row r="1620" spans="1:26" x14ac:dyDescent="0.25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25"/>
        <v>153696</v>
      </c>
      <c r="L1620" s="46">
        <f t="shared" si="326"/>
        <v>166146</v>
      </c>
      <c r="M1620" s="46">
        <v>82</v>
      </c>
      <c r="N1620" s="46">
        <f t="shared" si="327"/>
        <v>166228</v>
      </c>
      <c r="O1620" s="46">
        <f t="shared" si="328"/>
        <v>12532</v>
      </c>
      <c r="P1620" s="46" t="s">
        <v>152</v>
      </c>
      <c r="Q1620" s="58">
        <f t="shared" si="329"/>
        <v>0</v>
      </c>
      <c r="R1620" s="46" t="str">
        <f t="shared" si="330"/>
        <v>-</v>
      </c>
      <c r="S1620" s="58">
        <f t="shared" si="331"/>
        <v>0.02</v>
      </c>
      <c r="T1620" s="46" t="str">
        <f t="shared" si="332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33"/>
        <v>0</v>
      </c>
      <c r="W1620" s="46" t="str">
        <f t="shared" si="334"/>
        <v>-</v>
      </c>
      <c r="X1620" s="58">
        <f t="shared" si="335"/>
        <v>0.02</v>
      </c>
      <c r="Y1620" s="46" t="str">
        <f t="shared" si="336"/>
        <v>Yes</v>
      </c>
      <c r="Z1620" s="46" t="str">
        <f t="shared" si="337"/>
        <v>Very high</v>
      </c>
    </row>
    <row r="1621" spans="1:26" x14ac:dyDescent="0.25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25"/>
        <v>11480</v>
      </c>
      <c r="L1621" s="46">
        <f t="shared" si="326"/>
        <v>11924</v>
      </c>
      <c r="M1621" s="46">
        <v>60</v>
      </c>
      <c r="N1621" s="46">
        <f t="shared" si="327"/>
        <v>11984</v>
      </c>
      <c r="O1621" s="46">
        <f t="shared" si="328"/>
        <v>504</v>
      </c>
      <c r="P1621" s="46" t="s">
        <v>28</v>
      </c>
      <c r="Q1621" s="58">
        <f t="shared" si="329"/>
        <v>0</v>
      </c>
      <c r="R1621" s="46" t="str">
        <f t="shared" si="330"/>
        <v>-</v>
      </c>
      <c r="S1621" s="58" t="str">
        <f t="shared" si="331"/>
        <v>No Discount</v>
      </c>
      <c r="T1621" s="46" t="str">
        <f t="shared" si="332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33"/>
        <v>0</v>
      </c>
      <c r="W1621" s="46" t="str">
        <f t="shared" si="334"/>
        <v>-</v>
      </c>
      <c r="X1621" s="58">
        <f t="shared" si="335"/>
        <v>0</v>
      </c>
      <c r="Y1621" s="46" t="str">
        <f t="shared" si="336"/>
        <v>Yes</v>
      </c>
      <c r="Z1621" s="46" t="str">
        <f t="shared" si="337"/>
        <v>HIGH</v>
      </c>
    </row>
    <row r="1622" spans="1:26" x14ac:dyDescent="0.25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25"/>
        <v>6180</v>
      </c>
      <c r="L1622" s="46">
        <f t="shared" si="326"/>
        <v>6999</v>
      </c>
      <c r="M1622" s="46">
        <v>65</v>
      </c>
      <c r="N1622" s="46">
        <f t="shared" si="327"/>
        <v>7064</v>
      </c>
      <c r="O1622" s="46">
        <f t="shared" si="328"/>
        <v>884</v>
      </c>
      <c r="P1622" s="46" t="s">
        <v>30</v>
      </c>
      <c r="Q1622" s="58">
        <f t="shared" si="329"/>
        <v>0</v>
      </c>
      <c r="R1622" s="46" t="str">
        <f t="shared" si="330"/>
        <v>-</v>
      </c>
      <c r="S1622" s="58" t="str">
        <f t="shared" si="331"/>
        <v>No Discount</v>
      </c>
      <c r="T1622" s="46" t="str">
        <f t="shared" si="332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33"/>
        <v>0</v>
      </c>
      <c r="W1622" s="46" t="str">
        <f t="shared" si="334"/>
        <v>-</v>
      </c>
      <c r="X1622" s="58">
        <f t="shared" si="335"/>
        <v>0</v>
      </c>
      <c r="Y1622" s="46" t="str">
        <f t="shared" si="336"/>
        <v>No</v>
      </c>
      <c r="Z1622" s="46" t="str">
        <f t="shared" si="337"/>
        <v>Very high</v>
      </c>
    </row>
    <row r="1623" spans="1:26" x14ac:dyDescent="0.25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25"/>
        <v>4285</v>
      </c>
      <c r="L1623" s="46">
        <f t="shared" si="326"/>
        <v>4577</v>
      </c>
      <c r="M1623" s="46">
        <v>22</v>
      </c>
      <c r="N1623" s="46">
        <f t="shared" si="327"/>
        <v>4599</v>
      </c>
      <c r="O1623" s="46">
        <f t="shared" si="328"/>
        <v>314</v>
      </c>
      <c r="P1623" s="46" t="s">
        <v>28</v>
      </c>
      <c r="Q1623" s="58">
        <f t="shared" si="329"/>
        <v>0</v>
      </c>
      <c r="R1623" s="46" t="str">
        <f t="shared" si="330"/>
        <v>-</v>
      </c>
      <c r="S1623" s="58" t="str">
        <f t="shared" si="331"/>
        <v>No Discount</v>
      </c>
      <c r="T1623" s="46" t="str">
        <f t="shared" si="332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33"/>
        <v>0</v>
      </c>
      <c r="W1623" s="46" t="str">
        <f t="shared" si="334"/>
        <v>-</v>
      </c>
      <c r="X1623" s="58">
        <f t="shared" si="335"/>
        <v>0</v>
      </c>
      <c r="Y1623" s="46" t="str">
        <f t="shared" si="336"/>
        <v>Yes</v>
      </c>
      <c r="Z1623" s="46" t="str">
        <f t="shared" si="337"/>
        <v>MID</v>
      </c>
    </row>
    <row r="1624" spans="1:26" x14ac:dyDescent="0.25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25"/>
        <v>1834</v>
      </c>
      <c r="L1624" s="46">
        <f t="shared" si="326"/>
        <v>1925</v>
      </c>
      <c r="M1624" s="46">
        <v>32</v>
      </c>
      <c r="N1624" s="46">
        <f t="shared" si="327"/>
        <v>1957</v>
      </c>
      <c r="O1624" s="46">
        <f t="shared" si="328"/>
        <v>123</v>
      </c>
      <c r="P1624" s="46" t="s">
        <v>28</v>
      </c>
      <c r="Q1624" s="58">
        <f t="shared" si="329"/>
        <v>0</v>
      </c>
      <c r="R1624" s="46" t="str">
        <f t="shared" si="330"/>
        <v>-</v>
      </c>
      <c r="S1624" s="58" t="str">
        <f t="shared" si="331"/>
        <v>No Discount</v>
      </c>
      <c r="T1624" s="46" t="str">
        <f t="shared" si="332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33"/>
        <v>0</v>
      </c>
      <c r="W1624" s="46" t="str">
        <f t="shared" si="334"/>
        <v>-</v>
      </c>
      <c r="X1624" s="58">
        <f t="shared" si="335"/>
        <v>0</v>
      </c>
      <c r="Y1624" s="46" t="str">
        <f t="shared" si="336"/>
        <v>Yes</v>
      </c>
      <c r="Z1624" s="46" t="str">
        <f t="shared" si="337"/>
        <v>MID</v>
      </c>
    </row>
    <row r="1625" spans="1:26" x14ac:dyDescent="0.25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25"/>
        <v>9355</v>
      </c>
      <c r="L1625" s="46">
        <f t="shared" si="326"/>
        <v>10390</v>
      </c>
      <c r="M1625" s="46">
        <v>49</v>
      </c>
      <c r="N1625" s="46">
        <f t="shared" si="327"/>
        <v>10439</v>
      </c>
      <c r="O1625" s="46">
        <f t="shared" si="328"/>
        <v>1084</v>
      </c>
      <c r="P1625" s="46" t="s">
        <v>28</v>
      </c>
      <c r="Q1625" s="58">
        <f t="shared" si="329"/>
        <v>0.3</v>
      </c>
      <c r="R1625" s="46">
        <f t="shared" si="330"/>
        <v>3131.7</v>
      </c>
      <c r="S1625" s="58" t="str">
        <f t="shared" si="331"/>
        <v>No Discount</v>
      </c>
      <c r="T1625" s="46" t="str">
        <f t="shared" si="332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33"/>
        <v>0.3</v>
      </c>
      <c r="W1625" s="46">
        <f t="shared" si="334"/>
        <v>3131.7</v>
      </c>
      <c r="X1625" s="58">
        <f t="shared" si="335"/>
        <v>0</v>
      </c>
      <c r="Y1625" s="46" t="str">
        <f t="shared" si="336"/>
        <v>No</v>
      </c>
      <c r="Z1625" s="46" t="str">
        <f t="shared" si="337"/>
        <v>HIGH</v>
      </c>
    </row>
    <row r="1626" spans="1:26" x14ac:dyDescent="0.25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25"/>
        <v>346</v>
      </c>
      <c r="L1626" s="46">
        <f t="shared" si="326"/>
        <v>386</v>
      </c>
      <c r="M1626" s="46">
        <v>30</v>
      </c>
      <c r="N1626" s="46">
        <f t="shared" si="327"/>
        <v>416</v>
      </c>
      <c r="O1626" s="46">
        <f t="shared" si="328"/>
        <v>70</v>
      </c>
      <c r="P1626" s="46" t="s">
        <v>28</v>
      </c>
      <c r="Q1626" s="58">
        <f t="shared" si="329"/>
        <v>0.3</v>
      </c>
      <c r="R1626" s="46">
        <f t="shared" si="330"/>
        <v>124.8</v>
      </c>
      <c r="S1626" s="58" t="str">
        <f t="shared" si="331"/>
        <v>No Discount</v>
      </c>
      <c r="T1626" s="46" t="str">
        <f t="shared" si="332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33"/>
        <v>0.3</v>
      </c>
      <c r="W1626" s="46">
        <f t="shared" si="334"/>
        <v>124.8</v>
      </c>
      <c r="X1626" s="58">
        <f t="shared" si="335"/>
        <v>0</v>
      </c>
      <c r="Y1626" s="46" t="str">
        <f t="shared" si="336"/>
        <v>No</v>
      </c>
      <c r="Z1626" s="46" t="str">
        <f t="shared" si="337"/>
        <v>MID</v>
      </c>
    </row>
    <row r="1627" spans="1:26" x14ac:dyDescent="0.25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25"/>
        <v>411</v>
      </c>
      <c r="L1627" s="46">
        <f t="shared" si="326"/>
        <v>420</v>
      </c>
      <c r="M1627" s="46">
        <v>30</v>
      </c>
      <c r="N1627" s="46">
        <f t="shared" si="327"/>
        <v>450</v>
      </c>
      <c r="O1627" s="46">
        <f t="shared" si="328"/>
        <v>39</v>
      </c>
      <c r="P1627" s="46" t="s">
        <v>30</v>
      </c>
      <c r="Q1627" s="58">
        <f t="shared" si="329"/>
        <v>0</v>
      </c>
      <c r="R1627" s="46" t="str">
        <f t="shared" si="330"/>
        <v>-</v>
      </c>
      <c r="S1627" s="58" t="str">
        <f t="shared" si="331"/>
        <v>No Discount</v>
      </c>
      <c r="T1627" s="46" t="str">
        <f t="shared" si="332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33"/>
        <v>0</v>
      </c>
      <c r="W1627" s="46" t="str">
        <f t="shared" si="334"/>
        <v>-</v>
      </c>
      <c r="X1627" s="58">
        <f t="shared" si="335"/>
        <v>0</v>
      </c>
      <c r="Y1627" s="46" t="str">
        <f t="shared" si="336"/>
        <v>No</v>
      </c>
      <c r="Z1627" s="46" t="str">
        <f t="shared" si="337"/>
        <v>MID</v>
      </c>
    </row>
    <row r="1628" spans="1:26" x14ac:dyDescent="0.25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25"/>
        <v>41846</v>
      </c>
      <c r="L1628" s="46">
        <f t="shared" si="326"/>
        <v>46494</v>
      </c>
      <c r="M1628" s="46">
        <v>97</v>
      </c>
      <c r="N1628" s="46">
        <f t="shared" si="327"/>
        <v>46591</v>
      </c>
      <c r="O1628" s="46">
        <f t="shared" si="328"/>
        <v>4745</v>
      </c>
      <c r="P1628" s="46" t="s">
        <v>30</v>
      </c>
      <c r="Q1628" s="58">
        <f t="shared" si="329"/>
        <v>0</v>
      </c>
      <c r="R1628" s="46">
        <f t="shared" si="330"/>
        <v>13045.480000000001</v>
      </c>
      <c r="S1628" s="58" t="str">
        <f t="shared" si="331"/>
        <v>No Discount</v>
      </c>
      <c r="T1628" s="46" t="str">
        <f t="shared" si="332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33"/>
        <v>0</v>
      </c>
      <c r="W1628" s="46">
        <f t="shared" si="334"/>
        <v>13045.480000000001</v>
      </c>
      <c r="X1628" s="58">
        <f t="shared" si="335"/>
        <v>0</v>
      </c>
      <c r="Y1628" s="46" t="str">
        <f t="shared" si="336"/>
        <v>Yes</v>
      </c>
      <c r="Z1628" s="46" t="str">
        <f t="shared" si="337"/>
        <v>Very high</v>
      </c>
    </row>
    <row r="1629" spans="1:26" x14ac:dyDescent="0.25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25"/>
        <v>1211</v>
      </c>
      <c r="L1629" s="46">
        <f t="shared" si="326"/>
        <v>1321</v>
      </c>
      <c r="M1629" s="46">
        <v>38</v>
      </c>
      <c r="N1629" s="46">
        <f t="shared" si="327"/>
        <v>1359</v>
      </c>
      <c r="O1629" s="46">
        <f t="shared" si="328"/>
        <v>148</v>
      </c>
      <c r="P1629" s="46" t="s">
        <v>30</v>
      </c>
      <c r="Q1629" s="58">
        <f t="shared" si="329"/>
        <v>0.3</v>
      </c>
      <c r="R1629" s="46">
        <f t="shared" si="330"/>
        <v>407.7</v>
      </c>
      <c r="S1629" s="58" t="str">
        <f t="shared" si="331"/>
        <v>No Discount</v>
      </c>
      <c r="T1629" s="46" t="str">
        <f t="shared" si="332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33"/>
        <v>0.3</v>
      </c>
      <c r="W1629" s="46">
        <f t="shared" si="334"/>
        <v>407.7</v>
      </c>
      <c r="X1629" s="58">
        <f t="shared" si="335"/>
        <v>0</v>
      </c>
      <c r="Y1629" s="46" t="str">
        <f t="shared" si="336"/>
        <v>No</v>
      </c>
      <c r="Z1629" s="46" t="str">
        <f t="shared" si="337"/>
        <v>MID</v>
      </c>
    </row>
    <row r="1630" spans="1:26" x14ac:dyDescent="0.25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25"/>
        <v>21078</v>
      </c>
      <c r="L1630" s="46">
        <f t="shared" si="326"/>
        <v>22974</v>
      </c>
      <c r="M1630" s="46">
        <v>20</v>
      </c>
      <c r="N1630" s="46">
        <f t="shared" si="327"/>
        <v>22994</v>
      </c>
      <c r="O1630" s="46">
        <f t="shared" si="328"/>
        <v>1916</v>
      </c>
      <c r="P1630" s="46" t="s">
        <v>30</v>
      </c>
      <c r="Q1630" s="58">
        <f t="shared" si="329"/>
        <v>0</v>
      </c>
      <c r="R1630" s="46">
        <f t="shared" si="330"/>
        <v>3449.1</v>
      </c>
      <c r="S1630" s="58" t="str">
        <f t="shared" si="331"/>
        <v>No Discount</v>
      </c>
      <c r="T1630" s="46" t="str">
        <f t="shared" si="332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33"/>
        <v>0</v>
      </c>
      <c r="W1630" s="46" t="str">
        <f t="shared" si="334"/>
        <v>-</v>
      </c>
      <c r="X1630" s="58">
        <f t="shared" si="335"/>
        <v>0</v>
      </c>
      <c r="Y1630" s="46" t="str">
        <f t="shared" si="336"/>
        <v>Yes</v>
      </c>
      <c r="Z1630" s="46" t="str">
        <f t="shared" si="337"/>
        <v>LOW</v>
      </c>
    </row>
    <row r="1631" spans="1:26" x14ac:dyDescent="0.25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25"/>
        <v>26048</v>
      </c>
      <c r="L1631" s="46">
        <f t="shared" si="326"/>
        <v>27072</v>
      </c>
      <c r="M1631" s="46">
        <v>96</v>
      </c>
      <c r="N1631" s="46">
        <f t="shared" si="327"/>
        <v>27168</v>
      </c>
      <c r="O1631" s="46">
        <f t="shared" si="328"/>
        <v>1120</v>
      </c>
      <c r="P1631" s="46" t="s">
        <v>30</v>
      </c>
      <c r="Q1631" s="58">
        <f t="shared" si="329"/>
        <v>0</v>
      </c>
      <c r="R1631" s="46">
        <f t="shared" si="330"/>
        <v>4075.2</v>
      </c>
      <c r="S1631" s="58" t="str">
        <f t="shared" si="331"/>
        <v>No Discount</v>
      </c>
      <c r="T1631" s="46" t="str">
        <f t="shared" si="332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33"/>
        <v>0</v>
      </c>
      <c r="W1631" s="46" t="str">
        <f t="shared" si="334"/>
        <v>-</v>
      </c>
      <c r="X1631" s="58">
        <f t="shared" si="335"/>
        <v>0</v>
      </c>
      <c r="Y1631" s="46" t="str">
        <f t="shared" si="336"/>
        <v>Yes</v>
      </c>
      <c r="Z1631" s="46" t="str">
        <f t="shared" si="337"/>
        <v>Very high</v>
      </c>
    </row>
    <row r="1632" spans="1:26" x14ac:dyDescent="0.25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25"/>
        <v>6124</v>
      </c>
      <c r="L1632" s="46">
        <f t="shared" si="326"/>
        <v>6304</v>
      </c>
      <c r="M1632" s="46">
        <v>79</v>
      </c>
      <c r="N1632" s="46">
        <f t="shared" si="327"/>
        <v>6383</v>
      </c>
      <c r="O1632" s="46">
        <f t="shared" si="328"/>
        <v>259</v>
      </c>
      <c r="P1632" s="46" t="s">
        <v>30</v>
      </c>
      <c r="Q1632" s="58">
        <f t="shared" si="329"/>
        <v>0</v>
      </c>
      <c r="R1632" s="46" t="str">
        <f t="shared" si="330"/>
        <v>-</v>
      </c>
      <c r="S1632" s="58" t="str">
        <f t="shared" si="331"/>
        <v>No Discount</v>
      </c>
      <c r="T1632" s="46" t="str">
        <f t="shared" si="332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33"/>
        <v>0</v>
      </c>
      <c r="W1632" s="46" t="str">
        <f t="shared" si="334"/>
        <v>-</v>
      </c>
      <c r="X1632" s="58">
        <f t="shared" si="335"/>
        <v>0</v>
      </c>
      <c r="Y1632" s="46" t="str">
        <f t="shared" si="336"/>
        <v>Yes</v>
      </c>
      <c r="Z1632" s="46" t="str">
        <f t="shared" si="337"/>
        <v>Very high</v>
      </c>
    </row>
    <row r="1633" spans="1:26" x14ac:dyDescent="0.25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25"/>
        <v>177</v>
      </c>
      <c r="L1633" s="46">
        <f t="shared" si="326"/>
        <v>189</v>
      </c>
      <c r="M1633" s="46">
        <v>10</v>
      </c>
      <c r="N1633" s="46">
        <f t="shared" si="327"/>
        <v>199</v>
      </c>
      <c r="O1633" s="46">
        <f t="shared" si="328"/>
        <v>22</v>
      </c>
      <c r="P1633" s="46" t="s">
        <v>28</v>
      </c>
      <c r="Q1633" s="58">
        <f t="shared" si="329"/>
        <v>0</v>
      </c>
      <c r="R1633" s="46" t="str">
        <f t="shared" si="330"/>
        <v>-</v>
      </c>
      <c r="S1633" s="58" t="str">
        <f t="shared" si="331"/>
        <v>No Discount</v>
      </c>
      <c r="T1633" s="46" t="str">
        <f t="shared" si="332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33"/>
        <v>0</v>
      </c>
      <c r="W1633" s="46" t="str">
        <f t="shared" si="334"/>
        <v>-</v>
      </c>
      <c r="X1633" s="58">
        <f t="shared" si="335"/>
        <v>0</v>
      </c>
      <c r="Y1633" s="46" t="str">
        <f t="shared" si="336"/>
        <v>No</v>
      </c>
      <c r="Z1633" s="46" t="str">
        <f t="shared" si="337"/>
        <v>LOW</v>
      </c>
    </row>
    <row r="1634" spans="1:26" x14ac:dyDescent="0.25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25"/>
        <v>3208</v>
      </c>
      <c r="L1634" s="46">
        <f t="shared" si="326"/>
        <v>3302</v>
      </c>
      <c r="M1634" s="46">
        <v>33</v>
      </c>
      <c r="N1634" s="46">
        <f t="shared" si="327"/>
        <v>3335</v>
      </c>
      <c r="O1634" s="46">
        <f t="shared" si="328"/>
        <v>127</v>
      </c>
      <c r="P1634" s="46" t="s">
        <v>30</v>
      </c>
      <c r="Q1634" s="58">
        <f t="shared" si="329"/>
        <v>0</v>
      </c>
      <c r="R1634" s="46">
        <f t="shared" si="330"/>
        <v>933.80000000000007</v>
      </c>
      <c r="S1634" s="58" t="str">
        <f t="shared" si="331"/>
        <v>No Discount</v>
      </c>
      <c r="T1634" s="46" t="str">
        <f t="shared" si="332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33"/>
        <v>0</v>
      </c>
      <c r="W1634" s="46">
        <f t="shared" si="334"/>
        <v>933.80000000000007</v>
      </c>
      <c r="X1634" s="58">
        <f t="shared" si="335"/>
        <v>0</v>
      </c>
      <c r="Y1634" s="46" t="str">
        <f t="shared" si="336"/>
        <v>Yes</v>
      </c>
      <c r="Z1634" s="46" t="str">
        <f t="shared" si="337"/>
        <v>MID</v>
      </c>
    </row>
    <row r="1635" spans="1:26" x14ac:dyDescent="0.25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25"/>
        <v>800</v>
      </c>
      <c r="L1635" s="46">
        <f t="shared" si="326"/>
        <v>856</v>
      </c>
      <c r="M1635" s="46">
        <v>24</v>
      </c>
      <c r="N1635" s="46">
        <f t="shared" si="327"/>
        <v>880</v>
      </c>
      <c r="O1635" s="46">
        <f t="shared" si="328"/>
        <v>80</v>
      </c>
      <c r="P1635" s="46" t="s">
        <v>30</v>
      </c>
      <c r="Q1635" s="58">
        <f t="shared" si="329"/>
        <v>0</v>
      </c>
      <c r="R1635" s="46" t="str">
        <f t="shared" si="330"/>
        <v>-</v>
      </c>
      <c r="S1635" s="58" t="str">
        <f t="shared" si="331"/>
        <v>No Discount</v>
      </c>
      <c r="T1635" s="46" t="str">
        <f t="shared" si="332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33"/>
        <v>0</v>
      </c>
      <c r="W1635" s="46" t="str">
        <f t="shared" si="334"/>
        <v>-</v>
      </c>
      <c r="X1635" s="58">
        <f t="shared" si="335"/>
        <v>0</v>
      </c>
      <c r="Y1635" s="46" t="str">
        <f t="shared" si="336"/>
        <v>No</v>
      </c>
      <c r="Z1635" s="46" t="str">
        <f t="shared" si="337"/>
        <v>MID</v>
      </c>
    </row>
    <row r="1636" spans="1:26" x14ac:dyDescent="0.25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25"/>
        <v>7494</v>
      </c>
      <c r="L1636" s="46">
        <f t="shared" si="326"/>
        <v>8091</v>
      </c>
      <c r="M1636" s="46">
        <v>91</v>
      </c>
      <c r="N1636" s="46">
        <f t="shared" si="327"/>
        <v>8182</v>
      </c>
      <c r="O1636" s="46">
        <f t="shared" si="328"/>
        <v>688</v>
      </c>
      <c r="P1636" s="46" t="s">
        <v>30</v>
      </c>
      <c r="Q1636" s="58">
        <f t="shared" si="329"/>
        <v>0</v>
      </c>
      <c r="R1636" s="46" t="str">
        <f t="shared" si="330"/>
        <v>-</v>
      </c>
      <c r="S1636" s="58" t="str">
        <f t="shared" si="331"/>
        <v>No Discount</v>
      </c>
      <c r="T1636" s="46" t="str">
        <f t="shared" si="332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33"/>
        <v>0</v>
      </c>
      <c r="W1636" s="46" t="str">
        <f t="shared" si="334"/>
        <v>-</v>
      </c>
      <c r="X1636" s="58">
        <f t="shared" si="335"/>
        <v>0</v>
      </c>
      <c r="Y1636" s="46" t="str">
        <f t="shared" si="336"/>
        <v>Yes</v>
      </c>
      <c r="Z1636" s="46" t="str">
        <f t="shared" si="337"/>
        <v>Very high</v>
      </c>
    </row>
    <row r="1637" spans="1:26" x14ac:dyDescent="0.25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25"/>
        <v>5980</v>
      </c>
      <c r="L1637" s="46">
        <f t="shared" si="326"/>
        <v>6272</v>
      </c>
      <c r="M1637" s="46">
        <v>73</v>
      </c>
      <c r="N1637" s="46">
        <f t="shared" si="327"/>
        <v>6345</v>
      </c>
      <c r="O1637" s="46">
        <f t="shared" si="328"/>
        <v>365</v>
      </c>
      <c r="P1637" s="46" t="s">
        <v>30</v>
      </c>
      <c r="Q1637" s="58">
        <f t="shared" si="329"/>
        <v>0</v>
      </c>
      <c r="R1637" s="46" t="str">
        <f t="shared" si="330"/>
        <v>-</v>
      </c>
      <c r="S1637" s="58" t="str">
        <f t="shared" si="331"/>
        <v>No Discount</v>
      </c>
      <c r="T1637" s="46" t="str">
        <f t="shared" si="332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33"/>
        <v>0</v>
      </c>
      <c r="W1637" s="46" t="str">
        <f t="shared" si="334"/>
        <v>-</v>
      </c>
      <c r="X1637" s="58">
        <f t="shared" si="335"/>
        <v>0</v>
      </c>
      <c r="Y1637" s="46" t="str">
        <f t="shared" si="336"/>
        <v>Yes</v>
      </c>
      <c r="Z1637" s="46" t="str">
        <f t="shared" si="337"/>
        <v>Very high</v>
      </c>
    </row>
    <row r="1638" spans="1:26" x14ac:dyDescent="0.25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25"/>
        <v>10668</v>
      </c>
      <c r="L1638" s="46">
        <f t="shared" si="326"/>
        <v>11628</v>
      </c>
      <c r="M1638" s="46">
        <v>53</v>
      </c>
      <c r="N1638" s="46">
        <f t="shared" si="327"/>
        <v>11681</v>
      </c>
      <c r="O1638" s="46">
        <f t="shared" si="328"/>
        <v>1013</v>
      </c>
      <c r="P1638" s="46" t="s">
        <v>30</v>
      </c>
      <c r="Q1638" s="58">
        <f t="shared" si="329"/>
        <v>0</v>
      </c>
      <c r="R1638" s="46" t="str">
        <f t="shared" si="330"/>
        <v>-</v>
      </c>
      <c r="S1638" s="58" t="str">
        <f t="shared" si="331"/>
        <v>No Discount</v>
      </c>
      <c r="T1638" s="46" t="str">
        <f t="shared" si="332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33"/>
        <v>0</v>
      </c>
      <c r="W1638" s="46" t="str">
        <f t="shared" si="334"/>
        <v>-</v>
      </c>
      <c r="X1638" s="58">
        <f t="shared" si="335"/>
        <v>0</v>
      </c>
      <c r="Y1638" s="46" t="str">
        <f t="shared" si="336"/>
        <v>No</v>
      </c>
      <c r="Z1638" s="46" t="str">
        <f t="shared" si="337"/>
        <v>HIGH</v>
      </c>
    </row>
    <row r="1639" spans="1:26" x14ac:dyDescent="0.25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25"/>
        <v>56</v>
      </c>
      <c r="L1639" s="46">
        <f t="shared" si="326"/>
        <v>60</v>
      </c>
      <c r="M1639" s="46">
        <v>10</v>
      </c>
      <c r="N1639" s="46">
        <f t="shared" si="327"/>
        <v>70</v>
      </c>
      <c r="O1639" s="46">
        <f t="shared" si="328"/>
        <v>14</v>
      </c>
      <c r="P1639" s="46" t="s">
        <v>30</v>
      </c>
      <c r="Q1639" s="58">
        <f t="shared" si="329"/>
        <v>0</v>
      </c>
      <c r="R1639" s="46" t="str">
        <f t="shared" si="330"/>
        <v>-</v>
      </c>
      <c r="S1639" s="58" t="str">
        <f t="shared" si="331"/>
        <v>No Discount</v>
      </c>
      <c r="T1639" s="46" t="str">
        <f t="shared" si="332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33"/>
        <v>0</v>
      </c>
      <c r="W1639" s="46" t="str">
        <f t="shared" si="334"/>
        <v>-</v>
      </c>
      <c r="X1639" s="58">
        <f t="shared" si="335"/>
        <v>0</v>
      </c>
      <c r="Y1639" s="46" t="str">
        <f t="shared" si="336"/>
        <v>No</v>
      </c>
      <c r="Z1639" s="46" t="str">
        <f t="shared" si="337"/>
        <v>LOW</v>
      </c>
    </row>
    <row r="1640" spans="1:26" x14ac:dyDescent="0.25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25"/>
        <v>34062</v>
      </c>
      <c r="L1640" s="46">
        <f t="shared" si="326"/>
        <v>36072</v>
      </c>
      <c r="M1640" s="46">
        <v>40</v>
      </c>
      <c r="N1640" s="46">
        <f t="shared" si="327"/>
        <v>36112</v>
      </c>
      <c r="O1640" s="46">
        <f t="shared" si="328"/>
        <v>2050</v>
      </c>
      <c r="P1640" s="46" t="s">
        <v>28</v>
      </c>
      <c r="Q1640" s="58">
        <f t="shared" si="329"/>
        <v>0.3</v>
      </c>
      <c r="R1640" s="46">
        <f t="shared" si="330"/>
        <v>10833.6</v>
      </c>
      <c r="S1640" s="58" t="str">
        <f t="shared" si="331"/>
        <v>No Discount</v>
      </c>
      <c r="T1640" s="46" t="str">
        <f t="shared" si="332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33"/>
        <v>0.3</v>
      </c>
      <c r="W1640" s="46">
        <f t="shared" si="334"/>
        <v>10833.6</v>
      </c>
      <c r="X1640" s="58">
        <f t="shared" si="335"/>
        <v>0</v>
      </c>
      <c r="Y1640" s="46" t="str">
        <f t="shared" si="336"/>
        <v>Yes</v>
      </c>
      <c r="Z1640" s="46" t="str">
        <f t="shared" si="337"/>
        <v>MID</v>
      </c>
    </row>
    <row r="1641" spans="1:26" x14ac:dyDescent="0.25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25"/>
        <v>5146</v>
      </c>
      <c r="L1641" s="46">
        <f t="shared" si="326"/>
        <v>5556</v>
      </c>
      <c r="M1641" s="46">
        <v>100</v>
      </c>
      <c r="N1641" s="46">
        <f t="shared" si="327"/>
        <v>5656</v>
      </c>
      <c r="O1641" s="46">
        <f t="shared" si="328"/>
        <v>510</v>
      </c>
      <c r="P1641" s="46" t="s">
        <v>28</v>
      </c>
      <c r="Q1641" s="58">
        <f t="shared" si="329"/>
        <v>0</v>
      </c>
      <c r="R1641" s="46" t="str">
        <f t="shared" si="330"/>
        <v>-</v>
      </c>
      <c r="S1641" s="58" t="str">
        <f t="shared" si="331"/>
        <v>No Discount</v>
      </c>
      <c r="T1641" s="46" t="str">
        <f t="shared" si="332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33"/>
        <v>0</v>
      </c>
      <c r="W1641" s="46" t="str">
        <f t="shared" si="334"/>
        <v>-</v>
      </c>
      <c r="X1641" s="58">
        <f t="shared" si="335"/>
        <v>0</v>
      </c>
      <c r="Y1641" s="46" t="str">
        <f t="shared" si="336"/>
        <v>Yes</v>
      </c>
      <c r="Z1641" s="46" t="str">
        <f t="shared" si="337"/>
        <v>Very high</v>
      </c>
    </row>
    <row r="1642" spans="1:26" x14ac:dyDescent="0.25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25"/>
        <v>444</v>
      </c>
      <c r="L1642" s="46">
        <f t="shared" si="326"/>
        <v>468</v>
      </c>
      <c r="M1642" s="46">
        <v>10</v>
      </c>
      <c r="N1642" s="46">
        <f t="shared" si="327"/>
        <v>478</v>
      </c>
      <c r="O1642" s="46">
        <f t="shared" si="328"/>
        <v>34</v>
      </c>
      <c r="P1642" s="46" t="s">
        <v>28</v>
      </c>
      <c r="Q1642" s="58">
        <f t="shared" si="329"/>
        <v>0</v>
      </c>
      <c r="R1642" s="46">
        <f t="shared" si="330"/>
        <v>71.7</v>
      </c>
      <c r="S1642" s="58" t="str">
        <f t="shared" si="331"/>
        <v>No Discount</v>
      </c>
      <c r="T1642" s="46" t="str">
        <f t="shared" si="332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33"/>
        <v>0</v>
      </c>
      <c r="W1642" s="46" t="str">
        <f t="shared" si="334"/>
        <v>-</v>
      </c>
      <c r="X1642" s="58">
        <f t="shared" si="335"/>
        <v>0</v>
      </c>
      <c r="Y1642" s="46" t="str">
        <f t="shared" si="336"/>
        <v>No</v>
      </c>
      <c r="Z1642" s="46" t="str">
        <f t="shared" si="337"/>
        <v>LOW</v>
      </c>
    </row>
    <row r="1643" spans="1:26" x14ac:dyDescent="0.25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25"/>
        <v>2082</v>
      </c>
      <c r="L1643" s="46">
        <f t="shared" si="326"/>
        <v>2229</v>
      </c>
      <c r="M1643" s="46">
        <v>33</v>
      </c>
      <c r="N1643" s="46">
        <f t="shared" si="327"/>
        <v>2262</v>
      </c>
      <c r="O1643" s="46">
        <f t="shared" si="328"/>
        <v>180</v>
      </c>
      <c r="P1643" s="46" t="s">
        <v>30</v>
      </c>
      <c r="Q1643" s="58">
        <f t="shared" si="329"/>
        <v>0.3</v>
      </c>
      <c r="R1643" s="46">
        <f t="shared" si="330"/>
        <v>678.6</v>
      </c>
      <c r="S1643" s="58" t="str">
        <f t="shared" si="331"/>
        <v>No Discount</v>
      </c>
      <c r="T1643" s="46" t="str">
        <f t="shared" si="332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33"/>
        <v>0.3</v>
      </c>
      <c r="W1643" s="46">
        <f t="shared" si="334"/>
        <v>678.6</v>
      </c>
      <c r="X1643" s="58">
        <f t="shared" si="335"/>
        <v>0</v>
      </c>
      <c r="Y1643" s="46" t="str">
        <f t="shared" si="336"/>
        <v>No</v>
      </c>
      <c r="Z1643" s="46" t="str">
        <f t="shared" si="337"/>
        <v>MID</v>
      </c>
    </row>
    <row r="1644" spans="1:26" x14ac:dyDescent="0.25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25"/>
        <v>9195</v>
      </c>
      <c r="L1644" s="46">
        <f t="shared" si="326"/>
        <v>10035</v>
      </c>
      <c r="M1644" s="46">
        <v>69</v>
      </c>
      <c r="N1644" s="46">
        <f t="shared" si="327"/>
        <v>10104</v>
      </c>
      <c r="O1644" s="46">
        <f t="shared" si="328"/>
        <v>909</v>
      </c>
      <c r="P1644" s="46" t="s">
        <v>152</v>
      </c>
      <c r="Q1644" s="58">
        <f t="shared" si="329"/>
        <v>0.3</v>
      </c>
      <c r="R1644" s="46">
        <f t="shared" si="330"/>
        <v>3031.2</v>
      </c>
      <c r="S1644" s="58" t="str">
        <f t="shared" si="331"/>
        <v>No Discount</v>
      </c>
      <c r="T1644" s="46" t="str">
        <f t="shared" si="332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33"/>
        <v>0.3</v>
      </c>
      <c r="W1644" s="46">
        <f t="shared" si="334"/>
        <v>3031.2</v>
      </c>
      <c r="X1644" s="58">
        <f t="shared" si="335"/>
        <v>0</v>
      </c>
      <c r="Y1644" s="46" t="str">
        <f t="shared" si="336"/>
        <v>Yes</v>
      </c>
      <c r="Z1644" s="46" t="str">
        <f t="shared" si="337"/>
        <v>Very high</v>
      </c>
    </row>
    <row r="1645" spans="1:26" x14ac:dyDescent="0.25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25"/>
        <v>4280</v>
      </c>
      <c r="L1645" s="46">
        <f t="shared" si="326"/>
        <v>4577</v>
      </c>
      <c r="M1645" s="46">
        <v>36</v>
      </c>
      <c r="N1645" s="46">
        <f t="shared" si="327"/>
        <v>4613</v>
      </c>
      <c r="O1645" s="46">
        <f t="shared" si="328"/>
        <v>333</v>
      </c>
      <c r="P1645" s="46" t="s">
        <v>30</v>
      </c>
      <c r="Q1645" s="58">
        <f t="shared" si="329"/>
        <v>0</v>
      </c>
      <c r="R1645" s="46" t="str">
        <f t="shared" si="330"/>
        <v>-</v>
      </c>
      <c r="S1645" s="58" t="str">
        <f t="shared" si="331"/>
        <v>No Discount</v>
      </c>
      <c r="T1645" s="46" t="str">
        <f t="shared" si="332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33"/>
        <v>0</v>
      </c>
      <c r="W1645" s="46" t="str">
        <f t="shared" si="334"/>
        <v>-</v>
      </c>
      <c r="X1645" s="58">
        <f t="shared" si="335"/>
        <v>0</v>
      </c>
      <c r="Y1645" s="46" t="str">
        <f t="shared" si="336"/>
        <v>Yes</v>
      </c>
      <c r="Z1645" s="46" t="str">
        <f t="shared" si="337"/>
        <v>MID</v>
      </c>
    </row>
    <row r="1646" spans="1:26" x14ac:dyDescent="0.25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25"/>
        <v>16302</v>
      </c>
      <c r="L1646" s="46">
        <f t="shared" si="326"/>
        <v>17934</v>
      </c>
      <c r="M1646" s="46">
        <v>38</v>
      </c>
      <c r="N1646" s="46">
        <f t="shared" si="327"/>
        <v>17972</v>
      </c>
      <c r="O1646" s="46">
        <f t="shared" si="328"/>
        <v>1670</v>
      </c>
      <c r="P1646" s="46" t="s">
        <v>30</v>
      </c>
      <c r="Q1646" s="58">
        <f t="shared" si="329"/>
        <v>0.3</v>
      </c>
      <c r="R1646" s="46">
        <f t="shared" si="330"/>
        <v>5391.5999999999995</v>
      </c>
      <c r="S1646" s="58" t="str">
        <f t="shared" si="331"/>
        <v>No Discount</v>
      </c>
      <c r="T1646" s="46" t="str">
        <f t="shared" si="332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33"/>
        <v>0.3</v>
      </c>
      <c r="W1646" s="46">
        <f t="shared" si="334"/>
        <v>5391.5999999999995</v>
      </c>
      <c r="X1646" s="58">
        <f t="shared" si="335"/>
        <v>0</v>
      </c>
      <c r="Y1646" s="46" t="str">
        <f t="shared" si="336"/>
        <v>Yes</v>
      </c>
      <c r="Z1646" s="46" t="str">
        <f t="shared" si="337"/>
        <v>MID</v>
      </c>
    </row>
    <row r="1647" spans="1:26" x14ac:dyDescent="0.25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25"/>
        <v>4233</v>
      </c>
      <c r="L1647" s="46">
        <f t="shared" si="326"/>
        <v>4359</v>
      </c>
      <c r="M1647" s="46">
        <v>32</v>
      </c>
      <c r="N1647" s="46">
        <f t="shared" si="327"/>
        <v>4391</v>
      </c>
      <c r="O1647" s="46">
        <f t="shared" si="328"/>
        <v>158</v>
      </c>
      <c r="P1647" s="46" t="s">
        <v>30</v>
      </c>
      <c r="Q1647" s="58">
        <f t="shared" si="329"/>
        <v>0</v>
      </c>
      <c r="R1647" s="46">
        <f t="shared" si="330"/>
        <v>658.65</v>
      </c>
      <c r="S1647" s="58" t="str">
        <f t="shared" si="331"/>
        <v>No Discount</v>
      </c>
      <c r="T1647" s="46" t="str">
        <f t="shared" si="332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33"/>
        <v>0</v>
      </c>
      <c r="W1647" s="46" t="str">
        <f t="shared" si="334"/>
        <v>-</v>
      </c>
      <c r="X1647" s="58">
        <f t="shared" si="335"/>
        <v>0</v>
      </c>
      <c r="Y1647" s="46" t="str">
        <f t="shared" si="336"/>
        <v>No</v>
      </c>
      <c r="Z1647" s="46" t="str">
        <f t="shared" si="337"/>
        <v>MID</v>
      </c>
    </row>
    <row r="1648" spans="1:26" x14ac:dyDescent="0.25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25"/>
        <v>6672</v>
      </c>
      <c r="L1648" s="46">
        <f t="shared" si="326"/>
        <v>7200</v>
      </c>
      <c r="M1648" s="46">
        <v>32</v>
      </c>
      <c r="N1648" s="46">
        <f t="shared" si="327"/>
        <v>7232</v>
      </c>
      <c r="O1648" s="46">
        <f t="shared" si="328"/>
        <v>560</v>
      </c>
      <c r="P1648" s="46" t="s">
        <v>64</v>
      </c>
      <c r="Q1648" s="58">
        <f t="shared" si="329"/>
        <v>0</v>
      </c>
      <c r="R1648" s="46" t="str">
        <f t="shared" si="330"/>
        <v>-</v>
      </c>
      <c r="S1648" s="58" t="str">
        <f t="shared" si="331"/>
        <v>No Discount</v>
      </c>
      <c r="T1648" s="46" t="str">
        <f t="shared" si="332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si="333"/>
        <v>0</v>
      </c>
      <c r="W1648" s="46" t="str">
        <f t="shared" si="334"/>
        <v>-</v>
      </c>
      <c r="X1648" s="58">
        <f t="shared" si="335"/>
        <v>0</v>
      </c>
      <c r="Y1648" s="46" t="str">
        <f t="shared" si="336"/>
        <v>No</v>
      </c>
      <c r="Z1648" s="46" t="str">
        <f t="shared" si="337"/>
        <v>MID</v>
      </c>
    </row>
    <row r="1649" spans="1:26" x14ac:dyDescent="0.25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25"/>
        <v>65</v>
      </c>
      <c r="L1649" s="46">
        <f t="shared" si="326"/>
        <v>73</v>
      </c>
      <c r="M1649" s="46">
        <v>10</v>
      </c>
      <c r="N1649" s="46">
        <f t="shared" si="327"/>
        <v>83</v>
      </c>
      <c r="O1649" s="46">
        <f t="shared" si="328"/>
        <v>18</v>
      </c>
      <c r="P1649" s="46" t="s">
        <v>30</v>
      </c>
      <c r="Q1649" s="58">
        <f t="shared" si="329"/>
        <v>0</v>
      </c>
      <c r="R1649" s="46">
        <f t="shared" si="330"/>
        <v>12.45</v>
      </c>
      <c r="S1649" s="58" t="str">
        <f t="shared" si="331"/>
        <v>No Discount</v>
      </c>
      <c r="T1649" s="46" t="str">
        <f t="shared" si="332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33"/>
        <v>0</v>
      </c>
      <c r="W1649" s="46" t="str">
        <f t="shared" si="334"/>
        <v>-</v>
      </c>
      <c r="X1649" s="58">
        <f t="shared" si="335"/>
        <v>0</v>
      </c>
      <c r="Y1649" s="46" t="str">
        <f t="shared" si="336"/>
        <v>No</v>
      </c>
      <c r="Z1649" s="46" t="str">
        <f t="shared" si="337"/>
        <v>LOW</v>
      </c>
    </row>
    <row r="1650" spans="1:26" x14ac:dyDescent="0.25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25"/>
        <v>1402</v>
      </c>
      <c r="L1650" s="46">
        <f t="shared" si="326"/>
        <v>1530</v>
      </c>
      <c r="M1650" s="46">
        <v>87</v>
      </c>
      <c r="N1650" s="46">
        <f t="shared" si="327"/>
        <v>1617</v>
      </c>
      <c r="O1650" s="46">
        <f t="shared" si="328"/>
        <v>215</v>
      </c>
      <c r="P1650" s="46" t="s">
        <v>64</v>
      </c>
      <c r="Q1650" s="58">
        <f t="shared" si="329"/>
        <v>0</v>
      </c>
      <c r="R1650" s="46" t="str">
        <f t="shared" si="330"/>
        <v>-</v>
      </c>
      <c r="S1650" s="58" t="str">
        <f t="shared" si="331"/>
        <v>No Discount</v>
      </c>
      <c r="T1650" s="46" t="str">
        <f t="shared" si="332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33"/>
        <v>0</v>
      </c>
      <c r="W1650" s="46" t="str">
        <f t="shared" si="334"/>
        <v>-</v>
      </c>
      <c r="X1650" s="58">
        <f t="shared" si="335"/>
        <v>0</v>
      </c>
      <c r="Y1650" s="46" t="str">
        <f t="shared" si="336"/>
        <v>No</v>
      </c>
      <c r="Z1650" s="46" t="str">
        <f t="shared" si="337"/>
        <v>Very high</v>
      </c>
    </row>
    <row r="1651" spans="1:26" x14ac:dyDescent="0.25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25"/>
        <v>2721</v>
      </c>
      <c r="L1651" s="46">
        <f t="shared" si="326"/>
        <v>3054</v>
      </c>
      <c r="M1651" s="46">
        <v>52</v>
      </c>
      <c r="N1651" s="46">
        <f t="shared" si="327"/>
        <v>3106</v>
      </c>
      <c r="O1651" s="46">
        <f t="shared" si="328"/>
        <v>385</v>
      </c>
      <c r="P1651" s="46" t="s">
        <v>28</v>
      </c>
      <c r="Q1651" s="58">
        <f t="shared" si="329"/>
        <v>0</v>
      </c>
      <c r="R1651" s="46" t="str">
        <f t="shared" si="330"/>
        <v>-</v>
      </c>
      <c r="S1651" s="58" t="str">
        <f t="shared" si="331"/>
        <v>No Discount</v>
      </c>
      <c r="T1651" s="46" t="str">
        <f t="shared" si="332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33"/>
        <v>0</v>
      </c>
      <c r="W1651" s="46" t="str">
        <f t="shared" si="334"/>
        <v>-</v>
      </c>
      <c r="X1651" s="58">
        <f t="shared" si="335"/>
        <v>0</v>
      </c>
      <c r="Y1651" s="46" t="str">
        <f t="shared" si="336"/>
        <v>No</v>
      </c>
      <c r="Z1651" s="46" t="str">
        <f t="shared" si="337"/>
        <v>HIGH</v>
      </c>
    </row>
    <row r="1652" spans="1:26" x14ac:dyDescent="0.25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25"/>
        <v>8043</v>
      </c>
      <c r="L1652" s="46">
        <f t="shared" si="326"/>
        <v>8361</v>
      </c>
      <c r="M1652" s="46">
        <v>59</v>
      </c>
      <c r="N1652" s="46">
        <f t="shared" si="327"/>
        <v>8420</v>
      </c>
      <c r="O1652" s="46">
        <f t="shared" si="328"/>
        <v>377</v>
      </c>
      <c r="P1652" s="46" t="s">
        <v>28</v>
      </c>
      <c r="Q1652" s="58">
        <f t="shared" si="329"/>
        <v>0</v>
      </c>
      <c r="R1652" s="46" t="str">
        <f t="shared" si="330"/>
        <v>-</v>
      </c>
      <c r="S1652" s="58" t="str">
        <f t="shared" si="331"/>
        <v>No Discount</v>
      </c>
      <c r="T1652" s="46" t="str">
        <f t="shared" si="332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33"/>
        <v>0</v>
      </c>
      <c r="W1652" s="46" t="str">
        <f t="shared" si="334"/>
        <v>-</v>
      </c>
      <c r="X1652" s="58">
        <f t="shared" si="335"/>
        <v>0</v>
      </c>
      <c r="Y1652" s="46" t="str">
        <f t="shared" si="336"/>
        <v>Yes</v>
      </c>
      <c r="Z1652" s="46" t="str">
        <f t="shared" si="337"/>
        <v>HIGH</v>
      </c>
    </row>
    <row r="1653" spans="1:26" x14ac:dyDescent="0.25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25"/>
        <v>338</v>
      </c>
      <c r="L1653" s="46">
        <f t="shared" si="326"/>
        <v>354</v>
      </c>
      <c r="M1653" s="46">
        <v>30</v>
      </c>
      <c r="N1653" s="46">
        <f t="shared" si="327"/>
        <v>384</v>
      </c>
      <c r="O1653" s="46">
        <f t="shared" si="328"/>
        <v>46</v>
      </c>
      <c r="P1653" s="46" t="s">
        <v>30</v>
      </c>
      <c r="Q1653" s="58">
        <f t="shared" si="329"/>
        <v>0.3</v>
      </c>
      <c r="R1653" s="46">
        <f t="shared" si="330"/>
        <v>115.19999999999999</v>
      </c>
      <c r="S1653" s="58" t="str">
        <f t="shared" si="331"/>
        <v>No Discount</v>
      </c>
      <c r="T1653" s="46" t="str">
        <f t="shared" si="332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33"/>
        <v>0.3</v>
      </c>
      <c r="W1653" s="46">
        <f t="shared" si="334"/>
        <v>115.19999999999999</v>
      </c>
      <c r="X1653" s="58">
        <f t="shared" si="335"/>
        <v>0</v>
      </c>
      <c r="Y1653" s="46" t="str">
        <f t="shared" si="336"/>
        <v>No</v>
      </c>
      <c r="Z1653" s="46" t="str">
        <f t="shared" si="337"/>
        <v>MID</v>
      </c>
    </row>
    <row r="1654" spans="1:26" x14ac:dyDescent="0.25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25"/>
        <v>10788</v>
      </c>
      <c r="L1654" s="46">
        <f t="shared" si="326"/>
        <v>11436</v>
      </c>
      <c r="M1654" s="46">
        <v>73</v>
      </c>
      <c r="N1654" s="46">
        <f t="shared" si="327"/>
        <v>11509</v>
      </c>
      <c r="O1654" s="46">
        <f t="shared" si="328"/>
        <v>721</v>
      </c>
      <c r="P1654" s="46" t="s">
        <v>28</v>
      </c>
      <c r="Q1654" s="58">
        <f t="shared" si="329"/>
        <v>0</v>
      </c>
      <c r="R1654" s="46">
        <f t="shared" si="330"/>
        <v>1726.35</v>
      </c>
      <c r="S1654" s="58" t="str">
        <f t="shared" si="331"/>
        <v>No Discount</v>
      </c>
      <c r="T1654" s="46" t="str">
        <f t="shared" si="332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33"/>
        <v>0</v>
      </c>
      <c r="W1654" s="46" t="str">
        <f t="shared" si="334"/>
        <v>-</v>
      </c>
      <c r="X1654" s="58">
        <f t="shared" si="335"/>
        <v>0</v>
      </c>
      <c r="Y1654" s="46" t="str">
        <f t="shared" si="336"/>
        <v>Yes</v>
      </c>
      <c r="Z1654" s="46" t="str">
        <f t="shared" si="337"/>
        <v>Very high</v>
      </c>
    </row>
    <row r="1655" spans="1:26" x14ac:dyDescent="0.25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25"/>
        <v>1322</v>
      </c>
      <c r="L1655" s="46">
        <f t="shared" si="326"/>
        <v>1390</v>
      </c>
      <c r="M1655" s="46">
        <v>95</v>
      </c>
      <c r="N1655" s="46">
        <f t="shared" si="327"/>
        <v>1485</v>
      </c>
      <c r="O1655" s="46">
        <f t="shared" si="328"/>
        <v>163</v>
      </c>
      <c r="P1655" s="46" t="s">
        <v>30</v>
      </c>
      <c r="Q1655" s="58">
        <f t="shared" si="329"/>
        <v>0</v>
      </c>
      <c r="R1655" s="46">
        <f t="shared" si="330"/>
        <v>222.75</v>
      </c>
      <c r="S1655" s="58" t="str">
        <f t="shared" si="331"/>
        <v>No Discount</v>
      </c>
      <c r="T1655" s="46" t="str">
        <f t="shared" si="332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33"/>
        <v>0</v>
      </c>
      <c r="W1655" s="46" t="str">
        <f t="shared" si="334"/>
        <v>-</v>
      </c>
      <c r="X1655" s="58">
        <f t="shared" si="335"/>
        <v>0</v>
      </c>
      <c r="Y1655" s="46" t="str">
        <f t="shared" si="336"/>
        <v>No</v>
      </c>
      <c r="Z1655" s="46" t="str">
        <f t="shared" si="337"/>
        <v>Very high</v>
      </c>
    </row>
    <row r="1656" spans="1:26" x14ac:dyDescent="0.25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25"/>
        <v>8530</v>
      </c>
      <c r="L1656" s="46">
        <f t="shared" si="326"/>
        <v>8950</v>
      </c>
      <c r="M1656" s="46">
        <v>58</v>
      </c>
      <c r="N1656" s="46">
        <f t="shared" si="327"/>
        <v>9008</v>
      </c>
      <c r="O1656" s="46">
        <f t="shared" si="328"/>
        <v>478</v>
      </c>
      <c r="P1656" s="46" t="s">
        <v>28</v>
      </c>
      <c r="Q1656" s="58">
        <f t="shared" si="329"/>
        <v>0</v>
      </c>
      <c r="R1656" s="46" t="str">
        <f t="shared" si="330"/>
        <v>-</v>
      </c>
      <c r="S1656" s="58" t="str">
        <f t="shared" si="331"/>
        <v>No Discount</v>
      </c>
      <c r="T1656" s="46" t="str">
        <f t="shared" si="332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33"/>
        <v>0</v>
      </c>
      <c r="W1656" s="46" t="str">
        <f t="shared" si="334"/>
        <v>-</v>
      </c>
      <c r="X1656" s="58">
        <f t="shared" si="335"/>
        <v>0</v>
      </c>
      <c r="Y1656" s="46" t="str">
        <f t="shared" si="336"/>
        <v>Yes</v>
      </c>
      <c r="Z1656" s="46" t="str">
        <f t="shared" si="337"/>
        <v>HIGH</v>
      </c>
    </row>
    <row r="1657" spans="1:26" x14ac:dyDescent="0.25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25"/>
        <v>1209</v>
      </c>
      <c r="L1657" s="46">
        <f t="shared" si="326"/>
        <v>1318</v>
      </c>
      <c r="M1657" s="46">
        <v>33</v>
      </c>
      <c r="N1657" s="46">
        <f t="shared" si="327"/>
        <v>1351</v>
      </c>
      <c r="O1657" s="46">
        <f t="shared" si="328"/>
        <v>142</v>
      </c>
      <c r="P1657" s="46" t="s">
        <v>28</v>
      </c>
      <c r="Q1657" s="58">
        <f t="shared" si="329"/>
        <v>0</v>
      </c>
      <c r="R1657" s="46">
        <f t="shared" si="330"/>
        <v>202.65</v>
      </c>
      <c r="S1657" s="58" t="str">
        <f t="shared" si="331"/>
        <v>No Discount</v>
      </c>
      <c r="T1657" s="46" t="str">
        <f t="shared" si="332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33"/>
        <v>0</v>
      </c>
      <c r="W1657" s="46" t="str">
        <f t="shared" si="334"/>
        <v>-</v>
      </c>
      <c r="X1657" s="58">
        <f t="shared" si="335"/>
        <v>0</v>
      </c>
      <c r="Y1657" s="46" t="str">
        <f t="shared" si="336"/>
        <v>Yes</v>
      </c>
      <c r="Z1657" s="46" t="str">
        <f t="shared" si="337"/>
        <v>MID</v>
      </c>
    </row>
    <row r="1658" spans="1:26" x14ac:dyDescent="0.25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25"/>
        <v>5440</v>
      </c>
      <c r="L1658" s="46">
        <f t="shared" si="326"/>
        <v>5764</v>
      </c>
      <c r="M1658" s="46">
        <v>50</v>
      </c>
      <c r="N1658" s="46">
        <f t="shared" si="327"/>
        <v>5814</v>
      </c>
      <c r="O1658" s="46">
        <f t="shared" si="328"/>
        <v>374</v>
      </c>
      <c r="P1658" s="46" t="s">
        <v>30</v>
      </c>
      <c r="Q1658" s="58">
        <f t="shared" si="329"/>
        <v>0</v>
      </c>
      <c r="R1658" s="46">
        <f t="shared" si="330"/>
        <v>1627.92</v>
      </c>
      <c r="S1658" s="58" t="str">
        <f t="shared" si="331"/>
        <v>No Discount</v>
      </c>
      <c r="T1658" s="46" t="str">
        <f t="shared" si="332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33"/>
        <v>0</v>
      </c>
      <c r="W1658" s="46">
        <f t="shared" si="334"/>
        <v>1627.92</v>
      </c>
      <c r="X1658" s="58">
        <f t="shared" si="335"/>
        <v>0</v>
      </c>
      <c r="Y1658" s="46" t="str">
        <f t="shared" si="336"/>
        <v>No</v>
      </c>
      <c r="Z1658" s="46" t="str">
        <f t="shared" si="337"/>
        <v>HIGH</v>
      </c>
    </row>
    <row r="1659" spans="1:26" x14ac:dyDescent="0.25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25"/>
        <v>105492</v>
      </c>
      <c r="L1659" s="46">
        <f t="shared" si="326"/>
        <v>114984</v>
      </c>
      <c r="M1659" s="46">
        <v>52</v>
      </c>
      <c r="N1659" s="46">
        <f t="shared" si="327"/>
        <v>115036</v>
      </c>
      <c r="O1659" s="46">
        <f t="shared" si="328"/>
        <v>9544</v>
      </c>
      <c r="P1659" s="46" t="s">
        <v>28</v>
      </c>
      <c r="Q1659" s="58">
        <f t="shared" si="329"/>
        <v>0.3</v>
      </c>
      <c r="R1659" s="46">
        <f t="shared" si="330"/>
        <v>34510.799999999996</v>
      </c>
      <c r="S1659" s="58" t="str">
        <f t="shared" si="331"/>
        <v>No Discount</v>
      </c>
      <c r="T1659" s="46" t="str">
        <f t="shared" si="332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33"/>
        <v>0.3</v>
      </c>
      <c r="W1659" s="46">
        <f t="shared" si="334"/>
        <v>34510.799999999996</v>
      </c>
      <c r="X1659" s="58">
        <f t="shared" si="335"/>
        <v>0</v>
      </c>
      <c r="Y1659" s="46" t="str">
        <f t="shared" si="336"/>
        <v>Yes</v>
      </c>
      <c r="Z1659" s="46" t="str">
        <f t="shared" si="337"/>
        <v>HIGH</v>
      </c>
    </row>
    <row r="1660" spans="1:26" x14ac:dyDescent="0.25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25"/>
        <v>989</v>
      </c>
      <c r="L1660" s="46">
        <f t="shared" si="326"/>
        <v>1058</v>
      </c>
      <c r="M1660" s="46">
        <v>59</v>
      </c>
      <c r="N1660" s="46">
        <f t="shared" si="327"/>
        <v>1117</v>
      </c>
      <c r="O1660" s="46">
        <f t="shared" si="328"/>
        <v>128</v>
      </c>
      <c r="P1660" s="46" t="s">
        <v>30</v>
      </c>
      <c r="Q1660" s="58">
        <f t="shared" si="329"/>
        <v>0</v>
      </c>
      <c r="R1660" s="46">
        <f t="shared" si="330"/>
        <v>312.76000000000005</v>
      </c>
      <c r="S1660" s="58" t="str">
        <f t="shared" si="331"/>
        <v>No Discount</v>
      </c>
      <c r="T1660" s="46" t="str">
        <f t="shared" si="332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33"/>
        <v>0</v>
      </c>
      <c r="W1660" s="46">
        <f t="shared" si="334"/>
        <v>312.76000000000005</v>
      </c>
      <c r="X1660" s="58">
        <f t="shared" si="335"/>
        <v>0</v>
      </c>
      <c r="Y1660" s="46" t="str">
        <f t="shared" si="336"/>
        <v>No</v>
      </c>
      <c r="Z1660" s="46" t="str">
        <f t="shared" si="337"/>
        <v>HIGH</v>
      </c>
    </row>
    <row r="1661" spans="1:26" x14ac:dyDescent="0.25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25"/>
        <v>14510</v>
      </c>
      <c r="L1661" s="46">
        <f t="shared" si="326"/>
        <v>15382</v>
      </c>
      <c r="M1661" s="46">
        <v>21</v>
      </c>
      <c r="N1661" s="46">
        <f t="shared" si="327"/>
        <v>15403</v>
      </c>
      <c r="O1661" s="46">
        <f t="shared" si="328"/>
        <v>893</v>
      </c>
      <c r="P1661" s="46" t="s">
        <v>152</v>
      </c>
      <c r="Q1661" s="58">
        <f t="shared" si="329"/>
        <v>0.3</v>
      </c>
      <c r="R1661" s="46">
        <f t="shared" si="330"/>
        <v>4620.8999999999996</v>
      </c>
      <c r="S1661" s="58" t="str">
        <f t="shared" si="331"/>
        <v>No Discount</v>
      </c>
      <c r="T1661" s="46" t="str">
        <f t="shared" si="332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33"/>
        <v>0.3</v>
      </c>
      <c r="W1661" s="46">
        <f t="shared" si="334"/>
        <v>4620.8999999999996</v>
      </c>
      <c r="X1661" s="58">
        <f t="shared" si="335"/>
        <v>0</v>
      </c>
      <c r="Y1661" s="46" t="str">
        <f t="shared" si="336"/>
        <v>Yes</v>
      </c>
      <c r="Z1661" s="46" t="str">
        <f t="shared" si="337"/>
        <v>MID</v>
      </c>
    </row>
    <row r="1662" spans="1:26" x14ac:dyDescent="0.25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25"/>
        <v>1642</v>
      </c>
      <c r="L1662" s="46">
        <f t="shared" si="326"/>
        <v>1774</v>
      </c>
      <c r="M1662" s="46">
        <v>54</v>
      </c>
      <c r="N1662" s="46">
        <f t="shared" si="327"/>
        <v>1828</v>
      </c>
      <c r="O1662" s="46">
        <f t="shared" si="328"/>
        <v>186</v>
      </c>
      <c r="P1662" s="46" t="s">
        <v>30</v>
      </c>
      <c r="Q1662" s="58">
        <f t="shared" si="329"/>
        <v>0</v>
      </c>
      <c r="R1662" s="46">
        <f t="shared" si="330"/>
        <v>511.84000000000003</v>
      </c>
      <c r="S1662" s="58" t="str">
        <f t="shared" si="331"/>
        <v>No Discount</v>
      </c>
      <c r="T1662" s="46" t="str">
        <f t="shared" si="332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33"/>
        <v>0</v>
      </c>
      <c r="W1662" s="46">
        <f t="shared" si="334"/>
        <v>511.84000000000003</v>
      </c>
      <c r="X1662" s="58">
        <f t="shared" si="335"/>
        <v>0</v>
      </c>
      <c r="Y1662" s="46" t="str">
        <f t="shared" si="336"/>
        <v>No</v>
      </c>
      <c r="Z1662" s="46" t="str">
        <f t="shared" si="337"/>
        <v>HIGH</v>
      </c>
    </row>
    <row r="1663" spans="1:26" x14ac:dyDescent="0.25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25"/>
        <v>565</v>
      </c>
      <c r="L1663" s="46">
        <f t="shared" si="326"/>
        <v>645</v>
      </c>
      <c r="M1663" s="46">
        <v>67</v>
      </c>
      <c r="N1663" s="46">
        <f t="shared" si="327"/>
        <v>712</v>
      </c>
      <c r="O1663" s="46">
        <f t="shared" si="328"/>
        <v>147</v>
      </c>
      <c r="P1663" s="46" t="s">
        <v>30</v>
      </c>
      <c r="Q1663" s="58">
        <f t="shared" si="329"/>
        <v>0</v>
      </c>
      <c r="R1663" s="46" t="str">
        <f t="shared" si="330"/>
        <v>-</v>
      </c>
      <c r="S1663" s="58" t="str">
        <f t="shared" si="331"/>
        <v>No Discount</v>
      </c>
      <c r="T1663" s="46" t="str">
        <f t="shared" si="332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33"/>
        <v>0</v>
      </c>
      <c r="W1663" s="46" t="str">
        <f t="shared" si="334"/>
        <v>-</v>
      </c>
      <c r="X1663" s="58">
        <f t="shared" si="335"/>
        <v>0</v>
      </c>
      <c r="Y1663" s="46" t="str">
        <f t="shared" si="336"/>
        <v>No</v>
      </c>
      <c r="Z1663" s="46" t="str">
        <f t="shared" si="337"/>
        <v>Very high</v>
      </c>
    </row>
    <row r="1664" spans="1:26" x14ac:dyDescent="0.25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25"/>
        <v>21765</v>
      </c>
      <c r="L1664" s="46">
        <f t="shared" si="326"/>
        <v>23073</v>
      </c>
      <c r="M1664" s="46">
        <v>47</v>
      </c>
      <c r="N1664" s="46">
        <f t="shared" si="327"/>
        <v>23120</v>
      </c>
      <c r="O1664" s="46">
        <f t="shared" si="328"/>
        <v>1355</v>
      </c>
      <c r="P1664" s="46" t="s">
        <v>64</v>
      </c>
      <c r="Q1664" s="58">
        <f t="shared" si="329"/>
        <v>0</v>
      </c>
      <c r="R1664" s="46" t="str">
        <f t="shared" si="330"/>
        <v>-</v>
      </c>
      <c r="S1664" s="58" t="str">
        <f t="shared" si="331"/>
        <v>No Discount</v>
      </c>
      <c r="T1664" s="46" t="str">
        <f t="shared" si="332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33"/>
        <v>0</v>
      </c>
      <c r="W1664" s="46" t="str">
        <f t="shared" si="334"/>
        <v>-</v>
      </c>
      <c r="X1664" s="58">
        <f t="shared" si="335"/>
        <v>0</v>
      </c>
      <c r="Y1664" s="46" t="str">
        <f t="shared" si="336"/>
        <v>Yes</v>
      </c>
      <c r="Z1664" s="46" t="str">
        <f t="shared" si="337"/>
        <v>HIGH</v>
      </c>
    </row>
    <row r="1665" spans="1:26" x14ac:dyDescent="0.25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25"/>
        <v>18645</v>
      </c>
      <c r="L1665" s="46">
        <f t="shared" si="326"/>
        <v>19011</v>
      </c>
      <c r="M1665" s="46">
        <v>55</v>
      </c>
      <c r="N1665" s="46">
        <f t="shared" si="327"/>
        <v>19066</v>
      </c>
      <c r="O1665" s="46">
        <f t="shared" si="328"/>
        <v>421</v>
      </c>
      <c r="P1665" s="46" t="s">
        <v>30</v>
      </c>
      <c r="Q1665" s="58">
        <f t="shared" si="329"/>
        <v>0</v>
      </c>
      <c r="R1665" s="46" t="str">
        <f t="shared" si="330"/>
        <v>-</v>
      </c>
      <c r="S1665" s="58" t="str">
        <f t="shared" si="331"/>
        <v>No Discount</v>
      </c>
      <c r="T1665" s="46" t="str">
        <f t="shared" si="332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33"/>
        <v>0</v>
      </c>
      <c r="W1665" s="46" t="str">
        <f t="shared" si="334"/>
        <v>-</v>
      </c>
      <c r="X1665" s="58">
        <f t="shared" si="335"/>
        <v>0</v>
      </c>
      <c r="Y1665" s="46" t="str">
        <f t="shared" si="336"/>
        <v>Yes</v>
      </c>
      <c r="Z1665" s="46" t="str">
        <f t="shared" si="337"/>
        <v>HIGH</v>
      </c>
    </row>
    <row r="1666" spans="1:26" x14ac:dyDescent="0.25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25"/>
        <v>6184</v>
      </c>
      <c r="L1666" s="46">
        <f t="shared" si="326"/>
        <v>6492</v>
      </c>
      <c r="M1666" s="46">
        <v>53</v>
      </c>
      <c r="N1666" s="46">
        <f t="shared" si="327"/>
        <v>6545</v>
      </c>
      <c r="O1666" s="46">
        <f t="shared" si="328"/>
        <v>361</v>
      </c>
      <c r="P1666" s="46" t="s">
        <v>30</v>
      </c>
      <c r="Q1666" s="58">
        <f t="shared" si="329"/>
        <v>0.3</v>
      </c>
      <c r="R1666" s="46">
        <f t="shared" si="330"/>
        <v>1963.5</v>
      </c>
      <c r="S1666" s="58" t="str">
        <f t="shared" si="331"/>
        <v>No Discount</v>
      </c>
      <c r="T1666" s="46" t="str">
        <f t="shared" si="332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33"/>
        <v>0.3</v>
      </c>
      <c r="W1666" s="46">
        <f t="shared" si="334"/>
        <v>1963.5</v>
      </c>
      <c r="X1666" s="58">
        <f t="shared" si="335"/>
        <v>0</v>
      </c>
      <c r="Y1666" s="46" t="str">
        <f t="shared" si="336"/>
        <v>Yes</v>
      </c>
      <c r="Z1666" s="46" t="str">
        <f t="shared" si="337"/>
        <v>HIGH</v>
      </c>
    </row>
    <row r="1667" spans="1:26" x14ac:dyDescent="0.25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38">I1667*J1667</f>
        <v>162</v>
      </c>
      <c r="L1667" s="46">
        <f t="shared" ref="L1667:L1730" si="339">H1667*J1667</f>
        <v>180</v>
      </c>
      <c r="M1667" s="46">
        <v>10</v>
      </c>
      <c r="N1667" s="46">
        <f t="shared" ref="N1667:N1730" si="340">L1667+M1667</f>
        <v>190</v>
      </c>
      <c r="O1667" s="46">
        <f t="shared" ref="O1667:O1730" si="341">N1667-K1667</f>
        <v>28</v>
      </c>
      <c r="P1667" s="46" t="s">
        <v>152</v>
      </c>
      <c r="Q1667" s="58">
        <f t="shared" ref="Q1667:Q1730" si="342">IF(E1667="Amazon",30%,0)</f>
        <v>0.3</v>
      </c>
      <c r="R1667" s="46">
        <f t="shared" ref="R1667:R1730" si="343">IF(E1667="Amazon",30%*N1667,IF(E1667="Flipkart",28%*N1667,IF(E1667="India Mart",15%*N1667,"-")))</f>
        <v>57</v>
      </c>
      <c r="S1667" s="58" t="str">
        <f t="shared" ref="S1667:S1730" si="344">IF(AND(E1667="Website",N1667&gt;25000),2%,"No Discount")</f>
        <v>No Discount</v>
      </c>
      <c r="T1667" s="46" t="str">
        <f t="shared" ref="T1667:T1730" si="345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ref="V1667:V1730" si="346">IF(E1667="Amazon",30%,0%)</f>
        <v>0.3</v>
      </c>
      <c r="W1667" s="46">
        <f t="shared" ref="W1667:W1730" si="347">IF(E1667="Amazon",N1667*30%,IF(E1667="flipkart",N1667*28%,IF(E1667="indiamart",N1667*15%,"-")))</f>
        <v>57</v>
      </c>
      <c r="X1667" s="58">
        <f t="shared" ref="X1667:X1730" si="348">IF(AND(E1667="website",N1667&gt;25000),2%,0%)</f>
        <v>0</v>
      </c>
      <c r="Y1667" s="46" t="str">
        <f t="shared" ref="Y1667:Y1730" si="349">IF(OR(D1667="Furniture",D1667="Technology"),"Yes","No")</f>
        <v>No</v>
      </c>
      <c r="Z1667" s="46" t="str">
        <f t="shared" ref="Z1667:Z1730" si="350">_xlfn.IFS(M1667&lt;=20,"LOW",M1667&lt;=40,"MID",M1667&lt;=60,"HIGH",M1667&gt;60,"Very high")</f>
        <v>LOW</v>
      </c>
    </row>
    <row r="1668" spans="1:26" x14ac:dyDescent="0.25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38"/>
        <v>134560</v>
      </c>
      <c r="L1668" s="46">
        <f t="shared" si="339"/>
        <v>146890</v>
      </c>
      <c r="M1668" s="46">
        <v>100</v>
      </c>
      <c r="N1668" s="46">
        <f t="shared" si="340"/>
        <v>146990</v>
      </c>
      <c r="O1668" s="46">
        <f t="shared" si="341"/>
        <v>12430</v>
      </c>
      <c r="P1668" s="46" t="s">
        <v>64</v>
      </c>
      <c r="Q1668" s="58">
        <f t="shared" si="342"/>
        <v>0</v>
      </c>
      <c r="R1668" s="46" t="str">
        <f t="shared" si="343"/>
        <v>-</v>
      </c>
      <c r="S1668" s="58" t="str">
        <f t="shared" si="344"/>
        <v>No Discount</v>
      </c>
      <c r="T1668" s="46" t="str">
        <f t="shared" si="345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46"/>
        <v>0</v>
      </c>
      <c r="W1668" s="46" t="str">
        <f t="shared" si="347"/>
        <v>-</v>
      </c>
      <c r="X1668" s="58">
        <f t="shared" si="348"/>
        <v>0</v>
      </c>
      <c r="Y1668" s="46" t="str">
        <f t="shared" si="349"/>
        <v>Yes</v>
      </c>
      <c r="Z1668" s="46" t="str">
        <f t="shared" si="350"/>
        <v>Very high</v>
      </c>
    </row>
    <row r="1669" spans="1:26" x14ac:dyDescent="0.25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38"/>
        <v>5332</v>
      </c>
      <c r="L1669" s="46">
        <f t="shared" si="339"/>
        <v>5596</v>
      </c>
      <c r="M1669" s="46">
        <v>44</v>
      </c>
      <c r="N1669" s="46">
        <f t="shared" si="340"/>
        <v>5640</v>
      </c>
      <c r="O1669" s="46">
        <f t="shared" si="341"/>
        <v>308</v>
      </c>
      <c r="P1669" s="46" t="s">
        <v>30</v>
      </c>
      <c r="Q1669" s="58">
        <f t="shared" si="342"/>
        <v>0</v>
      </c>
      <c r="R1669" s="46">
        <f t="shared" si="343"/>
        <v>1579.2</v>
      </c>
      <c r="S1669" s="58" t="str">
        <f t="shared" si="344"/>
        <v>No Discount</v>
      </c>
      <c r="T1669" s="46" t="str">
        <f t="shared" si="345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46"/>
        <v>0</v>
      </c>
      <c r="W1669" s="46">
        <f t="shared" si="347"/>
        <v>1579.2</v>
      </c>
      <c r="X1669" s="58">
        <f t="shared" si="348"/>
        <v>0</v>
      </c>
      <c r="Y1669" s="46" t="str">
        <f t="shared" si="349"/>
        <v>No</v>
      </c>
      <c r="Z1669" s="46" t="str">
        <f t="shared" si="350"/>
        <v>HIGH</v>
      </c>
    </row>
    <row r="1670" spans="1:26" x14ac:dyDescent="0.25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38"/>
        <v>399</v>
      </c>
      <c r="L1670" s="46">
        <f t="shared" si="339"/>
        <v>417</v>
      </c>
      <c r="M1670" s="46">
        <v>30</v>
      </c>
      <c r="N1670" s="46">
        <f t="shared" si="340"/>
        <v>447</v>
      </c>
      <c r="O1670" s="46">
        <f t="shared" si="341"/>
        <v>48</v>
      </c>
      <c r="P1670" s="46" t="s">
        <v>30</v>
      </c>
      <c r="Q1670" s="58">
        <f t="shared" si="342"/>
        <v>0</v>
      </c>
      <c r="R1670" s="46" t="str">
        <f t="shared" si="343"/>
        <v>-</v>
      </c>
      <c r="S1670" s="58" t="str">
        <f t="shared" si="344"/>
        <v>No Discount</v>
      </c>
      <c r="T1670" s="46" t="str">
        <f t="shared" si="345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46"/>
        <v>0</v>
      </c>
      <c r="W1670" s="46" t="str">
        <f t="shared" si="347"/>
        <v>-</v>
      </c>
      <c r="X1670" s="58">
        <f t="shared" si="348"/>
        <v>0</v>
      </c>
      <c r="Y1670" s="46" t="str">
        <f t="shared" si="349"/>
        <v>No</v>
      </c>
      <c r="Z1670" s="46" t="str">
        <f t="shared" si="350"/>
        <v>MID</v>
      </c>
    </row>
    <row r="1671" spans="1:26" x14ac:dyDescent="0.25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38"/>
        <v>58869</v>
      </c>
      <c r="L1671" s="46">
        <f t="shared" si="339"/>
        <v>64269</v>
      </c>
      <c r="M1671" s="46">
        <v>45</v>
      </c>
      <c r="N1671" s="46">
        <f t="shared" si="340"/>
        <v>64314</v>
      </c>
      <c r="O1671" s="46">
        <f t="shared" si="341"/>
        <v>5445</v>
      </c>
      <c r="P1671" s="46" t="s">
        <v>28</v>
      </c>
      <c r="Q1671" s="58">
        <f t="shared" si="342"/>
        <v>0</v>
      </c>
      <c r="R1671" s="46" t="str">
        <f t="shared" si="343"/>
        <v>-</v>
      </c>
      <c r="S1671" s="58" t="str">
        <f t="shared" si="344"/>
        <v>No Discount</v>
      </c>
      <c r="T1671" s="46" t="str">
        <f t="shared" si="345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46"/>
        <v>0</v>
      </c>
      <c r="W1671" s="46" t="str">
        <f t="shared" si="347"/>
        <v>-</v>
      </c>
      <c r="X1671" s="58">
        <f t="shared" si="348"/>
        <v>0</v>
      </c>
      <c r="Y1671" s="46" t="str">
        <f t="shared" si="349"/>
        <v>Yes</v>
      </c>
      <c r="Z1671" s="46" t="str">
        <f t="shared" si="350"/>
        <v>HIGH</v>
      </c>
    </row>
    <row r="1672" spans="1:26" x14ac:dyDescent="0.25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38"/>
        <v>352</v>
      </c>
      <c r="L1672" s="46">
        <f t="shared" si="339"/>
        <v>374</v>
      </c>
      <c r="M1672" s="46">
        <v>30</v>
      </c>
      <c r="N1672" s="46">
        <f t="shared" si="340"/>
        <v>404</v>
      </c>
      <c r="O1672" s="46">
        <f t="shared" si="341"/>
        <v>52</v>
      </c>
      <c r="P1672" s="46" t="s">
        <v>30</v>
      </c>
      <c r="Q1672" s="58">
        <f t="shared" si="342"/>
        <v>0</v>
      </c>
      <c r="R1672" s="46" t="str">
        <f t="shared" si="343"/>
        <v>-</v>
      </c>
      <c r="S1672" s="58" t="str">
        <f t="shared" si="344"/>
        <v>No Discount</v>
      </c>
      <c r="T1672" s="46" t="str">
        <f t="shared" si="345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46"/>
        <v>0</v>
      </c>
      <c r="W1672" s="46" t="str">
        <f t="shared" si="347"/>
        <v>-</v>
      </c>
      <c r="X1672" s="58">
        <f t="shared" si="348"/>
        <v>0</v>
      </c>
      <c r="Y1672" s="46" t="str">
        <f t="shared" si="349"/>
        <v>No</v>
      </c>
      <c r="Z1672" s="46" t="str">
        <f t="shared" si="350"/>
        <v>MID</v>
      </c>
    </row>
    <row r="1673" spans="1:26" x14ac:dyDescent="0.25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38"/>
        <v>15642</v>
      </c>
      <c r="L1673" s="46">
        <f t="shared" si="339"/>
        <v>17544</v>
      </c>
      <c r="M1673" s="46">
        <v>21</v>
      </c>
      <c r="N1673" s="46">
        <f t="shared" si="340"/>
        <v>17565</v>
      </c>
      <c r="O1673" s="46">
        <f t="shared" si="341"/>
        <v>1923</v>
      </c>
      <c r="P1673" s="46" t="s">
        <v>30</v>
      </c>
      <c r="Q1673" s="58">
        <f t="shared" si="342"/>
        <v>0</v>
      </c>
      <c r="R1673" s="46" t="str">
        <f t="shared" si="343"/>
        <v>-</v>
      </c>
      <c r="S1673" s="58" t="str">
        <f t="shared" si="344"/>
        <v>No Discount</v>
      </c>
      <c r="T1673" s="46" t="str">
        <f t="shared" si="345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46"/>
        <v>0</v>
      </c>
      <c r="W1673" s="46" t="str">
        <f t="shared" si="347"/>
        <v>-</v>
      </c>
      <c r="X1673" s="58">
        <f t="shared" si="348"/>
        <v>0</v>
      </c>
      <c r="Y1673" s="46" t="str">
        <f t="shared" si="349"/>
        <v>Yes</v>
      </c>
      <c r="Z1673" s="46" t="str">
        <f t="shared" si="350"/>
        <v>MID</v>
      </c>
    </row>
    <row r="1674" spans="1:26" x14ac:dyDescent="0.25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38"/>
        <v>2994</v>
      </c>
      <c r="L1674" s="46">
        <f t="shared" si="339"/>
        <v>3024</v>
      </c>
      <c r="M1674" s="46">
        <v>96</v>
      </c>
      <c r="N1674" s="46">
        <f t="shared" si="340"/>
        <v>3120</v>
      </c>
      <c r="O1674" s="46">
        <f t="shared" si="341"/>
        <v>126</v>
      </c>
      <c r="P1674" s="46" t="s">
        <v>28</v>
      </c>
      <c r="Q1674" s="58">
        <f t="shared" si="342"/>
        <v>0</v>
      </c>
      <c r="R1674" s="46">
        <f t="shared" si="343"/>
        <v>468</v>
      </c>
      <c r="S1674" s="58" t="str">
        <f t="shared" si="344"/>
        <v>No Discount</v>
      </c>
      <c r="T1674" s="46" t="str">
        <f t="shared" si="345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46"/>
        <v>0</v>
      </c>
      <c r="W1674" s="46" t="str">
        <f t="shared" si="347"/>
        <v>-</v>
      </c>
      <c r="X1674" s="58">
        <f t="shared" si="348"/>
        <v>0</v>
      </c>
      <c r="Y1674" s="46" t="str">
        <f t="shared" si="349"/>
        <v>No</v>
      </c>
      <c r="Z1674" s="46" t="str">
        <f t="shared" si="350"/>
        <v>Very high</v>
      </c>
    </row>
    <row r="1675" spans="1:26" x14ac:dyDescent="0.25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38"/>
        <v>232</v>
      </c>
      <c r="L1675" s="46">
        <f t="shared" si="339"/>
        <v>248</v>
      </c>
      <c r="M1675" s="46">
        <v>10</v>
      </c>
      <c r="N1675" s="46">
        <f t="shared" si="340"/>
        <v>258</v>
      </c>
      <c r="O1675" s="46">
        <f t="shared" si="341"/>
        <v>26</v>
      </c>
      <c r="P1675" s="46" t="s">
        <v>28</v>
      </c>
      <c r="Q1675" s="58">
        <f t="shared" si="342"/>
        <v>0.3</v>
      </c>
      <c r="R1675" s="46">
        <f t="shared" si="343"/>
        <v>77.399999999999991</v>
      </c>
      <c r="S1675" s="58" t="str">
        <f t="shared" si="344"/>
        <v>No Discount</v>
      </c>
      <c r="T1675" s="46" t="str">
        <f t="shared" si="345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46"/>
        <v>0.3</v>
      </c>
      <c r="W1675" s="46">
        <f t="shared" si="347"/>
        <v>77.399999999999991</v>
      </c>
      <c r="X1675" s="58">
        <f t="shared" si="348"/>
        <v>0</v>
      </c>
      <c r="Y1675" s="46" t="str">
        <f t="shared" si="349"/>
        <v>No</v>
      </c>
      <c r="Z1675" s="46" t="str">
        <f t="shared" si="350"/>
        <v>LOW</v>
      </c>
    </row>
    <row r="1676" spans="1:26" x14ac:dyDescent="0.25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38"/>
        <v>3090</v>
      </c>
      <c r="L1676" s="46">
        <f t="shared" si="339"/>
        <v>3309</v>
      </c>
      <c r="M1676" s="46">
        <v>47</v>
      </c>
      <c r="N1676" s="46">
        <f t="shared" si="340"/>
        <v>3356</v>
      </c>
      <c r="O1676" s="46">
        <f t="shared" si="341"/>
        <v>266</v>
      </c>
      <c r="P1676" s="46" t="s">
        <v>152</v>
      </c>
      <c r="Q1676" s="58">
        <f t="shared" si="342"/>
        <v>0.3</v>
      </c>
      <c r="R1676" s="46">
        <f t="shared" si="343"/>
        <v>1006.8</v>
      </c>
      <c r="S1676" s="58" t="str">
        <f t="shared" si="344"/>
        <v>No Discount</v>
      </c>
      <c r="T1676" s="46" t="str">
        <f t="shared" si="345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46"/>
        <v>0.3</v>
      </c>
      <c r="W1676" s="46">
        <f t="shared" si="347"/>
        <v>1006.8</v>
      </c>
      <c r="X1676" s="58">
        <f t="shared" si="348"/>
        <v>0</v>
      </c>
      <c r="Y1676" s="46" t="str">
        <f t="shared" si="349"/>
        <v>No</v>
      </c>
      <c r="Z1676" s="46" t="str">
        <f t="shared" si="350"/>
        <v>HIGH</v>
      </c>
    </row>
    <row r="1677" spans="1:26" x14ac:dyDescent="0.25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38"/>
        <v>256</v>
      </c>
      <c r="L1677" s="46">
        <f t="shared" si="339"/>
        <v>276</v>
      </c>
      <c r="M1677" s="46">
        <v>30</v>
      </c>
      <c r="N1677" s="46">
        <f t="shared" si="340"/>
        <v>306</v>
      </c>
      <c r="O1677" s="46">
        <f t="shared" si="341"/>
        <v>50</v>
      </c>
      <c r="P1677" s="46" t="s">
        <v>30</v>
      </c>
      <c r="Q1677" s="58">
        <f t="shared" si="342"/>
        <v>0</v>
      </c>
      <c r="R1677" s="46" t="str">
        <f t="shared" si="343"/>
        <v>-</v>
      </c>
      <c r="S1677" s="58" t="str">
        <f t="shared" si="344"/>
        <v>No Discount</v>
      </c>
      <c r="T1677" s="46" t="str">
        <f t="shared" si="345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46"/>
        <v>0</v>
      </c>
      <c r="W1677" s="46" t="str">
        <f t="shared" si="347"/>
        <v>-</v>
      </c>
      <c r="X1677" s="58">
        <f t="shared" si="348"/>
        <v>0</v>
      </c>
      <c r="Y1677" s="46" t="str">
        <f t="shared" si="349"/>
        <v>No</v>
      </c>
      <c r="Z1677" s="46" t="str">
        <f t="shared" si="350"/>
        <v>MID</v>
      </c>
    </row>
    <row r="1678" spans="1:26" x14ac:dyDescent="0.25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38"/>
        <v>860</v>
      </c>
      <c r="L1678" s="46">
        <f t="shared" si="339"/>
        <v>912</v>
      </c>
      <c r="M1678" s="46">
        <v>32</v>
      </c>
      <c r="N1678" s="46">
        <f t="shared" si="340"/>
        <v>944</v>
      </c>
      <c r="O1678" s="46">
        <f t="shared" si="341"/>
        <v>84</v>
      </c>
      <c r="P1678" s="46" t="s">
        <v>30</v>
      </c>
      <c r="Q1678" s="58">
        <f t="shared" si="342"/>
        <v>0</v>
      </c>
      <c r="R1678" s="46" t="str">
        <f t="shared" si="343"/>
        <v>-</v>
      </c>
      <c r="S1678" s="58" t="str">
        <f t="shared" si="344"/>
        <v>No Discount</v>
      </c>
      <c r="T1678" s="46" t="str">
        <f t="shared" si="345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46"/>
        <v>0</v>
      </c>
      <c r="W1678" s="46" t="str">
        <f t="shared" si="347"/>
        <v>-</v>
      </c>
      <c r="X1678" s="58">
        <f t="shared" si="348"/>
        <v>0</v>
      </c>
      <c r="Y1678" s="46" t="str">
        <f t="shared" si="349"/>
        <v>No</v>
      </c>
      <c r="Z1678" s="46" t="str">
        <f t="shared" si="350"/>
        <v>MID</v>
      </c>
    </row>
    <row r="1679" spans="1:26" x14ac:dyDescent="0.25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38"/>
        <v>660</v>
      </c>
      <c r="L1679" s="46">
        <f t="shared" si="339"/>
        <v>720</v>
      </c>
      <c r="M1679" s="46">
        <v>30</v>
      </c>
      <c r="N1679" s="46">
        <f t="shared" si="340"/>
        <v>750</v>
      </c>
      <c r="O1679" s="46">
        <f t="shared" si="341"/>
        <v>90</v>
      </c>
      <c r="P1679" s="46" t="s">
        <v>30</v>
      </c>
      <c r="Q1679" s="58">
        <f t="shared" si="342"/>
        <v>0</v>
      </c>
      <c r="R1679" s="46">
        <f t="shared" si="343"/>
        <v>210.00000000000003</v>
      </c>
      <c r="S1679" s="58" t="str">
        <f t="shared" si="344"/>
        <v>No Discount</v>
      </c>
      <c r="T1679" s="46" t="str">
        <f t="shared" si="345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46"/>
        <v>0</v>
      </c>
      <c r="W1679" s="46">
        <f t="shared" si="347"/>
        <v>210.00000000000003</v>
      </c>
      <c r="X1679" s="58">
        <f t="shared" si="348"/>
        <v>0</v>
      </c>
      <c r="Y1679" s="46" t="str">
        <f t="shared" si="349"/>
        <v>No</v>
      </c>
      <c r="Z1679" s="46" t="str">
        <f t="shared" si="350"/>
        <v>MID</v>
      </c>
    </row>
    <row r="1680" spans="1:26" x14ac:dyDescent="0.25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38"/>
        <v>12030</v>
      </c>
      <c r="L1680" s="46">
        <f t="shared" si="339"/>
        <v>12390</v>
      </c>
      <c r="M1680" s="46">
        <v>79</v>
      </c>
      <c r="N1680" s="46">
        <f t="shared" si="340"/>
        <v>12469</v>
      </c>
      <c r="O1680" s="46">
        <f t="shared" si="341"/>
        <v>439</v>
      </c>
      <c r="P1680" s="46" t="s">
        <v>28</v>
      </c>
      <c r="Q1680" s="58">
        <f t="shared" si="342"/>
        <v>0</v>
      </c>
      <c r="R1680" s="46">
        <f t="shared" si="343"/>
        <v>1870.35</v>
      </c>
      <c r="S1680" s="58" t="str">
        <f t="shared" si="344"/>
        <v>No Discount</v>
      </c>
      <c r="T1680" s="46" t="str">
        <f t="shared" si="345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46"/>
        <v>0</v>
      </c>
      <c r="W1680" s="46" t="str">
        <f t="shared" si="347"/>
        <v>-</v>
      </c>
      <c r="X1680" s="58">
        <f t="shared" si="348"/>
        <v>0</v>
      </c>
      <c r="Y1680" s="46" t="str">
        <f t="shared" si="349"/>
        <v>No</v>
      </c>
      <c r="Z1680" s="46" t="str">
        <f t="shared" si="350"/>
        <v>Very high</v>
      </c>
    </row>
    <row r="1681" spans="1:26" x14ac:dyDescent="0.25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38"/>
        <v>896</v>
      </c>
      <c r="L1681" s="46">
        <f t="shared" si="339"/>
        <v>952</v>
      </c>
      <c r="M1681" s="46">
        <v>30</v>
      </c>
      <c r="N1681" s="46">
        <f t="shared" si="340"/>
        <v>982</v>
      </c>
      <c r="O1681" s="46">
        <f t="shared" si="341"/>
        <v>86</v>
      </c>
      <c r="P1681" s="46" t="s">
        <v>30</v>
      </c>
      <c r="Q1681" s="58">
        <f t="shared" si="342"/>
        <v>0</v>
      </c>
      <c r="R1681" s="46">
        <f t="shared" si="343"/>
        <v>274.96000000000004</v>
      </c>
      <c r="S1681" s="58" t="str">
        <f t="shared" si="344"/>
        <v>No Discount</v>
      </c>
      <c r="T1681" s="46" t="str">
        <f t="shared" si="345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46"/>
        <v>0</v>
      </c>
      <c r="W1681" s="46">
        <f t="shared" si="347"/>
        <v>274.96000000000004</v>
      </c>
      <c r="X1681" s="58">
        <f t="shared" si="348"/>
        <v>0</v>
      </c>
      <c r="Y1681" s="46" t="str">
        <f t="shared" si="349"/>
        <v>No</v>
      </c>
      <c r="Z1681" s="46" t="str">
        <f t="shared" si="350"/>
        <v>MID</v>
      </c>
    </row>
    <row r="1682" spans="1:26" x14ac:dyDescent="0.25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38"/>
        <v>7790</v>
      </c>
      <c r="L1682" s="46">
        <f t="shared" si="339"/>
        <v>7943</v>
      </c>
      <c r="M1682" s="46">
        <v>97</v>
      </c>
      <c r="N1682" s="46">
        <f t="shared" si="340"/>
        <v>8040</v>
      </c>
      <c r="O1682" s="46">
        <f t="shared" si="341"/>
        <v>250</v>
      </c>
      <c r="P1682" s="46" t="s">
        <v>30</v>
      </c>
      <c r="Q1682" s="58">
        <f t="shared" si="342"/>
        <v>0</v>
      </c>
      <c r="R1682" s="46" t="str">
        <f t="shared" si="343"/>
        <v>-</v>
      </c>
      <c r="S1682" s="58" t="str">
        <f t="shared" si="344"/>
        <v>No Discount</v>
      </c>
      <c r="T1682" s="46" t="str">
        <f t="shared" si="345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46"/>
        <v>0</v>
      </c>
      <c r="W1682" s="46" t="str">
        <f t="shared" si="347"/>
        <v>-</v>
      </c>
      <c r="X1682" s="58">
        <f t="shared" si="348"/>
        <v>0</v>
      </c>
      <c r="Y1682" s="46" t="str">
        <f t="shared" si="349"/>
        <v>Yes</v>
      </c>
      <c r="Z1682" s="46" t="str">
        <f t="shared" si="350"/>
        <v>Very high</v>
      </c>
    </row>
    <row r="1683" spans="1:26" x14ac:dyDescent="0.25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38"/>
        <v>21156</v>
      </c>
      <c r="L1683" s="46">
        <f t="shared" si="339"/>
        <v>22644</v>
      </c>
      <c r="M1683" s="46">
        <v>94</v>
      </c>
      <c r="N1683" s="46">
        <f t="shared" si="340"/>
        <v>22738</v>
      </c>
      <c r="O1683" s="46">
        <f t="shared" si="341"/>
        <v>1582</v>
      </c>
      <c r="P1683" s="46" t="s">
        <v>28</v>
      </c>
      <c r="Q1683" s="58">
        <f t="shared" si="342"/>
        <v>0</v>
      </c>
      <c r="R1683" s="46" t="str">
        <f t="shared" si="343"/>
        <v>-</v>
      </c>
      <c r="S1683" s="58" t="str">
        <f t="shared" si="344"/>
        <v>No Discount</v>
      </c>
      <c r="T1683" s="46" t="str">
        <f t="shared" si="345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46"/>
        <v>0</v>
      </c>
      <c r="W1683" s="46" t="str">
        <f t="shared" si="347"/>
        <v>-</v>
      </c>
      <c r="X1683" s="58">
        <f t="shared" si="348"/>
        <v>0</v>
      </c>
      <c r="Y1683" s="46" t="str">
        <f t="shared" si="349"/>
        <v>Yes</v>
      </c>
      <c r="Z1683" s="46" t="str">
        <f t="shared" si="350"/>
        <v>Very high</v>
      </c>
    </row>
    <row r="1684" spans="1:26" x14ac:dyDescent="0.25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38"/>
        <v>6470</v>
      </c>
      <c r="L1684" s="46">
        <f t="shared" si="339"/>
        <v>6790</v>
      </c>
      <c r="M1684" s="46">
        <v>83</v>
      </c>
      <c r="N1684" s="46">
        <f t="shared" si="340"/>
        <v>6873</v>
      </c>
      <c r="O1684" s="46">
        <f t="shared" si="341"/>
        <v>403</v>
      </c>
      <c r="P1684" s="46" t="s">
        <v>30</v>
      </c>
      <c r="Q1684" s="58">
        <f t="shared" si="342"/>
        <v>0</v>
      </c>
      <c r="R1684" s="46" t="str">
        <f t="shared" si="343"/>
        <v>-</v>
      </c>
      <c r="S1684" s="58" t="str">
        <f t="shared" si="344"/>
        <v>No Discount</v>
      </c>
      <c r="T1684" s="46" t="str">
        <f t="shared" si="345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46"/>
        <v>0</v>
      </c>
      <c r="W1684" s="46" t="str">
        <f t="shared" si="347"/>
        <v>-</v>
      </c>
      <c r="X1684" s="58">
        <f t="shared" si="348"/>
        <v>0</v>
      </c>
      <c r="Y1684" s="46" t="str">
        <f t="shared" si="349"/>
        <v>No</v>
      </c>
      <c r="Z1684" s="46" t="str">
        <f t="shared" si="350"/>
        <v>Very high</v>
      </c>
    </row>
    <row r="1685" spans="1:26" x14ac:dyDescent="0.25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38"/>
        <v>20632</v>
      </c>
      <c r="L1685" s="46">
        <f t="shared" si="339"/>
        <v>21864</v>
      </c>
      <c r="M1685" s="46">
        <v>51</v>
      </c>
      <c r="N1685" s="46">
        <f t="shared" si="340"/>
        <v>21915</v>
      </c>
      <c r="O1685" s="46">
        <f t="shared" si="341"/>
        <v>1283</v>
      </c>
      <c r="P1685" s="46" t="s">
        <v>152</v>
      </c>
      <c r="Q1685" s="58">
        <f t="shared" si="342"/>
        <v>0</v>
      </c>
      <c r="R1685" s="46" t="str">
        <f t="shared" si="343"/>
        <v>-</v>
      </c>
      <c r="S1685" s="58" t="str">
        <f t="shared" si="344"/>
        <v>No Discount</v>
      </c>
      <c r="T1685" s="46" t="str">
        <f t="shared" si="345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46"/>
        <v>0</v>
      </c>
      <c r="W1685" s="46" t="str">
        <f t="shared" si="347"/>
        <v>-</v>
      </c>
      <c r="X1685" s="58">
        <f t="shared" si="348"/>
        <v>0</v>
      </c>
      <c r="Y1685" s="46" t="str">
        <f t="shared" si="349"/>
        <v>Yes</v>
      </c>
      <c r="Z1685" s="46" t="str">
        <f t="shared" si="350"/>
        <v>HIGH</v>
      </c>
    </row>
    <row r="1686" spans="1:26" x14ac:dyDescent="0.25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38"/>
        <v>2990</v>
      </c>
      <c r="L1686" s="46">
        <f t="shared" si="339"/>
        <v>3136</v>
      </c>
      <c r="M1686" s="46">
        <v>74</v>
      </c>
      <c r="N1686" s="46">
        <f t="shared" si="340"/>
        <v>3210</v>
      </c>
      <c r="O1686" s="46">
        <f t="shared" si="341"/>
        <v>220</v>
      </c>
      <c r="P1686" s="46" t="s">
        <v>30</v>
      </c>
      <c r="Q1686" s="58">
        <f t="shared" si="342"/>
        <v>0</v>
      </c>
      <c r="R1686" s="46" t="str">
        <f t="shared" si="343"/>
        <v>-</v>
      </c>
      <c r="S1686" s="58" t="str">
        <f t="shared" si="344"/>
        <v>No Discount</v>
      </c>
      <c r="T1686" s="46" t="str">
        <f t="shared" si="345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46"/>
        <v>0</v>
      </c>
      <c r="W1686" s="46" t="str">
        <f t="shared" si="347"/>
        <v>-</v>
      </c>
      <c r="X1686" s="58">
        <f t="shared" si="348"/>
        <v>0</v>
      </c>
      <c r="Y1686" s="46" t="str">
        <f t="shared" si="349"/>
        <v>Yes</v>
      </c>
      <c r="Z1686" s="46" t="str">
        <f t="shared" si="350"/>
        <v>Very high</v>
      </c>
    </row>
    <row r="1687" spans="1:26" x14ac:dyDescent="0.25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38"/>
        <v>4758</v>
      </c>
      <c r="L1687" s="46">
        <f t="shared" si="339"/>
        <v>4950</v>
      </c>
      <c r="M1687" s="46">
        <v>50</v>
      </c>
      <c r="N1687" s="46">
        <f t="shared" si="340"/>
        <v>5000</v>
      </c>
      <c r="O1687" s="46">
        <f t="shared" si="341"/>
        <v>242</v>
      </c>
      <c r="P1687" s="46" t="s">
        <v>28</v>
      </c>
      <c r="Q1687" s="58">
        <f t="shared" si="342"/>
        <v>0</v>
      </c>
      <c r="R1687" s="46" t="str">
        <f t="shared" si="343"/>
        <v>-</v>
      </c>
      <c r="S1687" s="58" t="str">
        <f t="shared" si="344"/>
        <v>No Discount</v>
      </c>
      <c r="T1687" s="46" t="str">
        <f t="shared" si="345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46"/>
        <v>0</v>
      </c>
      <c r="W1687" s="46" t="str">
        <f t="shared" si="347"/>
        <v>-</v>
      </c>
      <c r="X1687" s="58">
        <f t="shared" si="348"/>
        <v>0</v>
      </c>
      <c r="Y1687" s="46" t="str">
        <f t="shared" si="349"/>
        <v>No</v>
      </c>
      <c r="Z1687" s="46" t="str">
        <f t="shared" si="350"/>
        <v>HIGH</v>
      </c>
    </row>
    <row r="1688" spans="1:26" x14ac:dyDescent="0.25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38"/>
        <v>118</v>
      </c>
      <c r="L1688" s="46">
        <f t="shared" si="339"/>
        <v>126</v>
      </c>
      <c r="M1688" s="46">
        <v>10</v>
      </c>
      <c r="N1688" s="46">
        <f t="shared" si="340"/>
        <v>136</v>
      </c>
      <c r="O1688" s="46">
        <f t="shared" si="341"/>
        <v>18</v>
      </c>
      <c r="P1688" s="46" t="s">
        <v>30</v>
      </c>
      <c r="Q1688" s="58">
        <f t="shared" si="342"/>
        <v>0</v>
      </c>
      <c r="R1688" s="46" t="str">
        <f t="shared" si="343"/>
        <v>-</v>
      </c>
      <c r="S1688" s="58" t="str">
        <f t="shared" si="344"/>
        <v>No Discount</v>
      </c>
      <c r="T1688" s="46" t="str">
        <f t="shared" si="345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46"/>
        <v>0</v>
      </c>
      <c r="W1688" s="46" t="str">
        <f t="shared" si="347"/>
        <v>-</v>
      </c>
      <c r="X1688" s="58">
        <f t="shared" si="348"/>
        <v>0</v>
      </c>
      <c r="Y1688" s="46" t="str">
        <f t="shared" si="349"/>
        <v>No</v>
      </c>
      <c r="Z1688" s="46" t="str">
        <f t="shared" si="350"/>
        <v>LOW</v>
      </c>
    </row>
    <row r="1689" spans="1:26" x14ac:dyDescent="0.25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38"/>
        <v>385</v>
      </c>
      <c r="L1689" s="46">
        <f t="shared" si="339"/>
        <v>405</v>
      </c>
      <c r="M1689" s="46">
        <v>10</v>
      </c>
      <c r="N1689" s="46">
        <f t="shared" si="340"/>
        <v>415</v>
      </c>
      <c r="O1689" s="46">
        <f t="shared" si="341"/>
        <v>30</v>
      </c>
      <c r="P1689" s="46" t="s">
        <v>30</v>
      </c>
      <c r="Q1689" s="58">
        <f t="shared" si="342"/>
        <v>0.3</v>
      </c>
      <c r="R1689" s="46">
        <f t="shared" si="343"/>
        <v>124.5</v>
      </c>
      <c r="S1689" s="58" t="str">
        <f t="shared" si="344"/>
        <v>No Discount</v>
      </c>
      <c r="T1689" s="46" t="str">
        <f t="shared" si="345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46"/>
        <v>0.3</v>
      </c>
      <c r="W1689" s="46">
        <f t="shared" si="347"/>
        <v>124.5</v>
      </c>
      <c r="X1689" s="58">
        <f t="shared" si="348"/>
        <v>0</v>
      </c>
      <c r="Y1689" s="46" t="str">
        <f t="shared" si="349"/>
        <v>No</v>
      </c>
      <c r="Z1689" s="46" t="str">
        <f t="shared" si="350"/>
        <v>LOW</v>
      </c>
    </row>
    <row r="1690" spans="1:26" x14ac:dyDescent="0.25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38"/>
        <v>103075</v>
      </c>
      <c r="L1690" s="46">
        <f t="shared" si="339"/>
        <v>106130</v>
      </c>
      <c r="M1690" s="46">
        <v>39</v>
      </c>
      <c r="N1690" s="46">
        <f t="shared" si="340"/>
        <v>106169</v>
      </c>
      <c r="O1690" s="46">
        <f t="shared" si="341"/>
        <v>3094</v>
      </c>
      <c r="P1690" s="46" t="s">
        <v>152</v>
      </c>
      <c r="Q1690" s="58">
        <f t="shared" si="342"/>
        <v>0</v>
      </c>
      <c r="R1690" s="46" t="str">
        <f t="shared" si="343"/>
        <v>-</v>
      </c>
      <c r="S1690" s="58" t="str">
        <f t="shared" si="344"/>
        <v>No Discount</v>
      </c>
      <c r="T1690" s="46" t="str">
        <f t="shared" si="345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46"/>
        <v>0</v>
      </c>
      <c r="W1690" s="46" t="str">
        <f t="shared" si="347"/>
        <v>-</v>
      </c>
      <c r="X1690" s="58">
        <f t="shared" si="348"/>
        <v>0</v>
      </c>
      <c r="Y1690" s="46" t="str">
        <f t="shared" si="349"/>
        <v>Yes</v>
      </c>
      <c r="Z1690" s="46" t="str">
        <f t="shared" si="350"/>
        <v>MID</v>
      </c>
    </row>
    <row r="1691" spans="1:26" x14ac:dyDescent="0.25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38"/>
        <v>964</v>
      </c>
      <c r="L1691" s="46">
        <f t="shared" si="339"/>
        <v>1060</v>
      </c>
      <c r="M1691" s="46">
        <v>43</v>
      </c>
      <c r="N1691" s="46">
        <f t="shared" si="340"/>
        <v>1103</v>
      </c>
      <c r="O1691" s="46">
        <f t="shared" si="341"/>
        <v>139</v>
      </c>
      <c r="P1691" s="46" t="s">
        <v>30</v>
      </c>
      <c r="Q1691" s="58">
        <f t="shared" si="342"/>
        <v>0</v>
      </c>
      <c r="R1691" s="46">
        <f t="shared" si="343"/>
        <v>308.84000000000003</v>
      </c>
      <c r="S1691" s="58" t="str">
        <f t="shared" si="344"/>
        <v>No Discount</v>
      </c>
      <c r="T1691" s="46" t="str">
        <f t="shared" si="345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46"/>
        <v>0</v>
      </c>
      <c r="W1691" s="46">
        <f t="shared" si="347"/>
        <v>308.84000000000003</v>
      </c>
      <c r="X1691" s="58">
        <f t="shared" si="348"/>
        <v>0</v>
      </c>
      <c r="Y1691" s="46" t="str">
        <f t="shared" si="349"/>
        <v>No</v>
      </c>
      <c r="Z1691" s="46" t="str">
        <f t="shared" si="350"/>
        <v>HIGH</v>
      </c>
    </row>
    <row r="1692" spans="1:26" x14ac:dyDescent="0.25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38"/>
        <v>8000</v>
      </c>
      <c r="L1692" s="46">
        <f t="shared" si="339"/>
        <v>8972</v>
      </c>
      <c r="M1692" s="46">
        <v>60</v>
      </c>
      <c r="N1692" s="46">
        <f t="shared" si="340"/>
        <v>9032</v>
      </c>
      <c r="O1692" s="46">
        <f t="shared" si="341"/>
        <v>1032</v>
      </c>
      <c r="P1692" s="46" t="s">
        <v>30</v>
      </c>
      <c r="Q1692" s="58">
        <f t="shared" si="342"/>
        <v>0</v>
      </c>
      <c r="R1692" s="46" t="str">
        <f t="shared" si="343"/>
        <v>-</v>
      </c>
      <c r="S1692" s="58" t="str">
        <f t="shared" si="344"/>
        <v>No Discount</v>
      </c>
      <c r="T1692" s="46" t="str">
        <f t="shared" si="345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46"/>
        <v>0</v>
      </c>
      <c r="W1692" s="46" t="str">
        <f t="shared" si="347"/>
        <v>-</v>
      </c>
      <c r="X1692" s="58">
        <f t="shared" si="348"/>
        <v>0</v>
      </c>
      <c r="Y1692" s="46" t="str">
        <f t="shared" si="349"/>
        <v>No</v>
      </c>
      <c r="Z1692" s="46" t="str">
        <f t="shared" si="350"/>
        <v>HIGH</v>
      </c>
    </row>
    <row r="1693" spans="1:26" x14ac:dyDescent="0.25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38"/>
        <v>1490</v>
      </c>
      <c r="L1693" s="46">
        <f t="shared" si="339"/>
        <v>1650</v>
      </c>
      <c r="M1693" s="46">
        <v>30</v>
      </c>
      <c r="N1693" s="46">
        <f t="shared" si="340"/>
        <v>1680</v>
      </c>
      <c r="O1693" s="46">
        <f t="shared" si="341"/>
        <v>190</v>
      </c>
      <c r="P1693" s="46" t="s">
        <v>30</v>
      </c>
      <c r="Q1693" s="58">
        <f t="shared" si="342"/>
        <v>0</v>
      </c>
      <c r="R1693" s="46">
        <f t="shared" si="343"/>
        <v>470.40000000000003</v>
      </c>
      <c r="S1693" s="58" t="str">
        <f t="shared" si="344"/>
        <v>No Discount</v>
      </c>
      <c r="T1693" s="46" t="str">
        <f t="shared" si="345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46"/>
        <v>0</v>
      </c>
      <c r="W1693" s="46">
        <f t="shared" si="347"/>
        <v>470.40000000000003</v>
      </c>
      <c r="X1693" s="58">
        <f t="shared" si="348"/>
        <v>0</v>
      </c>
      <c r="Y1693" s="46" t="str">
        <f t="shared" si="349"/>
        <v>No</v>
      </c>
      <c r="Z1693" s="46" t="str">
        <f t="shared" si="350"/>
        <v>MID</v>
      </c>
    </row>
    <row r="1694" spans="1:26" x14ac:dyDescent="0.25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38"/>
        <v>10532</v>
      </c>
      <c r="L1694" s="46">
        <f t="shared" si="339"/>
        <v>11812</v>
      </c>
      <c r="M1694" s="46">
        <v>96</v>
      </c>
      <c r="N1694" s="46">
        <f t="shared" si="340"/>
        <v>11908</v>
      </c>
      <c r="O1694" s="46">
        <f t="shared" si="341"/>
        <v>1376</v>
      </c>
      <c r="P1694" s="46" t="s">
        <v>64</v>
      </c>
      <c r="Q1694" s="58">
        <f t="shared" si="342"/>
        <v>0.3</v>
      </c>
      <c r="R1694" s="46">
        <f t="shared" si="343"/>
        <v>3572.4</v>
      </c>
      <c r="S1694" s="58" t="str">
        <f t="shared" si="344"/>
        <v>No Discount</v>
      </c>
      <c r="T1694" s="46" t="str">
        <f t="shared" si="345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46"/>
        <v>0.3</v>
      </c>
      <c r="W1694" s="46">
        <f t="shared" si="347"/>
        <v>3572.4</v>
      </c>
      <c r="X1694" s="58">
        <f t="shared" si="348"/>
        <v>0</v>
      </c>
      <c r="Y1694" s="46" t="str">
        <f t="shared" si="349"/>
        <v>Yes</v>
      </c>
      <c r="Z1694" s="46" t="str">
        <f t="shared" si="350"/>
        <v>Very high</v>
      </c>
    </row>
    <row r="1695" spans="1:26" x14ac:dyDescent="0.25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38"/>
        <v>1892</v>
      </c>
      <c r="L1695" s="46">
        <f t="shared" si="339"/>
        <v>2064</v>
      </c>
      <c r="M1695" s="46">
        <v>51</v>
      </c>
      <c r="N1695" s="46">
        <f t="shared" si="340"/>
        <v>2115</v>
      </c>
      <c r="O1695" s="46">
        <f t="shared" si="341"/>
        <v>223</v>
      </c>
      <c r="P1695" s="46" t="s">
        <v>30</v>
      </c>
      <c r="Q1695" s="58">
        <f t="shared" si="342"/>
        <v>0</v>
      </c>
      <c r="R1695" s="46">
        <f t="shared" si="343"/>
        <v>592.20000000000005</v>
      </c>
      <c r="S1695" s="58" t="str">
        <f t="shared" si="344"/>
        <v>No Discount</v>
      </c>
      <c r="T1695" s="46" t="str">
        <f t="shared" si="345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46"/>
        <v>0</v>
      </c>
      <c r="W1695" s="46">
        <f t="shared" si="347"/>
        <v>592.20000000000005</v>
      </c>
      <c r="X1695" s="58">
        <f t="shared" si="348"/>
        <v>0</v>
      </c>
      <c r="Y1695" s="46" t="str">
        <f t="shared" si="349"/>
        <v>No</v>
      </c>
      <c r="Z1695" s="46" t="str">
        <f t="shared" si="350"/>
        <v>HIGH</v>
      </c>
    </row>
    <row r="1696" spans="1:26" x14ac:dyDescent="0.25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38"/>
        <v>6306</v>
      </c>
      <c r="L1696" s="46">
        <f t="shared" si="339"/>
        <v>6747</v>
      </c>
      <c r="M1696" s="46">
        <v>100</v>
      </c>
      <c r="N1696" s="46">
        <f t="shared" si="340"/>
        <v>6847</v>
      </c>
      <c r="O1696" s="46">
        <f t="shared" si="341"/>
        <v>541</v>
      </c>
      <c r="P1696" s="46" t="s">
        <v>30</v>
      </c>
      <c r="Q1696" s="58">
        <f t="shared" si="342"/>
        <v>0.3</v>
      </c>
      <c r="R1696" s="46">
        <f t="shared" si="343"/>
        <v>2054.1</v>
      </c>
      <c r="S1696" s="58" t="str">
        <f t="shared" si="344"/>
        <v>No Discount</v>
      </c>
      <c r="T1696" s="46" t="str">
        <f t="shared" si="345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46"/>
        <v>0.3</v>
      </c>
      <c r="W1696" s="46">
        <f t="shared" si="347"/>
        <v>2054.1</v>
      </c>
      <c r="X1696" s="58">
        <f t="shared" si="348"/>
        <v>0</v>
      </c>
      <c r="Y1696" s="46" t="str">
        <f t="shared" si="349"/>
        <v>Yes</v>
      </c>
      <c r="Z1696" s="46" t="str">
        <f t="shared" si="350"/>
        <v>Very high</v>
      </c>
    </row>
    <row r="1697" spans="1:26" x14ac:dyDescent="0.25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38"/>
        <v>1908</v>
      </c>
      <c r="L1697" s="46">
        <f t="shared" si="339"/>
        <v>2044</v>
      </c>
      <c r="M1697" s="46">
        <v>34</v>
      </c>
      <c r="N1697" s="46">
        <f t="shared" si="340"/>
        <v>2078</v>
      </c>
      <c r="O1697" s="46">
        <f t="shared" si="341"/>
        <v>170</v>
      </c>
      <c r="P1697" s="46" t="s">
        <v>152</v>
      </c>
      <c r="Q1697" s="58">
        <f t="shared" si="342"/>
        <v>0.3</v>
      </c>
      <c r="R1697" s="46">
        <f t="shared" si="343"/>
        <v>623.4</v>
      </c>
      <c r="S1697" s="58" t="str">
        <f t="shared" si="344"/>
        <v>No Discount</v>
      </c>
      <c r="T1697" s="46" t="str">
        <f t="shared" si="345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46"/>
        <v>0.3</v>
      </c>
      <c r="W1697" s="46">
        <f t="shared" si="347"/>
        <v>623.4</v>
      </c>
      <c r="X1697" s="58">
        <f t="shared" si="348"/>
        <v>0</v>
      </c>
      <c r="Y1697" s="46" t="str">
        <f t="shared" si="349"/>
        <v>No</v>
      </c>
      <c r="Z1697" s="46" t="str">
        <f t="shared" si="350"/>
        <v>MID</v>
      </c>
    </row>
    <row r="1698" spans="1:26" x14ac:dyDescent="0.25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38"/>
        <v>1043</v>
      </c>
      <c r="L1698" s="46">
        <f t="shared" si="339"/>
        <v>1155</v>
      </c>
      <c r="M1698" s="46">
        <v>30</v>
      </c>
      <c r="N1698" s="46">
        <f t="shared" si="340"/>
        <v>1185</v>
      </c>
      <c r="O1698" s="46">
        <f t="shared" si="341"/>
        <v>142</v>
      </c>
      <c r="P1698" s="46" t="s">
        <v>30</v>
      </c>
      <c r="Q1698" s="58">
        <f t="shared" si="342"/>
        <v>0</v>
      </c>
      <c r="R1698" s="46">
        <f t="shared" si="343"/>
        <v>331.8</v>
      </c>
      <c r="S1698" s="58" t="str">
        <f t="shared" si="344"/>
        <v>No Discount</v>
      </c>
      <c r="T1698" s="46" t="str">
        <f t="shared" si="345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46"/>
        <v>0</v>
      </c>
      <c r="W1698" s="46">
        <f t="shared" si="347"/>
        <v>331.8</v>
      </c>
      <c r="X1698" s="58">
        <f t="shared" si="348"/>
        <v>0</v>
      </c>
      <c r="Y1698" s="46" t="str">
        <f t="shared" si="349"/>
        <v>No</v>
      </c>
      <c r="Z1698" s="46" t="str">
        <f t="shared" si="350"/>
        <v>MID</v>
      </c>
    </row>
    <row r="1699" spans="1:26" x14ac:dyDescent="0.25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38"/>
        <v>2143</v>
      </c>
      <c r="L1699" s="46">
        <f t="shared" si="339"/>
        <v>2228</v>
      </c>
      <c r="M1699" s="46">
        <v>27</v>
      </c>
      <c r="N1699" s="46">
        <f t="shared" si="340"/>
        <v>2255</v>
      </c>
      <c r="O1699" s="46">
        <f t="shared" si="341"/>
        <v>112</v>
      </c>
      <c r="P1699" s="46" t="s">
        <v>30</v>
      </c>
      <c r="Q1699" s="58">
        <f t="shared" si="342"/>
        <v>0.3</v>
      </c>
      <c r="R1699" s="46">
        <f t="shared" si="343"/>
        <v>676.5</v>
      </c>
      <c r="S1699" s="58" t="str">
        <f t="shared" si="344"/>
        <v>No Discount</v>
      </c>
      <c r="T1699" s="46" t="str">
        <f t="shared" si="345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46"/>
        <v>0.3</v>
      </c>
      <c r="W1699" s="46">
        <f t="shared" si="347"/>
        <v>676.5</v>
      </c>
      <c r="X1699" s="58">
        <f t="shared" si="348"/>
        <v>0</v>
      </c>
      <c r="Y1699" s="46" t="str">
        <f t="shared" si="349"/>
        <v>Yes</v>
      </c>
      <c r="Z1699" s="46" t="str">
        <f t="shared" si="350"/>
        <v>MID</v>
      </c>
    </row>
    <row r="1700" spans="1:26" x14ac:dyDescent="0.25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38"/>
        <v>1294</v>
      </c>
      <c r="L1700" s="46">
        <f t="shared" si="339"/>
        <v>1358</v>
      </c>
      <c r="M1700" s="46">
        <v>58</v>
      </c>
      <c r="N1700" s="46">
        <f t="shared" si="340"/>
        <v>1416</v>
      </c>
      <c r="O1700" s="46">
        <f t="shared" si="341"/>
        <v>122</v>
      </c>
      <c r="P1700" s="46" t="s">
        <v>30</v>
      </c>
      <c r="Q1700" s="58">
        <f t="shared" si="342"/>
        <v>0</v>
      </c>
      <c r="R1700" s="46" t="str">
        <f t="shared" si="343"/>
        <v>-</v>
      </c>
      <c r="S1700" s="58" t="str">
        <f t="shared" si="344"/>
        <v>No Discount</v>
      </c>
      <c r="T1700" s="46" t="str">
        <f t="shared" si="345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46"/>
        <v>0</v>
      </c>
      <c r="W1700" s="46" t="str">
        <f t="shared" si="347"/>
        <v>-</v>
      </c>
      <c r="X1700" s="58">
        <f t="shared" si="348"/>
        <v>0</v>
      </c>
      <c r="Y1700" s="46" t="str">
        <f t="shared" si="349"/>
        <v>No</v>
      </c>
      <c r="Z1700" s="46" t="str">
        <f t="shared" si="350"/>
        <v>HIGH</v>
      </c>
    </row>
    <row r="1701" spans="1:26" x14ac:dyDescent="0.25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38"/>
        <v>1938</v>
      </c>
      <c r="L1701" s="46">
        <f t="shared" si="339"/>
        <v>2178</v>
      </c>
      <c r="M1701" s="46">
        <v>75</v>
      </c>
      <c r="N1701" s="46">
        <f t="shared" si="340"/>
        <v>2253</v>
      </c>
      <c r="O1701" s="46">
        <f t="shared" si="341"/>
        <v>315</v>
      </c>
      <c r="P1701" s="46" t="s">
        <v>30</v>
      </c>
      <c r="Q1701" s="58">
        <f t="shared" si="342"/>
        <v>0</v>
      </c>
      <c r="R1701" s="46">
        <f t="shared" si="343"/>
        <v>337.95</v>
      </c>
      <c r="S1701" s="58" t="str">
        <f t="shared" si="344"/>
        <v>No Discount</v>
      </c>
      <c r="T1701" s="46" t="str">
        <f t="shared" si="345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46"/>
        <v>0</v>
      </c>
      <c r="W1701" s="46" t="str">
        <f t="shared" si="347"/>
        <v>-</v>
      </c>
      <c r="X1701" s="58">
        <f t="shared" si="348"/>
        <v>0</v>
      </c>
      <c r="Y1701" s="46" t="str">
        <f t="shared" si="349"/>
        <v>No</v>
      </c>
      <c r="Z1701" s="46" t="str">
        <f t="shared" si="350"/>
        <v>Very high</v>
      </c>
    </row>
    <row r="1702" spans="1:26" x14ac:dyDescent="0.25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38"/>
        <v>39005</v>
      </c>
      <c r="L1702" s="46">
        <f t="shared" si="339"/>
        <v>42165</v>
      </c>
      <c r="M1702" s="46">
        <v>60</v>
      </c>
      <c r="N1702" s="46">
        <f t="shared" si="340"/>
        <v>42225</v>
      </c>
      <c r="O1702" s="46">
        <f t="shared" si="341"/>
        <v>3220</v>
      </c>
      <c r="P1702" s="46" t="s">
        <v>28</v>
      </c>
      <c r="Q1702" s="58">
        <f t="shared" si="342"/>
        <v>0</v>
      </c>
      <c r="R1702" s="46" t="str">
        <f t="shared" si="343"/>
        <v>-</v>
      </c>
      <c r="S1702" s="58" t="str">
        <f t="shared" si="344"/>
        <v>No Discount</v>
      </c>
      <c r="T1702" s="46" t="str">
        <f t="shared" si="345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46"/>
        <v>0</v>
      </c>
      <c r="W1702" s="46" t="str">
        <f t="shared" si="347"/>
        <v>-</v>
      </c>
      <c r="X1702" s="58">
        <f t="shared" si="348"/>
        <v>0</v>
      </c>
      <c r="Y1702" s="46" t="str">
        <f t="shared" si="349"/>
        <v>Yes</v>
      </c>
      <c r="Z1702" s="46" t="str">
        <f t="shared" si="350"/>
        <v>HIGH</v>
      </c>
    </row>
    <row r="1703" spans="1:26" x14ac:dyDescent="0.25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38"/>
        <v>3432</v>
      </c>
      <c r="L1703" s="46">
        <f t="shared" si="339"/>
        <v>3668</v>
      </c>
      <c r="M1703" s="46">
        <v>27</v>
      </c>
      <c r="N1703" s="46">
        <f t="shared" si="340"/>
        <v>3695</v>
      </c>
      <c r="O1703" s="46">
        <f t="shared" si="341"/>
        <v>263</v>
      </c>
      <c r="P1703" s="46" t="s">
        <v>28</v>
      </c>
      <c r="Q1703" s="58">
        <f t="shared" si="342"/>
        <v>0</v>
      </c>
      <c r="R1703" s="46" t="str">
        <f t="shared" si="343"/>
        <v>-</v>
      </c>
      <c r="S1703" s="58" t="str">
        <f t="shared" si="344"/>
        <v>No Discount</v>
      </c>
      <c r="T1703" s="46" t="str">
        <f t="shared" si="345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46"/>
        <v>0</v>
      </c>
      <c r="W1703" s="46" t="str">
        <f t="shared" si="347"/>
        <v>-</v>
      </c>
      <c r="X1703" s="58">
        <f t="shared" si="348"/>
        <v>0</v>
      </c>
      <c r="Y1703" s="46" t="str">
        <f t="shared" si="349"/>
        <v>Yes</v>
      </c>
      <c r="Z1703" s="46" t="str">
        <f t="shared" si="350"/>
        <v>MID</v>
      </c>
    </row>
    <row r="1704" spans="1:26" x14ac:dyDescent="0.25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38"/>
        <v>108</v>
      </c>
      <c r="L1704" s="46">
        <f t="shared" si="339"/>
        <v>112</v>
      </c>
      <c r="M1704" s="46">
        <v>10</v>
      </c>
      <c r="N1704" s="46">
        <f t="shared" si="340"/>
        <v>122</v>
      </c>
      <c r="O1704" s="46">
        <f t="shared" si="341"/>
        <v>14</v>
      </c>
      <c r="P1704" s="46" t="s">
        <v>28</v>
      </c>
      <c r="Q1704" s="58">
        <f t="shared" si="342"/>
        <v>0</v>
      </c>
      <c r="R1704" s="46" t="str">
        <f t="shared" si="343"/>
        <v>-</v>
      </c>
      <c r="S1704" s="58" t="str">
        <f t="shared" si="344"/>
        <v>No Discount</v>
      </c>
      <c r="T1704" s="46" t="str">
        <f t="shared" si="345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46"/>
        <v>0</v>
      </c>
      <c r="W1704" s="46" t="str">
        <f t="shared" si="347"/>
        <v>-</v>
      </c>
      <c r="X1704" s="58">
        <f t="shared" si="348"/>
        <v>0</v>
      </c>
      <c r="Y1704" s="46" t="str">
        <f t="shared" si="349"/>
        <v>No</v>
      </c>
      <c r="Z1704" s="46" t="str">
        <f t="shared" si="350"/>
        <v>LOW</v>
      </c>
    </row>
    <row r="1705" spans="1:26" x14ac:dyDescent="0.25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38"/>
        <v>1926</v>
      </c>
      <c r="L1705" s="46">
        <f t="shared" si="339"/>
        <v>2043</v>
      </c>
      <c r="M1705" s="46">
        <v>77</v>
      </c>
      <c r="N1705" s="46">
        <f t="shared" si="340"/>
        <v>2120</v>
      </c>
      <c r="O1705" s="46">
        <f t="shared" si="341"/>
        <v>194</v>
      </c>
      <c r="P1705" s="46" t="s">
        <v>28</v>
      </c>
      <c r="Q1705" s="58">
        <f t="shared" si="342"/>
        <v>0</v>
      </c>
      <c r="R1705" s="46" t="str">
        <f t="shared" si="343"/>
        <v>-</v>
      </c>
      <c r="S1705" s="58" t="str">
        <f t="shared" si="344"/>
        <v>No Discount</v>
      </c>
      <c r="T1705" s="46" t="str">
        <f t="shared" si="345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46"/>
        <v>0</v>
      </c>
      <c r="W1705" s="46" t="str">
        <f t="shared" si="347"/>
        <v>-</v>
      </c>
      <c r="X1705" s="58">
        <f t="shared" si="348"/>
        <v>0</v>
      </c>
      <c r="Y1705" s="46" t="str">
        <f t="shared" si="349"/>
        <v>No</v>
      </c>
      <c r="Z1705" s="46" t="str">
        <f t="shared" si="350"/>
        <v>Very high</v>
      </c>
    </row>
    <row r="1706" spans="1:26" x14ac:dyDescent="0.25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38"/>
        <v>576</v>
      </c>
      <c r="L1706" s="46">
        <f t="shared" si="339"/>
        <v>639</v>
      </c>
      <c r="M1706" s="46">
        <v>10</v>
      </c>
      <c r="N1706" s="46">
        <f t="shared" si="340"/>
        <v>649</v>
      </c>
      <c r="O1706" s="46">
        <f t="shared" si="341"/>
        <v>73</v>
      </c>
      <c r="P1706" s="46" t="s">
        <v>28</v>
      </c>
      <c r="Q1706" s="58">
        <f t="shared" si="342"/>
        <v>0</v>
      </c>
      <c r="R1706" s="46">
        <f t="shared" si="343"/>
        <v>181.72000000000003</v>
      </c>
      <c r="S1706" s="58" t="str">
        <f t="shared" si="344"/>
        <v>No Discount</v>
      </c>
      <c r="T1706" s="46" t="str">
        <f t="shared" si="345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46"/>
        <v>0</v>
      </c>
      <c r="W1706" s="46">
        <f t="shared" si="347"/>
        <v>181.72000000000003</v>
      </c>
      <c r="X1706" s="58">
        <f t="shared" si="348"/>
        <v>0</v>
      </c>
      <c r="Y1706" s="46" t="str">
        <f t="shared" si="349"/>
        <v>No</v>
      </c>
      <c r="Z1706" s="46" t="str">
        <f t="shared" si="350"/>
        <v>LOW</v>
      </c>
    </row>
    <row r="1707" spans="1:26" x14ac:dyDescent="0.25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38"/>
        <v>1068</v>
      </c>
      <c r="L1707" s="46">
        <f t="shared" si="339"/>
        <v>1176</v>
      </c>
      <c r="M1707" s="46">
        <v>71</v>
      </c>
      <c r="N1707" s="46">
        <f t="shared" si="340"/>
        <v>1247</v>
      </c>
      <c r="O1707" s="46">
        <f t="shared" si="341"/>
        <v>179</v>
      </c>
      <c r="P1707" s="46" t="s">
        <v>30</v>
      </c>
      <c r="Q1707" s="58">
        <f t="shared" si="342"/>
        <v>0</v>
      </c>
      <c r="R1707" s="46" t="str">
        <f t="shared" si="343"/>
        <v>-</v>
      </c>
      <c r="S1707" s="58" t="str">
        <f t="shared" si="344"/>
        <v>No Discount</v>
      </c>
      <c r="T1707" s="46" t="str">
        <f t="shared" si="345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46"/>
        <v>0</v>
      </c>
      <c r="W1707" s="46" t="str">
        <f t="shared" si="347"/>
        <v>-</v>
      </c>
      <c r="X1707" s="58">
        <f t="shared" si="348"/>
        <v>0</v>
      </c>
      <c r="Y1707" s="46" t="str">
        <f t="shared" si="349"/>
        <v>No</v>
      </c>
      <c r="Z1707" s="46" t="str">
        <f t="shared" si="350"/>
        <v>Very high</v>
      </c>
    </row>
    <row r="1708" spans="1:26" x14ac:dyDescent="0.25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38"/>
        <v>354</v>
      </c>
      <c r="L1708" s="46">
        <f t="shared" si="339"/>
        <v>387</v>
      </c>
      <c r="M1708" s="46">
        <v>30</v>
      </c>
      <c r="N1708" s="46">
        <f t="shared" si="340"/>
        <v>417</v>
      </c>
      <c r="O1708" s="46">
        <f t="shared" si="341"/>
        <v>63</v>
      </c>
      <c r="P1708" s="46" t="s">
        <v>30</v>
      </c>
      <c r="Q1708" s="58">
        <f t="shared" si="342"/>
        <v>0</v>
      </c>
      <c r="R1708" s="46" t="str">
        <f t="shared" si="343"/>
        <v>-</v>
      </c>
      <c r="S1708" s="58" t="str">
        <f t="shared" si="344"/>
        <v>No Discount</v>
      </c>
      <c r="T1708" s="46" t="str">
        <f t="shared" si="345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46"/>
        <v>0</v>
      </c>
      <c r="W1708" s="46" t="str">
        <f t="shared" si="347"/>
        <v>-</v>
      </c>
      <c r="X1708" s="58">
        <f t="shared" si="348"/>
        <v>0</v>
      </c>
      <c r="Y1708" s="46" t="str">
        <f t="shared" si="349"/>
        <v>No</v>
      </c>
      <c r="Z1708" s="46" t="str">
        <f t="shared" si="350"/>
        <v>MID</v>
      </c>
    </row>
    <row r="1709" spans="1:26" x14ac:dyDescent="0.25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38"/>
        <v>11805</v>
      </c>
      <c r="L1709" s="46">
        <f t="shared" si="339"/>
        <v>12505</v>
      </c>
      <c r="M1709" s="46">
        <v>57</v>
      </c>
      <c r="N1709" s="46">
        <f t="shared" si="340"/>
        <v>12562</v>
      </c>
      <c r="O1709" s="46">
        <f t="shared" si="341"/>
        <v>757</v>
      </c>
      <c r="P1709" s="46" t="s">
        <v>30</v>
      </c>
      <c r="Q1709" s="58">
        <f t="shared" si="342"/>
        <v>0</v>
      </c>
      <c r="R1709" s="46">
        <f t="shared" si="343"/>
        <v>1884.3</v>
      </c>
      <c r="S1709" s="58" t="str">
        <f t="shared" si="344"/>
        <v>No Discount</v>
      </c>
      <c r="T1709" s="46" t="str">
        <f t="shared" si="345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46"/>
        <v>0</v>
      </c>
      <c r="W1709" s="46" t="str">
        <f t="shared" si="347"/>
        <v>-</v>
      </c>
      <c r="X1709" s="58">
        <f t="shared" si="348"/>
        <v>0</v>
      </c>
      <c r="Y1709" s="46" t="str">
        <f t="shared" si="349"/>
        <v>Yes</v>
      </c>
      <c r="Z1709" s="46" t="str">
        <f t="shared" si="350"/>
        <v>HIGH</v>
      </c>
    </row>
    <row r="1710" spans="1:26" x14ac:dyDescent="0.25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38"/>
        <v>7790</v>
      </c>
      <c r="L1710" s="46">
        <f t="shared" si="339"/>
        <v>7943</v>
      </c>
      <c r="M1710" s="46">
        <v>39</v>
      </c>
      <c r="N1710" s="46">
        <f t="shared" si="340"/>
        <v>7982</v>
      </c>
      <c r="O1710" s="46">
        <f t="shared" si="341"/>
        <v>192</v>
      </c>
      <c r="P1710" s="46" t="s">
        <v>152</v>
      </c>
      <c r="Q1710" s="58">
        <f t="shared" si="342"/>
        <v>0</v>
      </c>
      <c r="R1710" s="46" t="str">
        <f t="shared" si="343"/>
        <v>-</v>
      </c>
      <c r="S1710" s="58" t="str">
        <f t="shared" si="344"/>
        <v>No Discount</v>
      </c>
      <c r="T1710" s="46" t="str">
        <f t="shared" si="345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46"/>
        <v>0</v>
      </c>
      <c r="W1710" s="46" t="str">
        <f t="shared" si="347"/>
        <v>-</v>
      </c>
      <c r="X1710" s="58">
        <f t="shared" si="348"/>
        <v>0</v>
      </c>
      <c r="Y1710" s="46" t="str">
        <f t="shared" si="349"/>
        <v>Yes</v>
      </c>
      <c r="Z1710" s="46" t="str">
        <f t="shared" si="350"/>
        <v>MID</v>
      </c>
    </row>
    <row r="1711" spans="1:26" x14ac:dyDescent="0.25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38"/>
        <v>27804</v>
      </c>
      <c r="L1711" s="46">
        <f t="shared" si="339"/>
        <v>30306</v>
      </c>
      <c r="M1711" s="46">
        <v>89</v>
      </c>
      <c r="N1711" s="46">
        <f t="shared" si="340"/>
        <v>30395</v>
      </c>
      <c r="O1711" s="46">
        <f t="shared" si="341"/>
        <v>2591</v>
      </c>
      <c r="P1711" s="46" t="s">
        <v>28</v>
      </c>
      <c r="Q1711" s="58">
        <f t="shared" si="342"/>
        <v>0</v>
      </c>
      <c r="R1711" s="46" t="str">
        <f t="shared" si="343"/>
        <v>-</v>
      </c>
      <c r="S1711" s="58" t="str">
        <f t="shared" si="344"/>
        <v>No Discount</v>
      </c>
      <c r="T1711" s="46" t="str">
        <f t="shared" si="345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46"/>
        <v>0</v>
      </c>
      <c r="W1711" s="46" t="str">
        <f t="shared" si="347"/>
        <v>-</v>
      </c>
      <c r="X1711" s="58">
        <f t="shared" si="348"/>
        <v>0</v>
      </c>
      <c r="Y1711" s="46" t="str">
        <f t="shared" si="349"/>
        <v>Yes</v>
      </c>
      <c r="Z1711" s="46" t="str">
        <f t="shared" si="350"/>
        <v>Very high</v>
      </c>
    </row>
    <row r="1712" spans="1:26" x14ac:dyDescent="0.25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38"/>
        <v>492</v>
      </c>
      <c r="L1712" s="46">
        <f t="shared" si="339"/>
        <v>542</v>
      </c>
      <c r="M1712" s="46">
        <v>87</v>
      </c>
      <c r="N1712" s="46">
        <f t="shared" si="340"/>
        <v>629</v>
      </c>
      <c r="O1712" s="46">
        <f t="shared" si="341"/>
        <v>137</v>
      </c>
      <c r="P1712" s="46" t="s">
        <v>30</v>
      </c>
      <c r="Q1712" s="58">
        <f t="shared" si="342"/>
        <v>0</v>
      </c>
      <c r="R1712" s="46" t="str">
        <f t="shared" si="343"/>
        <v>-</v>
      </c>
      <c r="S1712" s="58" t="str">
        <f t="shared" si="344"/>
        <v>No Discount</v>
      </c>
      <c r="T1712" s="46" t="str">
        <f t="shared" si="345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si="346"/>
        <v>0</v>
      </c>
      <c r="W1712" s="46" t="str">
        <f t="shared" si="347"/>
        <v>-</v>
      </c>
      <c r="X1712" s="58">
        <f t="shared" si="348"/>
        <v>0</v>
      </c>
      <c r="Y1712" s="46" t="str">
        <f t="shared" si="349"/>
        <v>No</v>
      </c>
      <c r="Z1712" s="46" t="str">
        <f t="shared" si="350"/>
        <v>Very high</v>
      </c>
    </row>
    <row r="1713" spans="1:26" x14ac:dyDescent="0.25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38"/>
        <v>244</v>
      </c>
      <c r="L1713" s="46">
        <f t="shared" si="339"/>
        <v>260</v>
      </c>
      <c r="M1713" s="46">
        <v>30</v>
      </c>
      <c r="N1713" s="46">
        <f t="shared" si="340"/>
        <v>290</v>
      </c>
      <c r="O1713" s="46">
        <f t="shared" si="341"/>
        <v>46</v>
      </c>
      <c r="P1713" s="46" t="s">
        <v>30</v>
      </c>
      <c r="Q1713" s="58">
        <f t="shared" si="342"/>
        <v>0.3</v>
      </c>
      <c r="R1713" s="46">
        <f t="shared" si="343"/>
        <v>87</v>
      </c>
      <c r="S1713" s="58" t="str">
        <f t="shared" si="344"/>
        <v>No Discount</v>
      </c>
      <c r="T1713" s="46" t="str">
        <f t="shared" si="345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46"/>
        <v>0.3</v>
      </c>
      <c r="W1713" s="46">
        <f t="shared" si="347"/>
        <v>87</v>
      </c>
      <c r="X1713" s="58">
        <f t="shared" si="348"/>
        <v>0</v>
      </c>
      <c r="Y1713" s="46" t="str">
        <f t="shared" si="349"/>
        <v>No</v>
      </c>
      <c r="Z1713" s="46" t="str">
        <f t="shared" si="350"/>
        <v>MID</v>
      </c>
    </row>
    <row r="1714" spans="1:26" x14ac:dyDescent="0.25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38"/>
        <v>5486</v>
      </c>
      <c r="L1714" s="46">
        <f t="shared" si="339"/>
        <v>5916</v>
      </c>
      <c r="M1714" s="46">
        <v>26</v>
      </c>
      <c r="N1714" s="46">
        <f t="shared" si="340"/>
        <v>5942</v>
      </c>
      <c r="O1714" s="46">
        <f t="shared" si="341"/>
        <v>456</v>
      </c>
      <c r="P1714" s="46" t="s">
        <v>28</v>
      </c>
      <c r="Q1714" s="58">
        <f t="shared" si="342"/>
        <v>0</v>
      </c>
      <c r="R1714" s="46">
        <f t="shared" si="343"/>
        <v>1663.7600000000002</v>
      </c>
      <c r="S1714" s="58" t="str">
        <f t="shared" si="344"/>
        <v>No Discount</v>
      </c>
      <c r="T1714" s="46" t="str">
        <f t="shared" si="345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46"/>
        <v>0</v>
      </c>
      <c r="W1714" s="46">
        <f t="shared" si="347"/>
        <v>1663.7600000000002</v>
      </c>
      <c r="X1714" s="58">
        <f t="shared" si="348"/>
        <v>0</v>
      </c>
      <c r="Y1714" s="46" t="str">
        <f t="shared" si="349"/>
        <v>Yes</v>
      </c>
      <c r="Z1714" s="46" t="str">
        <f t="shared" si="350"/>
        <v>MID</v>
      </c>
    </row>
    <row r="1715" spans="1:26" x14ac:dyDescent="0.25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38"/>
        <v>2990</v>
      </c>
      <c r="L1715" s="46">
        <f t="shared" si="339"/>
        <v>3136</v>
      </c>
      <c r="M1715" s="46">
        <v>65</v>
      </c>
      <c r="N1715" s="46">
        <f t="shared" si="340"/>
        <v>3201</v>
      </c>
      <c r="O1715" s="46">
        <f t="shared" si="341"/>
        <v>211</v>
      </c>
      <c r="P1715" s="46" t="s">
        <v>28</v>
      </c>
      <c r="Q1715" s="58">
        <f t="shared" si="342"/>
        <v>0</v>
      </c>
      <c r="R1715" s="46" t="str">
        <f t="shared" si="343"/>
        <v>-</v>
      </c>
      <c r="S1715" s="58" t="str">
        <f t="shared" si="344"/>
        <v>No Discount</v>
      </c>
      <c r="T1715" s="46" t="str">
        <f t="shared" si="345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46"/>
        <v>0</v>
      </c>
      <c r="W1715" s="46" t="str">
        <f t="shared" si="347"/>
        <v>-</v>
      </c>
      <c r="X1715" s="58">
        <f t="shared" si="348"/>
        <v>0</v>
      </c>
      <c r="Y1715" s="46" t="str">
        <f t="shared" si="349"/>
        <v>Yes</v>
      </c>
      <c r="Z1715" s="46" t="str">
        <f t="shared" si="350"/>
        <v>Very high</v>
      </c>
    </row>
    <row r="1716" spans="1:26" x14ac:dyDescent="0.25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38"/>
        <v>4950</v>
      </c>
      <c r="L1716" s="46">
        <f t="shared" si="339"/>
        <v>5394</v>
      </c>
      <c r="M1716" s="46">
        <v>51</v>
      </c>
      <c r="N1716" s="46">
        <f t="shared" si="340"/>
        <v>5445</v>
      </c>
      <c r="O1716" s="46">
        <f t="shared" si="341"/>
        <v>495</v>
      </c>
      <c r="P1716" s="46" t="s">
        <v>30</v>
      </c>
      <c r="Q1716" s="58">
        <f t="shared" si="342"/>
        <v>0</v>
      </c>
      <c r="R1716" s="46">
        <f t="shared" si="343"/>
        <v>1524.6000000000001</v>
      </c>
      <c r="S1716" s="58" t="str">
        <f t="shared" si="344"/>
        <v>No Discount</v>
      </c>
      <c r="T1716" s="46" t="str">
        <f t="shared" si="345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46"/>
        <v>0</v>
      </c>
      <c r="W1716" s="46">
        <f t="shared" si="347"/>
        <v>1524.6000000000001</v>
      </c>
      <c r="X1716" s="58">
        <f t="shared" si="348"/>
        <v>0</v>
      </c>
      <c r="Y1716" s="46" t="str">
        <f t="shared" si="349"/>
        <v>No</v>
      </c>
      <c r="Z1716" s="46" t="str">
        <f t="shared" si="350"/>
        <v>HIGH</v>
      </c>
    </row>
    <row r="1717" spans="1:26" x14ac:dyDescent="0.25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38"/>
        <v>7632</v>
      </c>
      <c r="L1717" s="46">
        <f t="shared" si="339"/>
        <v>7932</v>
      </c>
      <c r="M1717" s="46">
        <v>38</v>
      </c>
      <c r="N1717" s="46">
        <f t="shared" si="340"/>
        <v>7970</v>
      </c>
      <c r="O1717" s="46">
        <f t="shared" si="341"/>
        <v>338</v>
      </c>
      <c r="P1717" s="46" t="s">
        <v>28</v>
      </c>
      <c r="Q1717" s="58">
        <f t="shared" si="342"/>
        <v>0</v>
      </c>
      <c r="R1717" s="46" t="str">
        <f t="shared" si="343"/>
        <v>-</v>
      </c>
      <c r="S1717" s="58" t="str">
        <f t="shared" si="344"/>
        <v>No Discount</v>
      </c>
      <c r="T1717" s="46" t="str">
        <f t="shared" si="345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46"/>
        <v>0</v>
      </c>
      <c r="W1717" s="46" t="str">
        <f t="shared" si="347"/>
        <v>-</v>
      </c>
      <c r="X1717" s="58">
        <f t="shared" si="348"/>
        <v>0</v>
      </c>
      <c r="Y1717" s="46" t="str">
        <f t="shared" si="349"/>
        <v>Yes</v>
      </c>
      <c r="Z1717" s="46" t="str">
        <f t="shared" si="350"/>
        <v>MID</v>
      </c>
    </row>
    <row r="1718" spans="1:26" x14ac:dyDescent="0.25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38"/>
        <v>44250</v>
      </c>
      <c r="L1718" s="46">
        <f t="shared" si="339"/>
        <v>47760</v>
      </c>
      <c r="M1718" s="46">
        <v>63</v>
      </c>
      <c r="N1718" s="46">
        <f t="shared" si="340"/>
        <v>47823</v>
      </c>
      <c r="O1718" s="46">
        <f t="shared" si="341"/>
        <v>3573</v>
      </c>
      <c r="P1718" s="46" t="s">
        <v>28</v>
      </c>
      <c r="Q1718" s="58">
        <f t="shared" si="342"/>
        <v>0</v>
      </c>
      <c r="R1718" s="46" t="str">
        <f t="shared" si="343"/>
        <v>-</v>
      </c>
      <c r="S1718" s="58">
        <f t="shared" si="344"/>
        <v>0.02</v>
      </c>
      <c r="T1718" s="46" t="str">
        <f t="shared" si="345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46"/>
        <v>0</v>
      </c>
      <c r="W1718" s="46" t="str">
        <f t="shared" si="347"/>
        <v>-</v>
      </c>
      <c r="X1718" s="58">
        <f t="shared" si="348"/>
        <v>0.02</v>
      </c>
      <c r="Y1718" s="46" t="str">
        <f t="shared" si="349"/>
        <v>Yes</v>
      </c>
      <c r="Z1718" s="46" t="str">
        <f t="shared" si="350"/>
        <v>Very high</v>
      </c>
    </row>
    <row r="1719" spans="1:26" x14ac:dyDescent="0.25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38"/>
        <v>2483</v>
      </c>
      <c r="L1719" s="46">
        <f t="shared" si="339"/>
        <v>2730</v>
      </c>
      <c r="M1719" s="46">
        <v>25</v>
      </c>
      <c r="N1719" s="46">
        <f t="shared" si="340"/>
        <v>2755</v>
      </c>
      <c r="O1719" s="46">
        <f t="shared" si="341"/>
        <v>272</v>
      </c>
      <c r="P1719" s="46" t="s">
        <v>30</v>
      </c>
      <c r="Q1719" s="58">
        <f t="shared" si="342"/>
        <v>0</v>
      </c>
      <c r="R1719" s="46" t="str">
        <f t="shared" si="343"/>
        <v>-</v>
      </c>
      <c r="S1719" s="58" t="str">
        <f t="shared" si="344"/>
        <v>No Discount</v>
      </c>
      <c r="T1719" s="46" t="str">
        <f t="shared" si="345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46"/>
        <v>0</v>
      </c>
      <c r="W1719" s="46" t="str">
        <f t="shared" si="347"/>
        <v>-</v>
      </c>
      <c r="X1719" s="58">
        <f t="shared" si="348"/>
        <v>0</v>
      </c>
      <c r="Y1719" s="46" t="str">
        <f t="shared" si="349"/>
        <v>No</v>
      </c>
      <c r="Z1719" s="46" t="str">
        <f t="shared" si="350"/>
        <v>MID</v>
      </c>
    </row>
    <row r="1720" spans="1:26" x14ac:dyDescent="0.25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38"/>
        <v>2364</v>
      </c>
      <c r="L1720" s="46">
        <f t="shared" si="339"/>
        <v>2631</v>
      </c>
      <c r="M1720" s="46">
        <v>40</v>
      </c>
      <c r="N1720" s="46">
        <f t="shared" si="340"/>
        <v>2671</v>
      </c>
      <c r="O1720" s="46">
        <f t="shared" si="341"/>
        <v>307</v>
      </c>
      <c r="P1720" s="46" t="s">
        <v>28</v>
      </c>
      <c r="Q1720" s="58">
        <f t="shared" si="342"/>
        <v>0</v>
      </c>
      <c r="R1720" s="46" t="str">
        <f t="shared" si="343"/>
        <v>-</v>
      </c>
      <c r="S1720" s="58" t="str">
        <f t="shared" si="344"/>
        <v>No Discount</v>
      </c>
      <c r="T1720" s="46" t="str">
        <f t="shared" si="345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46"/>
        <v>0</v>
      </c>
      <c r="W1720" s="46" t="str">
        <f t="shared" si="347"/>
        <v>-</v>
      </c>
      <c r="X1720" s="58">
        <f t="shared" si="348"/>
        <v>0</v>
      </c>
      <c r="Y1720" s="46" t="str">
        <f t="shared" si="349"/>
        <v>No</v>
      </c>
      <c r="Z1720" s="46" t="str">
        <f t="shared" si="350"/>
        <v>MID</v>
      </c>
    </row>
    <row r="1721" spans="1:26" x14ac:dyDescent="0.25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38"/>
        <v>16122</v>
      </c>
      <c r="L1721" s="46">
        <f t="shared" si="339"/>
        <v>16758</v>
      </c>
      <c r="M1721" s="46">
        <v>96</v>
      </c>
      <c r="N1721" s="46">
        <f t="shared" si="340"/>
        <v>16854</v>
      </c>
      <c r="O1721" s="46">
        <f t="shared" si="341"/>
        <v>732</v>
      </c>
      <c r="P1721" s="46" t="s">
        <v>28</v>
      </c>
      <c r="Q1721" s="58">
        <f t="shared" si="342"/>
        <v>0</v>
      </c>
      <c r="R1721" s="46" t="str">
        <f t="shared" si="343"/>
        <v>-</v>
      </c>
      <c r="S1721" s="58" t="str">
        <f t="shared" si="344"/>
        <v>No Discount</v>
      </c>
      <c r="T1721" s="46" t="str">
        <f t="shared" si="345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46"/>
        <v>0</v>
      </c>
      <c r="W1721" s="46" t="str">
        <f t="shared" si="347"/>
        <v>-</v>
      </c>
      <c r="X1721" s="58">
        <f t="shared" si="348"/>
        <v>0</v>
      </c>
      <c r="Y1721" s="46" t="str">
        <f t="shared" si="349"/>
        <v>Yes</v>
      </c>
      <c r="Z1721" s="46" t="str">
        <f t="shared" si="350"/>
        <v>Very high</v>
      </c>
    </row>
    <row r="1722" spans="1:26" x14ac:dyDescent="0.25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38"/>
        <v>1798</v>
      </c>
      <c r="L1722" s="46">
        <f t="shared" si="339"/>
        <v>1906</v>
      </c>
      <c r="M1722" s="46">
        <v>80</v>
      </c>
      <c r="N1722" s="46">
        <f t="shared" si="340"/>
        <v>1986</v>
      </c>
      <c r="O1722" s="46">
        <f t="shared" si="341"/>
        <v>188</v>
      </c>
      <c r="P1722" s="46" t="s">
        <v>30</v>
      </c>
      <c r="Q1722" s="58">
        <f t="shared" si="342"/>
        <v>0</v>
      </c>
      <c r="R1722" s="46">
        <f t="shared" si="343"/>
        <v>297.89999999999998</v>
      </c>
      <c r="S1722" s="58" t="str">
        <f t="shared" si="344"/>
        <v>No Discount</v>
      </c>
      <c r="T1722" s="46" t="str">
        <f t="shared" si="345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46"/>
        <v>0</v>
      </c>
      <c r="W1722" s="46" t="str">
        <f t="shared" si="347"/>
        <v>-</v>
      </c>
      <c r="X1722" s="58">
        <f t="shared" si="348"/>
        <v>0</v>
      </c>
      <c r="Y1722" s="46" t="str">
        <f t="shared" si="349"/>
        <v>Yes</v>
      </c>
      <c r="Z1722" s="46" t="str">
        <f t="shared" si="350"/>
        <v>Very high</v>
      </c>
    </row>
    <row r="1723" spans="1:26" x14ac:dyDescent="0.25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38"/>
        <v>6013</v>
      </c>
      <c r="L1723" s="46">
        <f t="shared" si="339"/>
        <v>6426</v>
      </c>
      <c r="M1723" s="46">
        <v>24</v>
      </c>
      <c r="N1723" s="46">
        <f t="shared" si="340"/>
        <v>6450</v>
      </c>
      <c r="O1723" s="46">
        <f t="shared" si="341"/>
        <v>437</v>
      </c>
      <c r="P1723" s="46" t="s">
        <v>28</v>
      </c>
      <c r="Q1723" s="58">
        <f t="shared" si="342"/>
        <v>0</v>
      </c>
      <c r="R1723" s="46" t="str">
        <f t="shared" si="343"/>
        <v>-</v>
      </c>
      <c r="S1723" s="58" t="str">
        <f t="shared" si="344"/>
        <v>No Discount</v>
      </c>
      <c r="T1723" s="46" t="str">
        <f t="shared" si="345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46"/>
        <v>0</v>
      </c>
      <c r="W1723" s="46" t="str">
        <f t="shared" si="347"/>
        <v>-</v>
      </c>
      <c r="X1723" s="58">
        <f t="shared" si="348"/>
        <v>0</v>
      </c>
      <c r="Y1723" s="46" t="str">
        <f t="shared" si="349"/>
        <v>No</v>
      </c>
      <c r="Z1723" s="46" t="str">
        <f t="shared" si="350"/>
        <v>MID</v>
      </c>
    </row>
    <row r="1724" spans="1:26" x14ac:dyDescent="0.25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38"/>
        <v>3152</v>
      </c>
      <c r="L1724" s="46">
        <f t="shared" si="339"/>
        <v>3341</v>
      </c>
      <c r="M1724" s="46">
        <v>48</v>
      </c>
      <c r="N1724" s="46">
        <f t="shared" si="340"/>
        <v>3389</v>
      </c>
      <c r="O1724" s="46">
        <f t="shared" si="341"/>
        <v>237</v>
      </c>
      <c r="P1724" s="46" t="s">
        <v>30</v>
      </c>
      <c r="Q1724" s="58">
        <f t="shared" si="342"/>
        <v>0</v>
      </c>
      <c r="R1724" s="46" t="str">
        <f t="shared" si="343"/>
        <v>-</v>
      </c>
      <c r="S1724" s="58" t="str">
        <f t="shared" si="344"/>
        <v>No Discount</v>
      </c>
      <c r="T1724" s="46" t="str">
        <f t="shared" si="345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46"/>
        <v>0</v>
      </c>
      <c r="W1724" s="46" t="str">
        <f t="shared" si="347"/>
        <v>-</v>
      </c>
      <c r="X1724" s="58">
        <f t="shared" si="348"/>
        <v>0</v>
      </c>
      <c r="Y1724" s="46" t="str">
        <f t="shared" si="349"/>
        <v>Yes</v>
      </c>
      <c r="Z1724" s="46" t="str">
        <f t="shared" si="350"/>
        <v>HIGH</v>
      </c>
    </row>
    <row r="1725" spans="1:26" x14ac:dyDescent="0.25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38"/>
        <v>7430</v>
      </c>
      <c r="L1725" s="46">
        <f t="shared" si="339"/>
        <v>7725</v>
      </c>
      <c r="M1725" s="46">
        <v>98</v>
      </c>
      <c r="N1725" s="46">
        <f t="shared" si="340"/>
        <v>7823</v>
      </c>
      <c r="O1725" s="46">
        <f t="shared" si="341"/>
        <v>393</v>
      </c>
      <c r="P1725" s="46" t="s">
        <v>30</v>
      </c>
      <c r="Q1725" s="58">
        <f t="shared" si="342"/>
        <v>0</v>
      </c>
      <c r="R1725" s="46" t="str">
        <f t="shared" si="343"/>
        <v>-</v>
      </c>
      <c r="S1725" s="58" t="str">
        <f t="shared" si="344"/>
        <v>No Discount</v>
      </c>
      <c r="T1725" s="46" t="str">
        <f t="shared" si="345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46"/>
        <v>0</v>
      </c>
      <c r="W1725" s="46" t="str">
        <f t="shared" si="347"/>
        <v>-</v>
      </c>
      <c r="X1725" s="58">
        <f t="shared" si="348"/>
        <v>0</v>
      </c>
      <c r="Y1725" s="46" t="str">
        <f t="shared" si="349"/>
        <v>Yes</v>
      </c>
      <c r="Z1725" s="46" t="str">
        <f t="shared" si="350"/>
        <v>Very high</v>
      </c>
    </row>
    <row r="1726" spans="1:26" x14ac:dyDescent="0.25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38"/>
        <v>954</v>
      </c>
      <c r="L1726" s="46">
        <f t="shared" si="339"/>
        <v>1022</v>
      </c>
      <c r="M1726" s="46">
        <v>61</v>
      </c>
      <c r="N1726" s="46">
        <f t="shared" si="340"/>
        <v>1083</v>
      </c>
      <c r="O1726" s="46">
        <f t="shared" si="341"/>
        <v>129</v>
      </c>
      <c r="P1726" s="46" t="s">
        <v>30</v>
      </c>
      <c r="Q1726" s="58">
        <f t="shared" si="342"/>
        <v>0</v>
      </c>
      <c r="R1726" s="46" t="str">
        <f t="shared" si="343"/>
        <v>-</v>
      </c>
      <c r="S1726" s="58" t="str">
        <f t="shared" si="344"/>
        <v>No Discount</v>
      </c>
      <c r="T1726" s="46" t="str">
        <f t="shared" si="345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46"/>
        <v>0</v>
      </c>
      <c r="W1726" s="46" t="str">
        <f t="shared" si="347"/>
        <v>-</v>
      </c>
      <c r="X1726" s="58">
        <f t="shared" si="348"/>
        <v>0</v>
      </c>
      <c r="Y1726" s="46" t="str">
        <f t="shared" si="349"/>
        <v>No</v>
      </c>
      <c r="Z1726" s="46" t="str">
        <f t="shared" si="350"/>
        <v>Very high</v>
      </c>
    </row>
    <row r="1727" spans="1:26" x14ac:dyDescent="0.25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38"/>
        <v>26744</v>
      </c>
      <c r="L1727" s="46">
        <f t="shared" si="339"/>
        <v>28084</v>
      </c>
      <c r="M1727" s="46">
        <v>26</v>
      </c>
      <c r="N1727" s="46">
        <f t="shared" si="340"/>
        <v>28110</v>
      </c>
      <c r="O1727" s="46">
        <f t="shared" si="341"/>
        <v>1366</v>
      </c>
      <c r="P1727" s="46" t="s">
        <v>30</v>
      </c>
      <c r="Q1727" s="58">
        <f t="shared" si="342"/>
        <v>0.3</v>
      </c>
      <c r="R1727" s="46">
        <f t="shared" si="343"/>
        <v>8433</v>
      </c>
      <c r="S1727" s="58" t="str">
        <f t="shared" si="344"/>
        <v>No Discount</v>
      </c>
      <c r="T1727" s="46" t="str">
        <f t="shared" si="345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46"/>
        <v>0.3</v>
      </c>
      <c r="W1727" s="46">
        <f t="shared" si="347"/>
        <v>8433</v>
      </c>
      <c r="X1727" s="58">
        <f t="shared" si="348"/>
        <v>0</v>
      </c>
      <c r="Y1727" s="46" t="str">
        <f t="shared" si="349"/>
        <v>Yes</v>
      </c>
      <c r="Z1727" s="46" t="str">
        <f t="shared" si="350"/>
        <v>MID</v>
      </c>
    </row>
    <row r="1728" spans="1:26" x14ac:dyDescent="0.25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38"/>
        <v>336</v>
      </c>
      <c r="L1728" s="46">
        <f t="shared" si="339"/>
        <v>366</v>
      </c>
      <c r="M1728" s="46">
        <v>30</v>
      </c>
      <c r="N1728" s="46">
        <f t="shared" si="340"/>
        <v>396</v>
      </c>
      <c r="O1728" s="46">
        <f t="shared" si="341"/>
        <v>60</v>
      </c>
      <c r="P1728" s="46" t="s">
        <v>28</v>
      </c>
      <c r="Q1728" s="58">
        <f t="shared" si="342"/>
        <v>0</v>
      </c>
      <c r="R1728" s="46" t="str">
        <f t="shared" si="343"/>
        <v>-</v>
      </c>
      <c r="S1728" s="58" t="str">
        <f t="shared" si="344"/>
        <v>No Discount</v>
      </c>
      <c r="T1728" s="46" t="str">
        <f t="shared" si="345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46"/>
        <v>0</v>
      </c>
      <c r="W1728" s="46" t="str">
        <f t="shared" si="347"/>
        <v>-</v>
      </c>
      <c r="X1728" s="58">
        <f t="shared" si="348"/>
        <v>0</v>
      </c>
      <c r="Y1728" s="46" t="str">
        <f t="shared" si="349"/>
        <v>No</v>
      </c>
      <c r="Z1728" s="46" t="str">
        <f t="shared" si="350"/>
        <v>MID</v>
      </c>
    </row>
    <row r="1729" spans="1:26" x14ac:dyDescent="0.25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38"/>
        <v>3241</v>
      </c>
      <c r="L1729" s="46">
        <f t="shared" si="339"/>
        <v>3535</v>
      </c>
      <c r="M1729" s="46">
        <v>71</v>
      </c>
      <c r="N1729" s="46">
        <f t="shared" si="340"/>
        <v>3606</v>
      </c>
      <c r="O1729" s="46">
        <f t="shared" si="341"/>
        <v>365</v>
      </c>
      <c r="P1729" s="46" t="s">
        <v>64</v>
      </c>
      <c r="Q1729" s="58">
        <f t="shared" si="342"/>
        <v>0</v>
      </c>
      <c r="R1729" s="46" t="str">
        <f t="shared" si="343"/>
        <v>-</v>
      </c>
      <c r="S1729" s="58" t="str">
        <f t="shared" si="344"/>
        <v>No Discount</v>
      </c>
      <c r="T1729" s="46" t="str">
        <f t="shared" si="345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46"/>
        <v>0</v>
      </c>
      <c r="W1729" s="46" t="str">
        <f t="shared" si="347"/>
        <v>-</v>
      </c>
      <c r="X1729" s="58">
        <f t="shared" si="348"/>
        <v>0</v>
      </c>
      <c r="Y1729" s="46" t="str">
        <f t="shared" si="349"/>
        <v>No</v>
      </c>
      <c r="Z1729" s="46" t="str">
        <f t="shared" si="350"/>
        <v>Very high</v>
      </c>
    </row>
    <row r="1730" spans="1:26" x14ac:dyDescent="0.25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38"/>
        <v>8572</v>
      </c>
      <c r="L1730" s="46">
        <f t="shared" si="339"/>
        <v>8912</v>
      </c>
      <c r="M1730" s="46">
        <v>41</v>
      </c>
      <c r="N1730" s="46">
        <f t="shared" si="340"/>
        <v>8953</v>
      </c>
      <c r="O1730" s="46">
        <f t="shared" si="341"/>
        <v>381</v>
      </c>
      <c r="P1730" s="46" t="s">
        <v>30</v>
      </c>
      <c r="Q1730" s="58">
        <f t="shared" si="342"/>
        <v>0</v>
      </c>
      <c r="R1730" s="46">
        <f t="shared" si="343"/>
        <v>1342.95</v>
      </c>
      <c r="S1730" s="58" t="str">
        <f t="shared" si="344"/>
        <v>No Discount</v>
      </c>
      <c r="T1730" s="46" t="str">
        <f t="shared" si="345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46"/>
        <v>0</v>
      </c>
      <c r="W1730" s="46" t="str">
        <f t="shared" si="347"/>
        <v>-</v>
      </c>
      <c r="X1730" s="58">
        <f t="shared" si="348"/>
        <v>0</v>
      </c>
      <c r="Y1730" s="46" t="str">
        <f t="shared" si="349"/>
        <v>Yes</v>
      </c>
      <c r="Z1730" s="46" t="str">
        <f t="shared" si="350"/>
        <v>HIGH</v>
      </c>
    </row>
    <row r="1731" spans="1:26" x14ac:dyDescent="0.25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51">I1731*J1731</f>
        <v>2812</v>
      </c>
      <c r="L1731" s="46">
        <f t="shared" ref="L1731:L1794" si="352">H1731*J1731</f>
        <v>3066</v>
      </c>
      <c r="M1731" s="46">
        <v>22</v>
      </c>
      <c r="N1731" s="46">
        <f t="shared" ref="N1731:N1794" si="353">L1731+M1731</f>
        <v>3088</v>
      </c>
      <c r="O1731" s="46">
        <f t="shared" ref="O1731:O1794" si="354">N1731-K1731</f>
        <v>276</v>
      </c>
      <c r="P1731" s="46" t="s">
        <v>64</v>
      </c>
      <c r="Q1731" s="58">
        <f t="shared" ref="Q1731:Q1794" si="355">IF(E1731="Amazon",30%,0)</f>
        <v>0</v>
      </c>
      <c r="R1731" s="46">
        <f t="shared" ref="R1731:R1794" si="356">IF(E1731="Amazon",30%*N1731,IF(E1731="Flipkart",28%*N1731,IF(E1731="India Mart",15%*N1731,"-")))</f>
        <v>463.2</v>
      </c>
      <c r="S1731" s="58" t="str">
        <f t="shared" ref="S1731:S1794" si="357">IF(AND(E1731="Website",N1731&gt;25000),2%,"No Discount")</f>
        <v>No Discount</v>
      </c>
      <c r="T1731" s="46" t="str">
        <f t="shared" ref="T1731:T1794" si="358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ref="V1731:V1794" si="359">IF(E1731="Amazon",30%,0%)</f>
        <v>0</v>
      </c>
      <c r="W1731" s="46" t="str">
        <f t="shared" ref="W1731:W1794" si="360">IF(E1731="Amazon",N1731*30%,IF(E1731="flipkart",N1731*28%,IF(E1731="indiamart",N1731*15%,"-")))</f>
        <v>-</v>
      </c>
      <c r="X1731" s="58">
        <f t="shared" ref="X1731:X1794" si="361">IF(AND(E1731="website",N1731&gt;25000),2%,0%)</f>
        <v>0</v>
      </c>
      <c r="Y1731" s="46" t="str">
        <f t="shared" ref="Y1731:Y1794" si="362">IF(OR(D1731="Furniture",D1731="Technology"),"Yes","No")</f>
        <v>No</v>
      </c>
      <c r="Z1731" s="46" t="str">
        <f t="shared" ref="Z1731:Z1794" si="363">_xlfn.IFS(M1731&lt;=20,"LOW",M1731&lt;=40,"MID",M1731&lt;=60,"HIGH",M1731&gt;60,"Very high")</f>
        <v>MID</v>
      </c>
    </row>
    <row r="1732" spans="1:26" x14ac:dyDescent="0.25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51"/>
        <v>2394</v>
      </c>
      <c r="L1732" s="46">
        <f t="shared" si="352"/>
        <v>2610</v>
      </c>
      <c r="M1732" s="46">
        <v>74</v>
      </c>
      <c r="N1732" s="46">
        <f t="shared" si="353"/>
        <v>2684</v>
      </c>
      <c r="O1732" s="46">
        <f t="shared" si="354"/>
        <v>290</v>
      </c>
      <c r="P1732" s="46" t="s">
        <v>30</v>
      </c>
      <c r="Q1732" s="58">
        <f t="shared" si="355"/>
        <v>0</v>
      </c>
      <c r="R1732" s="46">
        <f t="shared" si="356"/>
        <v>402.59999999999997</v>
      </c>
      <c r="S1732" s="58" t="str">
        <f t="shared" si="357"/>
        <v>No Discount</v>
      </c>
      <c r="T1732" s="46" t="str">
        <f t="shared" si="358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59"/>
        <v>0</v>
      </c>
      <c r="W1732" s="46" t="str">
        <f t="shared" si="360"/>
        <v>-</v>
      </c>
      <c r="X1732" s="58">
        <f t="shared" si="361"/>
        <v>0</v>
      </c>
      <c r="Y1732" s="46" t="str">
        <f t="shared" si="362"/>
        <v>Yes</v>
      </c>
      <c r="Z1732" s="46" t="str">
        <f t="shared" si="363"/>
        <v>Very high</v>
      </c>
    </row>
    <row r="1733" spans="1:26" x14ac:dyDescent="0.25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51"/>
        <v>256</v>
      </c>
      <c r="L1733" s="46">
        <f t="shared" si="352"/>
        <v>276</v>
      </c>
      <c r="M1733" s="46">
        <v>10</v>
      </c>
      <c r="N1733" s="46">
        <f t="shared" si="353"/>
        <v>286</v>
      </c>
      <c r="O1733" s="46">
        <f t="shared" si="354"/>
        <v>30</v>
      </c>
      <c r="P1733" s="46" t="s">
        <v>28</v>
      </c>
      <c r="Q1733" s="58">
        <f t="shared" si="355"/>
        <v>0</v>
      </c>
      <c r="R1733" s="46" t="str">
        <f t="shared" si="356"/>
        <v>-</v>
      </c>
      <c r="S1733" s="58" t="str">
        <f t="shared" si="357"/>
        <v>No Discount</v>
      </c>
      <c r="T1733" s="46" t="str">
        <f t="shared" si="358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59"/>
        <v>0</v>
      </c>
      <c r="W1733" s="46" t="str">
        <f t="shared" si="360"/>
        <v>-</v>
      </c>
      <c r="X1733" s="58">
        <f t="shared" si="361"/>
        <v>0</v>
      </c>
      <c r="Y1733" s="46" t="str">
        <f t="shared" si="362"/>
        <v>No</v>
      </c>
      <c r="Z1733" s="46" t="str">
        <f t="shared" si="363"/>
        <v>LOW</v>
      </c>
    </row>
    <row r="1734" spans="1:26" x14ac:dyDescent="0.25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51"/>
        <v>47506</v>
      </c>
      <c r="L1734" s="46">
        <f t="shared" si="352"/>
        <v>50310</v>
      </c>
      <c r="M1734" s="46">
        <v>27</v>
      </c>
      <c r="N1734" s="46">
        <f t="shared" si="353"/>
        <v>50337</v>
      </c>
      <c r="O1734" s="46">
        <f t="shared" si="354"/>
        <v>2831</v>
      </c>
      <c r="P1734" s="46" t="s">
        <v>30</v>
      </c>
      <c r="Q1734" s="58">
        <f t="shared" si="355"/>
        <v>0</v>
      </c>
      <c r="R1734" s="46" t="str">
        <f t="shared" si="356"/>
        <v>-</v>
      </c>
      <c r="S1734" s="58" t="str">
        <f t="shared" si="357"/>
        <v>No Discount</v>
      </c>
      <c r="T1734" s="46" t="str">
        <f t="shared" si="358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59"/>
        <v>0</v>
      </c>
      <c r="W1734" s="46" t="str">
        <f t="shared" si="360"/>
        <v>-</v>
      </c>
      <c r="X1734" s="58">
        <f t="shared" si="361"/>
        <v>0</v>
      </c>
      <c r="Y1734" s="46" t="str">
        <f t="shared" si="362"/>
        <v>Yes</v>
      </c>
      <c r="Z1734" s="46" t="str">
        <f t="shared" si="363"/>
        <v>MID</v>
      </c>
    </row>
    <row r="1735" spans="1:26" x14ac:dyDescent="0.25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51"/>
        <v>165</v>
      </c>
      <c r="L1735" s="46">
        <f t="shared" si="352"/>
        <v>180</v>
      </c>
      <c r="M1735" s="46">
        <v>10</v>
      </c>
      <c r="N1735" s="46">
        <f t="shared" si="353"/>
        <v>190</v>
      </c>
      <c r="O1735" s="46">
        <f t="shared" si="354"/>
        <v>25</v>
      </c>
      <c r="P1735" s="46" t="s">
        <v>30</v>
      </c>
      <c r="Q1735" s="58">
        <f t="shared" si="355"/>
        <v>0</v>
      </c>
      <c r="R1735" s="46" t="str">
        <f t="shared" si="356"/>
        <v>-</v>
      </c>
      <c r="S1735" s="58" t="str">
        <f t="shared" si="357"/>
        <v>No Discount</v>
      </c>
      <c r="T1735" s="46" t="str">
        <f t="shared" si="358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59"/>
        <v>0</v>
      </c>
      <c r="W1735" s="46" t="str">
        <f t="shared" si="360"/>
        <v>-</v>
      </c>
      <c r="X1735" s="58">
        <f t="shared" si="361"/>
        <v>0</v>
      </c>
      <c r="Y1735" s="46" t="str">
        <f t="shared" si="362"/>
        <v>No</v>
      </c>
      <c r="Z1735" s="46" t="str">
        <f t="shared" si="363"/>
        <v>LOW</v>
      </c>
    </row>
    <row r="1736" spans="1:26" x14ac:dyDescent="0.25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51"/>
        <v>6082</v>
      </c>
      <c r="L1736" s="46">
        <f t="shared" si="352"/>
        <v>6576</v>
      </c>
      <c r="M1736" s="46">
        <v>87</v>
      </c>
      <c r="N1736" s="46">
        <f t="shared" si="353"/>
        <v>6663</v>
      </c>
      <c r="O1736" s="46">
        <f t="shared" si="354"/>
        <v>581</v>
      </c>
      <c r="P1736" s="46" t="s">
        <v>30</v>
      </c>
      <c r="Q1736" s="58">
        <f t="shared" si="355"/>
        <v>0</v>
      </c>
      <c r="R1736" s="46" t="str">
        <f t="shared" si="356"/>
        <v>-</v>
      </c>
      <c r="S1736" s="58" t="str">
        <f t="shared" si="357"/>
        <v>No Discount</v>
      </c>
      <c r="T1736" s="46" t="str">
        <f t="shared" si="358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59"/>
        <v>0</v>
      </c>
      <c r="W1736" s="46" t="str">
        <f t="shared" si="360"/>
        <v>-</v>
      </c>
      <c r="X1736" s="58">
        <f t="shared" si="361"/>
        <v>0</v>
      </c>
      <c r="Y1736" s="46" t="str">
        <f t="shared" si="362"/>
        <v>Yes</v>
      </c>
      <c r="Z1736" s="46" t="str">
        <f t="shared" si="363"/>
        <v>Very high</v>
      </c>
    </row>
    <row r="1737" spans="1:26" x14ac:dyDescent="0.25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51"/>
        <v>2418</v>
      </c>
      <c r="L1737" s="46">
        <f t="shared" si="352"/>
        <v>2636</v>
      </c>
      <c r="M1737" s="46">
        <v>94</v>
      </c>
      <c r="N1737" s="46">
        <f t="shared" si="353"/>
        <v>2730</v>
      </c>
      <c r="O1737" s="46">
        <f t="shared" si="354"/>
        <v>312</v>
      </c>
      <c r="P1737" s="46" t="s">
        <v>152</v>
      </c>
      <c r="Q1737" s="58">
        <f t="shared" si="355"/>
        <v>0</v>
      </c>
      <c r="R1737" s="46" t="str">
        <f t="shared" si="356"/>
        <v>-</v>
      </c>
      <c r="S1737" s="58" t="str">
        <f t="shared" si="357"/>
        <v>No Discount</v>
      </c>
      <c r="T1737" s="46" t="str">
        <f t="shared" si="358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59"/>
        <v>0</v>
      </c>
      <c r="W1737" s="46" t="str">
        <f t="shared" si="360"/>
        <v>-</v>
      </c>
      <c r="X1737" s="58">
        <f t="shared" si="361"/>
        <v>0</v>
      </c>
      <c r="Y1737" s="46" t="str">
        <f t="shared" si="362"/>
        <v>Yes</v>
      </c>
      <c r="Z1737" s="46" t="str">
        <f t="shared" si="363"/>
        <v>Very high</v>
      </c>
    </row>
    <row r="1738" spans="1:26" x14ac:dyDescent="0.25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51"/>
        <v>2668</v>
      </c>
      <c r="L1738" s="46">
        <f t="shared" si="352"/>
        <v>2772</v>
      </c>
      <c r="M1738" s="46">
        <v>80</v>
      </c>
      <c r="N1738" s="46">
        <f t="shared" si="353"/>
        <v>2852</v>
      </c>
      <c r="O1738" s="46">
        <f t="shared" si="354"/>
        <v>184</v>
      </c>
      <c r="P1738" s="46" t="s">
        <v>30</v>
      </c>
      <c r="Q1738" s="58">
        <f t="shared" si="355"/>
        <v>0</v>
      </c>
      <c r="R1738" s="46" t="str">
        <f t="shared" si="356"/>
        <v>-</v>
      </c>
      <c r="S1738" s="58" t="str">
        <f t="shared" si="357"/>
        <v>No Discount</v>
      </c>
      <c r="T1738" s="46" t="str">
        <f t="shared" si="358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59"/>
        <v>0</v>
      </c>
      <c r="W1738" s="46" t="str">
        <f t="shared" si="360"/>
        <v>-</v>
      </c>
      <c r="X1738" s="58">
        <f t="shared" si="361"/>
        <v>0</v>
      </c>
      <c r="Y1738" s="46" t="str">
        <f t="shared" si="362"/>
        <v>No</v>
      </c>
      <c r="Z1738" s="46" t="str">
        <f t="shared" si="363"/>
        <v>Very high</v>
      </c>
    </row>
    <row r="1739" spans="1:26" x14ac:dyDescent="0.25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51"/>
        <v>298</v>
      </c>
      <c r="L1739" s="46">
        <f t="shared" si="352"/>
        <v>330</v>
      </c>
      <c r="M1739" s="46">
        <v>30</v>
      </c>
      <c r="N1739" s="46">
        <f t="shared" si="353"/>
        <v>360</v>
      </c>
      <c r="O1739" s="46">
        <f t="shared" si="354"/>
        <v>62</v>
      </c>
      <c r="P1739" s="46" t="s">
        <v>28</v>
      </c>
      <c r="Q1739" s="58">
        <f t="shared" si="355"/>
        <v>0</v>
      </c>
      <c r="R1739" s="46">
        <f t="shared" si="356"/>
        <v>54</v>
      </c>
      <c r="S1739" s="58" t="str">
        <f t="shared" si="357"/>
        <v>No Discount</v>
      </c>
      <c r="T1739" s="46" t="str">
        <f t="shared" si="358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59"/>
        <v>0</v>
      </c>
      <c r="W1739" s="46" t="str">
        <f t="shared" si="360"/>
        <v>-</v>
      </c>
      <c r="X1739" s="58">
        <f t="shared" si="361"/>
        <v>0</v>
      </c>
      <c r="Y1739" s="46" t="str">
        <f t="shared" si="362"/>
        <v>No</v>
      </c>
      <c r="Z1739" s="46" t="str">
        <f t="shared" si="363"/>
        <v>MID</v>
      </c>
    </row>
    <row r="1740" spans="1:26" x14ac:dyDescent="0.25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51"/>
        <v>1453</v>
      </c>
      <c r="L1740" s="46">
        <f t="shared" si="352"/>
        <v>1482</v>
      </c>
      <c r="M1740" s="46">
        <v>75</v>
      </c>
      <c r="N1740" s="46">
        <f t="shared" si="353"/>
        <v>1557</v>
      </c>
      <c r="O1740" s="46">
        <f t="shared" si="354"/>
        <v>104</v>
      </c>
      <c r="P1740" s="46" t="s">
        <v>30</v>
      </c>
      <c r="Q1740" s="58">
        <f t="shared" si="355"/>
        <v>0</v>
      </c>
      <c r="R1740" s="46">
        <f t="shared" si="356"/>
        <v>233.54999999999998</v>
      </c>
      <c r="S1740" s="58" t="str">
        <f t="shared" si="357"/>
        <v>No Discount</v>
      </c>
      <c r="T1740" s="46" t="str">
        <f t="shared" si="358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59"/>
        <v>0</v>
      </c>
      <c r="W1740" s="46" t="str">
        <f t="shared" si="360"/>
        <v>-</v>
      </c>
      <c r="X1740" s="58">
        <f t="shared" si="361"/>
        <v>0</v>
      </c>
      <c r="Y1740" s="46" t="str">
        <f t="shared" si="362"/>
        <v>No</v>
      </c>
      <c r="Z1740" s="46" t="str">
        <f t="shared" si="363"/>
        <v>Very high</v>
      </c>
    </row>
    <row r="1741" spans="1:26" x14ac:dyDescent="0.25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51"/>
        <v>33726</v>
      </c>
      <c r="L1741" s="46">
        <f t="shared" si="352"/>
        <v>35364</v>
      </c>
      <c r="M1741" s="46">
        <v>25</v>
      </c>
      <c r="N1741" s="46">
        <f t="shared" si="353"/>
        <v>35389</v>
      </c>
      <c r="O1741" s="46">
        <f t="shared" si="354"/>
        <v>1663</v>
      </c>
      <c r="P1741" s="46" t="s">
        <v>30</v>
      </c>
      <c r="Q1741" s="58">
        <f t="shared" si="355"/>
        <v>0</v>
      </c>
      <c r="R1741" s="46">
        <f t="shared" si="356"/>
        <v>5308.3499999999995</v>
      </c>
      <c r="S1741" s="58" t="str">
        <f t="shared" si="357"/>
        <v>No Discount</v>
      </c>
      <c r="T1741" s="46" t="str">
        <f t="shared" si="358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59"/>
        <v>0</v>
      </c>
      <c r="W1741" s="46" t="str">
        <f t="shared" si="360"/>
        <v>-</v>
      </c>
      <c r="X1741" s="58">
        <f t="shared" si="361"/>
        <v>0</v>
      </c>
      <c r="Y1741" s="46" t="str">
        <f t="shared" si="362"/>
        <v>Yes</v>
      </c>
      <c r="Z1741" s="46" t="str">
        <f t="shared" si="363"/>
        <v>MID</v>
      </c>
    </row>
    <row r="1742" spans="1:26" x14ac:dyDescent="0.25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51"/>
        <v>748</v>
      </c>
      <c r="L1742" s="46">
        <f t="shared" si="352"/>
        <v>786</v>
      </c>
      <c r="M1742" s="46">
        <v>27</v>
      </c>
      <c r="N1742" s="46">
        <f t="shared" si="353"/>
        <v>813</v>
      </c>
      <c r="O1742" s="46">
        <f t="shared" si="354"/>
        <v>65</v>
      </c>
      <c r="P1742" s="46" t="s">
        <v>28</v>
      </c>
      <c r="Q1742" s="58">
        <f t="shared" si="355"/>
        <v>0</v>
      </c>
      <c r="R1742" s="46" t="str">
        <f t="shared" si="356"/>
        <v>-</v>
      </c>
      <c r="S1742" s="58" t="str">
        <f t="shared" si="357"/>
        <v>No Discount</v>
      </c>
      <c r="T1742" s="46" t="str">
        <f t="shared" si="358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59"/>
        <v>0</v>
      </c>
      <c r="W1742" s="46" t="str">
        <f t="shared" si="360"/>
        <v>-</v>
      </c>
      <c r="X1742" s="58">
        <f t="shared" si="361"/>
        <v>0</v>
      </c>
      <c r="Y1742" s="46" t="str">
        <f t="shared" si="362"/>
        <v>No</v>
      </c>
      <c r="Z1742" s="46" t="str">
        <f t="shared" si="363"/>
        <v>MID</v>
      </c>
    </row>
    <row r="1743" spans="1:26" x14ac:dyDescent="0.25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51"/>
        <v>4773</v>
      </c>
      <c r="L1743" s="46">
        <f t="shared" si="352"/>
        <v>4911</v>
      </c>
      <c r="M1743" s="46">
        <v>38</v>
      </c>
      <c r="N1743" s="46">
        <f t="shared" si="353"/>
        <v>4949</v>
      </c>
      <c r="O1743" s="46">
        <f t="shared" si="354"/>
        <v>176</v>
      </c>
      <c r="P1743" s="46" t="s">
        <v>30</v>
      </c>
      <c r="Q1743" s="58">
        <f t="shared" si="355"/>
        <v>0</v>
      </c>
      <c r="R1743" s="46">
        <f t="shared" si="356"/>
        <v>1385.72</v>
      </c>
      <c r="S1743" s="58" t="str">
        <f t="shared" si="357"/>
        <v>No Discount</v>
      </c>
      <c r="T1743" s="46" t="str">
        <f t="shared" si="358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59"/>
        <v>0</v>
      </c>
      <c r="W1743" s="46">
        <f t="shared" si="360"/>
        <v>1385.72</v>
      </c>
      <c r="X1743" s="58">
        <f t="shared" si="361"/>
        <v>0</v>
      </c>
      <c r="Y1743" s="46" t="str">
        <f t="shared" si="362"/>
        <v>Yes</v>
      </c>
      <c r="Z1743" s="46" t="str">
        <f t="shared" si="363"/>
        <v>MID</v>
      </c>
    </row>
    <row r="1744" spans="1:26" x14ac:dyDescent="0.25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51"/>
        <v>1040</v>
      </c>
      <c r="L1744" s="46">
        <f t="shared" si="352"/>
        <v>1125</v>
      </c>
      <c r="M1744" s="46">
        <v>43</v>
      </c>
      <c r="N1744" s="46">
        <f t="shared" si="353"/>
        <v>1168</v>
      </c>
      <c r="O1744" s="46">
        <f t="shared" si="354"/>
        <v>128</v>
      </c>
      <c r="P1744" s="46" t="s">
        <v>152</v>
      </c>
      <c r="Q1744" s="58">
        <f t="shared" si="355"/>
        <v>0</v>
      </c>
      <c r="R1744" s="46">
        <f t="shared" si="356"/>
        <v>175.2</v>
      </c>
      <c r="S1744" s="58" t="str">
        <f t="shared" si="357"/>
        <v>No Discount</v>
      </c>
      <c r="T1744" s="46" t="str">
        <f t="shared" si="358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59"/>
        <v>0</v>
      </c>
      <c r="W1744" s="46" t="str">
        <f t="shared" si="360"/>
        <v>-</v>
      </c>
      <c r="X1744" s="58">
        <f t="shared" si="361"/>
        <v>0</v>
      </c>
      <c r="Y1744" s="46" t="str">
        <f t="shared" si="362"/>
        <v>No</v>
      </c>
      <c r="Z1744" s="46" t="str">
        <f t="shared" si="363"/>
        <v>HIGH</v>
      </c>
    </row>
    <row r="1745" spans="1:26" x14ac:dyDescent="0.25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51"/>
        <v>4361</v>
      </c>
      <c r="L1745" s="46">
        <f t="shared" si="352"/>
        <v>4704</v>
      </c>
      <c r="M1745" s="46">
        <v>30</v>
      </c>
      <c r="N1745" s="46">
        <f t="shared" si="353"/>
        <v>4734</v>
      </c>
      <c r="O1745" s="46">
        <f t="shared" si="354"/>
        <v>373</v>
      </c>
      <c r="P1745" s="46" t="s">
        <v>30</v>
      </c>
      <c r="Q1745" s="58">
        <f t="shared" si="355"/>
        <v>0</v>
      </c>
      <c r="R1745" s="46" t="str">
        <f t="shared" si="356"/>
        <v>-</v>
      </c>
      <c r="S1745" s="58" t="str">
        <f t="shared" si="357"/>
        <v>No Discount</v>
      </c>
      <c r="T1745" s="46" t="str">
        <f t="shared" si="358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59"/>
        <v>0</v>
      </c>
      <c r="W1745" s="46" t="str">
        <f t="shared" si="360"/>
        <v>-</v>
      </c>
      <c r="X1745" s="58">
        <f t="shared" si="361"/>
        <v>0</v>
      </c>
      <c r="Y1745" s="46" t="str">
        <f t="shared" si="362"/>
        <v>Yes</v>
      </c>
      <c r="Z1745" s="46" t="str">
        <f t="shared" si="363"/>
        <v>MID</v>
      </c>
    </row>
    <row r="1746" spans="1:26" x14ac:dyDescent="0.25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51"/>
        <v>8020</v>
      </c>
      <c r="L1746" s="46">
        <f t="shared" si="352"/>
        <v>8255</v>
      </c>
      <c r="M1746" s="46">
        <v>67</v>
      </c>
      <c r="N1746" s="46">
        <f t="shared" si="353"/>
        <v>8322</v>
      </c>
      <c r="O1746" s="46">
        <f t="shared" si="354"/>
        <v>302</v>
      </c>
      <c r="P1746" s="46" t="s">
        <v>30</v>
      </c>
      <c r="Q1746" s="58">
        <f t="shared" si="355"/>
        <v>0.3</v>
      </c>
      <c r="R1746" s="46">
        <f t="shared" si="356"/>
        <v>2496.6</v>
      </c>
      <c r="S1746" s="58" t="str">
        <f t="shared" si="357"/>
        <v>No Discount</v>
      </c>
      <c r="T1746" s="46" t="str">
        <f t="shared" si="358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59"/>
        <v>0.3</v>
      </c>
      <c r="W1746" s="46">
        <f t="shared" si="360"/>
        <v>2496.6</v>
      </c>
      <c r="X1746" s="58">
        <f t="shared" si="361"/>
        <v>0</v>
      </c>
      <c r="Y1746" s="46" t="str">
        <f t="shared" si="362"/>
        <v>Yes</v>
      </c>
      <c r="Z1746" s="46" t="str">
        <f t="shared" si="363"/>
        <v>Very high</v>
      </c>
    </row>
    <row r="1747" spans="1:26" x14ac:dyDescent="0.25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51"/>
        <v>24486</v>
      </c>
      <c r="L1747" s="46">
        <f t="shared" si="352"/>
        <v>26214</v>
      </c>
      <c r="M1747" s="46">
        <v>73</v>
      </c>
      <c r="N1747" s="46">
        <f t="shared" si="353"/>
        <v>26287</v>
      </c>
      <c r="O1747" s="46">
        <f t="shared" si="354"/>
        <v>1801</v>
      </c>
      <c r="P1747" s="46" t="s">
        <v>30</v>
      </c>
      <c r="Q1747" s="58">
        <f t="shared" si="355"/>
        <v>0</v>
      </c>
      <c r="R1747" s="46">
        <f t="shared" si="356"/>
        <v>7360.3600000000006</v>
      </c>
      <c r="S1747" s="58" t="str">
        <f t="shared" si="357"/>
        <v>No Discount</v>
      </c>
      <c r="T1747" s="46" t="str">
        <f t="shared" si="358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59"/>
        <v>0</v>
      </c>
      <c r="W1747" s="46">
        <f t="shared" si="360"/>
        <v>7360.3600000000006</v>
      </c>
      <c r="X1747" s="58">
        <f t="shared" si="361"/>
        <v>0</v>
      </c>
      <c r="Y1747" s="46" t="str">
        <f t="shared" si="362"/>
        <v>Yes</v>
      </c>
      <c r="Z1747" s="46" t="str">
        <f t="shared" si="363"/>
        <v>Very high</v>
      </c>
    </row>
    <row r="1748" spans="1:26" x14ac:dyDescent="0.25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51"/>
        <v>6846</v>
      </c>
      <c r="L1748" s="46">
        <f t="shared" si="352"/>
        <v>7254</v>
      </c>
      <c r="M1748" s="46">
        <v>99</v>
      </c>
      <c r="N1748" s="46">
        <f t="shared" si="353"/>
        <v>7353</v>
      </c>
      <c r="O1748" s="46">
        <f t="shared" si="354"/>
        <v>507</v>
      </c>
      <c r="P1748" s="46" t="s">
        <v>28</v>
      </c>
      <c r="Q1748" s="58">
        <f t="shared" si="355"/>
        <v>0.3</v>
      </c>
      <c r="R1748" s="46">
        <f t="shared" si="356"/>
        <v>2205.9</v>
      </c>
      <c r="S1748" s="58" t="str">
        <f t="shared" si="357"/>
        <v>No Discount</v>
      </c>
      <c r="T1748" s="46" t="str">
        <f t="shared" si="358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59"/>
        <v>0.3</v>
      </c>
      <c r="W1748" s="46">
        <f t="shared" si="360"/>
        <v>2205.9</v>
      </c>
      <c r="X1748" s="58">
        <f t="shared" si="361"/>
        <v>0</v>
      </c>
      <c r="Y1748" s="46" t="str">
        <f t="shared" si="362"/>
        <v>Yes</v>
      </c>
      <c r="Z1748" s="46" t="str">
        <f t="shared" si="363"/>
        <v>Very high</v>
      </c>
    </row>
    <row r="1749" spans="1:26" x14ac:dyDescent="0.25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51"/>
        <v>7191</v>
      </c>
      <c r="L1749" s="46">
        <f t="shared" si="352"/>
        <v>7620</v>
      </c>
      <c r="M1749" s="46">
        <v>87</v>
      </c>
      <c r="N1749" s="46">
        <f t="shared" si="353"/>
        <v>7707</v>
      </c>
      <c r="O1749" s="46">
        <f t="shared" si="354"/>
        <v>516</v>
      </c>
      <c r="P1749" s="46" t="s">
        <v>30</v>
      </c>
      <c r="Q1749" s="58">
        <f t="shared" si="355"/>
        <v>0</v>
      </c>
      <c r="R1749" s="46">
        <f t="shared" si="356"/>
        <v>1156.05</v>
      </c>
      <c r="S1749" s="58" t="str">
        <f t="shared" si="357"/>
        <v>No Discount</v>
      </c>
      <c r="T1749" s="46" t="str">
        <f t="shared" si="358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59"/>
        <v>0</v>
      </c>
      <c r="W1749" s="46" t="str">
        <f t="shared" si="360"/>
        <v>-</v>
      </c>
      <c r="X1749" s="58">
        <f t="shared" si="361"/>
        <v>0</v>
      </c>
      <c r="Y1749" s="46" t="str">
        <f t="shared" si="362"/>
        <v>Yes</v>
      </c>
      <c r="Z1749" s="46" t="str">
        <f t="shared" si="363"/>
        <v>Very high</v>
      </c>
    </row>
    <row r="1750" spans="1:26" x14ac:dyDescent="0.25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51"/>
        <v>641</v>
      </c>
      <c r="L1750" s="46">
        <f t="shared" si="352"/>
        <v>666</v>
      </c>
      <c r="M1750" s="46">
        <v>35</v>
      </c>
      <c r="N1750" s="46">
        <f t="shared" si="353"/>
        <v>701</v>
      </c>
      <c r="O1750" s="46">
        <f t="shared" si="354"/>
        <v>60</v>
      </c>
      <c r="P1750" s="46" t="s">
        <v>30</v>
      </c>
      <c r="Q1750" s="58">
        <f t="shared" si="355"/>
        <v>0</v>
      </c>
      <c r="R1750" s="46" t="str">
        <f t="shared" si="356"/>
        <v>-</v>
      </c>
      <c r="S1750" s="58" t="str">
        <f t="shared" si="357"/>
        <v>No Discount</v>
      </c>
      <c r="T1750" s="46" t="str">
        <f t="shared" si="358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59"/>
        <v>0</v>
      </c>
      <c r="W1750" s="46" t="str">
        <f t="shared" si="360"/>
        <v>-</v>
      </c>
      <c r="X1750" s="58">
        <f t="shared" si="361"/>
        <v>0</v>
      </c>
      <c r="Y1750" s="46" t="str">
        <f t="shared" si="362"/>
        <v>No</v>
      </c>
      <c r="Z1750" s="46" t="str">
        <f t="shared" si="363"/>
        <v>MID</v>
      </c>
    </row>
    <row r="1751" spans="1:26" x14ac:dyDescent="0.25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51"/>
        <v>946</v>
      </c>
      <c r="L1751" s="46">
        <f t="shared" si="352"/>
        <v>1032</v>
      </c>
      <c r="M1751" s="46">
        <v>91</v>
      </c>
      <c r="N1751" s="46">
        <f t="shared" si="353"/>
        <v>1123</v>
      </c>
      <c r="O1751" s="46">
        <f t="shared" si="354"/>
        <v>177</v>
      </c>
      <c r="P1751" s="46" t="s">
        <v>30</v>
      </c>
      <c r="Q1751" s="58">
        <f t="shared" si="355"/>
        <v>0.3</v>
      </c>
      <c r="R1751" s="46">
        <f t="shared" si="356"/>
        <v>336.9</v>
      </c>
      <c r="S1751" s="58" t="str">
        <f t="shared" si="357"/>
        <v>No Discount</v>
      </c>
      <c r="T1751" s="46" t="str">
        <f t="shared" si="358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59"/>
        <v>0.3</v>
      </c>
      <c r="W1751" s="46">
        <f t="shared" si="360"/>
        <v>336.9</v>
      </c>
      <c r="X1751" s="58">
        <f t="shared" si="361"/>
        <v>0</v>
      </c>
      <c r="Y1751" s="46" t="str">
        <f t="shared" si="362"/>
        <v>No</v>
      </c>
      <c r="Z1751" s="46" t="str">
        <f t="shared" si="363"/>
        <v>Very high</v>
      </c>
    </row>
    <row r="1752" spans="1:26" x14ac:dyDescent="0.25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51"/>
        <v>477</v>
      </c>
      <c r="L1752" s="46">
        <f t="shared" si="352"/>
        <v>520</v>
      </c>
      <c r="M1752" s="46">
        <v>59</v>
      </c>
      <c r="N1752" s="46">
        <f t="shared" si="353"/>
        <v>579</v>
      </c>
      <c r="O1752" s="46">
        <f t="shared" si="354"/>
        <v>102</v>
      </c>
      <c r="P1752" s="46" t="s">
        <v>30</v>
      </c>
      <c r="Q1752" s="58">
        <f t="shared" si="355"/>
        <v>0</v>
      </c>
      <c r="R1752" s="46" t="str">
        <f t="shared" si="356"/>
        <v>-</v>
      </c>
      <c r="S1752" s="58" t="str">
        <f t="shared" si="357"/>
        <v>No Discount</v>
      </c>
      <c r="T1752" s="46" t="str">
        <f t="shared" si="358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59"/>
        <v>0</v>
      </c>
      <c r="W1752" s="46" t="str">
        <f t="shared" si="360"/>
        <v>-</v>
      </c>
      <c r="X1752" s="58">
        <f t="shared" si="361"/>
        <v>0</v>
      </c>
      <c r="Y1752" s="46" t="str">
        <f t="shared" si="362"/>
        <v>No</v>
      </c>
      <c r="Z1752" s="46" t="str">
        <f t="shared" si="363"/>
        <v>HIGH</v>
      </c>
    </row>
    <row r="1753" spans="1:26" x14ac:dyDescent="0.25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51"/>
        <v>3354</v>
      </c>
      <c r="L1753" s="46">
        <f t="shared" si="352"/>
        <v>3756</v>
      </c>
      <c r="M1753" s="46">
        <v>74</v>
      </c>
      <c r="N1753" s="46">
        <f t="shared" si="353"/>
        <v>3830</v>
      </c>
      <c r="O1753" s="46">
        <f t="shared" si="354"/>
        <v>476</v>
      </c>
      <c r="P1753" s="46" t="s">
        <v>28</v>
      </c>
      <c r="Q1753" s="58">
        <f t="shared" si="355"/>
        <v>0</v>
      </c>
      <c r="R1753" s="46">
        <f t="shared" si="356"/>
        <v>1072.4000000000001</v>
      </c>
      <c r="S1753" s="58" t="str">
        <f t="shared" si="357"/>
        <v>No Discount</v>
      </c>
      <c r="T1753" s="46" t="str">
        <f t="shared" si="358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59"/>
        <v>0</v>
      </c>
      <c r="W1753" s="46">
        <f t="shared" si="360"/>
        <v>1072.4000000000001</v>
      </c>
      <c r="X1753" s="58">
        <f t="shared" si="361"/>
        <v>0</v>
      </c>
      <c r="Y1753" s="46" t="str">
        <f t="shared" si="362"/>
        <v>No</v>
      </c>
      <c r="Z1753" s="46" t="str">
        <f t="shared" si="363"/>
        <v>Very high</v>
      </c>
    </row>
    <row r="1754" spans="1:26" x14ac:dyDescent="0.25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51"/>
        <v>1540</v>
      </c>
      <c r="L1754" s="46">
        <f t="shared" si="352"/>
        <v>1618</v>
      </c>
      <c r="M1754" s="46">
        <v>67</v>
      </c>
      <c r="N1754" s="46">
        <f t="shared" si="353"/>
        <v>1685</v>
      </c>
      <c r="O1754" s="46">
        <f t="shared" si="354"/>
        <v>145</v>
      </c>
      <c r="P1754" s="46" t="s">
        <v>28</v>
      </c>
      <c r="Q1754" s="58">
        <f t="shared" si="355"/>
        <v>0</v>
      </c>
      <c r="R1754" s="46" t="str">
        <f t="shared" si="356"/>
        <v>-</v>
      </c>
      <c r="S1754" s="58" t="str">
        <f t="shared" si="357"/>
        <v>No Discount</v>
      </c>
      <c r="T1754" s="46" t="str">
        <f t="shared" si="358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59"/>
        <v>0</v>
      </c>
      <c r="W1754" s="46" t="str">
        <f t="shared" si="360"/>
        <v>-</v>
      </c>
      <c r="X1754" s="58">
        <f t="shared" si="361"/>
        <v>0</v>
      </c>
      <c r="Y1754" s="46" t="str">
        <f t="shared" si="362"/>
        <v>No</v>
      </c>
      <c r="Z1754" s="46" t="str">
        <f t="shared" si="363"/>
        <v>Very high</v>
      </c>
    </row>
    <row r="1755" spans="1:26" x14ac:dyDescent="0.25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51"/>
        <v>7475</v>
      </c>
      <c r="L1755" s="46">
        <f t="shared" si="352"/>
        <v>8160</v>
      </c>
      <c r="M1755" s="46">
        <v>67</v>
      </c>
      <c r="N1755" s="46">
        <f t="shared" si="353"/>
        <v>8227</v>
      </c>
      <c r="O1755" s="46">
        <f t="shared" si="354"/>
        <v>752</v>
      </c>
      <c r="P1755" s="46" t="s">
        <v>30</v>
      </c>
      <c r="Q1755" s="58">
        <f t="shared" si="355"/>
        <v>0</v>
      </c>
      <c r="R1755" s="46" t="str">
        <f t="shared" si="356"/>
        <v>-</v>
      </c>
      <c r="S1755" s="58" t="str">
        <f t="shared" si="357"/>
        <v>No Discount</v>
      </c>
      <c r="T1755" s="46" t="str">
        <f t="shared" si="358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59"/>
        <v>0</v>
      </c>
      <c r="W1755" s="46" t="str">
        <f t="shared" si="360"/>
        <v>-</v>
      </c>
      <c r="X1755" s="58">
        <f t="shared" si="361"/>
        <v>0</v>
      </c>
      <c r="Y1755" s="46" t="str">
        <f t="shared" si="362"/>
        <v>Yes</v>
      </c>
      <c r="Z1755" s="46" t="str">
        <f t="shared" si="363"/>
        <v>Very high</v>
      </c>
    </row>
    <row r="1756" spans="1:26" x14ac:dyDescent="0.25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51"/>
        <v>1592</v>
      </c>
      <c r="L1756" s="46">
        <f t="shared" si="352"/>
        <v>1670</v>
      </c>
      <c r="M1756" s="46">
        <v>28</v>
      </c>
      <c r="N1756" s="46">
        <f t="shared" si="353"/>
        <v>1698</v>
      </c>
      <c r="O1756" s="46">
        <f t="shared" si="354"/>
        <v>106</v>
      </c>
      <c r="P1756" s="46" t="s">
        <v>30</v>
      </c>
      <c r="Q1756" s="58">
        <f t="shared" si="355"/>
        <v>0</v>
      </c>
      <c r="R1756" s="46" t="str">
        <f t="shared" si="356"/>
        <v>-</v>
      </c>
      <c r="S1756" s="58" t="str">
        <f t="shared" si="357"/>
        <v>No Discount</v>
      </c>
      <c r="T1756" s="46" t="str">
        <f t="shared" si="358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59"/>
        <v>0</v>
      </c>
      <c r="W1756" s="46" t="str">
        <f t="shared" si="360"/>
        <v>-</v>
      </c>
      <c r="X1756" s="58">
        <f t="shared" si="361"/>
        <v>0</v>
      </c>
      <c r="Y1756" s="46" t="str">
        <f t="shared" si="362"/>
        <v>No</v>
      </c>
      <c r="Z1756" s="46" t="str">
        <f t="shared" si="363"/>
        <v>MID</v>
      </c>
    </row>
    <row r="1757" spans="1:26" x14ac:dyDescent="0.25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51"/>
        <v>116</v>
      </c>
      <c r="L1757" s="46">
        <f t="shared" si="352"/>
        <v>126</v>
      </c>
      <c r="M1757" s="46">
        <v>10</v>
      </c>
      <c r="N1757" s="46">
        <f t="shared" si="353"/>
        <v>136</v>
      </c>
      <c r="O1757" s="46">
        <f t="shared" si="354"/>
        <v>20</v>
      </c>
      <c r="P1757" s="46" t="s">
        <v>30</v>
      </c>
      <c r="Q1757" s="58">
        <f t="shared" si="355"/>
        <v>0</v>
      </c>
      <c r="R1757" s="46" t="str">
        <f t="shared" si="356"/>
        <v>-</v>
      </c>
      <c r="S1757" s="58" t="str">
        <f t="shared" si="357"/>
        <v>No Discount</v>
      </c>
      <c r="T1757" s="46" t="str">
        <f t="shared" si="358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59"/>
        <v>0</v>
      </c>
      <c r="W1757" s="46" t="str">
        <f t="shared" si="360"/>
        <v>-</v>
      </c>
      <c r="X1757" s="58">
        <f t="shared" si="361"/>
        <v>0</v>
      </c>
      <c r="Y1757" s="46" t="str">
        <f t="shared" si="362"/>
        <v>No</v>
      </c>
      <c r="Z1757" s="46" t="str">
        <f t="shared" si="363"/>
        <v>LOW</v>
      </c>
    </row>
    <row r="1758" spans="1:26" x14ac:dyDescent="0.25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51"/>
        <v>30288</v>
      </c>
      <c r="L1758" s="46">
        <f t="shared" si="352"/>
        <v>32104</v>
      </c>
      <c r="M1758" s="46">
        <v>68</v>
      </c>
      <c r="N1758" s="46">
        <f t="shared" si="353"/>
        <v>32172</v>
      </c>
      <c r="O1758" s="46">
        <f t="shared" si="354"/>
        <v>1884</v>
      </c>
      <c r="P1758" s="46" t="s">
        <v>30</v>
      </c>
      <c r="Q1758" s="58">
        <f t="shared" si="355"/>
        <v>0</v>
      </c>
      <c r="R1758" s="46" t="str">
        <f t="shared" si="356"/>
        <v>-</v>
      </c>
      <c r="S1758" s="58">
        <f t="shared" si="357"/>
        <v>0.02</v>
      </c>
      <c r="T1758" s="46" t="str">
        <f t="shared" si="358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59"/>
        <v>0</v>
      </c>
      <c r="W1758" s="46" t="str">
        <f t="shared" si="360"/>
        <v>-</v>
      </c>
      <c r="X1758" s="58">
        <f t="shared" si="361"/>
        <v>0.02</v>
      </c>
      <c r="Y1758" s="46" t="str">
        <f t="shared" si="362"/>
        <v>Yes</v>
      </c>
      <c r="Z1758" s="46" t="str">
        <f t="shared" si="363"/>
        <v>Very high</v>
      </c>
    </row>
    <row r="1759" spans="1:26" x14ac:dyDescent="0.25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51"/>
        <v>2901</v>
      </c>
      <c r="L1759" s="46">
        <f t="shared" si="352"/>
        <v>3224</v>
      </c>
      <c r="M1759" s="46">
        <v>33</v>
      </c>
      <c r="N1759" s="46">
        <f t="shared" si="353"/>
        <v>3257</v>
      </c>
      <c r="O1759" s="46">
        <f t="shared" si="354"/>
        <v>356</v>
      </c>
      <c r="P1759" s="46" t="s">
        <v>30</v>
      </c>
      <c r="Q1759" s="58">
        <f t="shared" si="355"/>
        <v>0.3</v>
      </c>
      <c r="R1759" s="46">
        <f t="shared" si="356"/>
        <v>977.09999999999991</v>
      </c>
      <c r="S1759" s="58" t="str">
        <f t="shared" si="357"/>
        <v>No Discount</v>
      </c>
      <c r="T1759" s="46" t="str">
        <f t="shared" si="358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59"/>
        <v>0.3</v>
      </c>
      <c r="W1759" s="46">
        <f t="shared" si="360"/>
        <v>977.09999999999991</v>
      </c>
      <c r="X1759" s="58">
        <f t="shared" si="361"/>
        <v>0</v>
      </c>
      <c r="Y1759" s="46" t="str">
        <f t="shared" si="362"/>
        <v>Yes</v>
      </c>
      <c r="Z1759" s="46" t="str">
        <f t="shared" si="363"/>
        <v>MID</v>
      </c>
    </row>
    <row r="1760" spans="1:26" x14ac:dyDescent="0.25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51"/>
        <v>5028</v>
      </c>
      <c r="L1760" s="46">
        <f t="shared" si="352"/>
        <v>5432</v>
      </c>
      <c r="M1760" s="46">
        <v>86</v>
      </c>
      <c r="N1760" s="46">
        <f t="shared" si="353"/>
        <v>5518</v>
      </c>
      <c r="O1760" s="46">
        <f t="shared" si="354"/>
        <v>490</v>
      </c>
      <c r="P1760" s="46" t="s">
        <v>28</v>
      </c>
      <c r="Q1760" s="58">
        <f t="shared" si="355"/>
        <v>0.3</v>
      </c>
      <c r="R1760" s="46">
        <f t="shared" si="356"/>
        <v>1655.3999999999999</v>
      </c>
      <c r="S1760" s="58" t="str">
        <f t="shared" si="357"/>
        <v>No Discount</v>
      </c>
      <c r="T1760" s="46" t="str">
        <f t="shared" si="358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59"/>
        <v>0.3</v>
      </c>
      <c r="W1760" s="46">
        <f t="shared" si="360"/>
        <v>1655.3999999999999</v>
      </c>
      <c r="X1760" s="58">
        <f t="shared" si="361"/>
        <v>0</v>
      </c>
      <c r="Y1760" s="46" t="str">
        <f t="shared" si="362"/>
        <v>No</v>
      </c>
      <c r="Z1760" s="46" t="str">
        <f t="shared" si="363"/>
        <v>Very high</v>
      </c>
    </row>
    <row r="1761" spans="1:26" x14ac:dyDescent="0.25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51"/>
        <v>8120</v>
      </c>
      <c r="L1761" s="46">
        <f t="shared" si="352"/>
        <v>8520</v>
      </c>
      <c r="M1761" s="46">
        <v>27</v>
      </c>
      <c r="N1761" s="46">
        <f t="shared" si="353"/>
        <v>8547</v>
      </c>
      <c r="O1761" s="46">
        <f t="shared" si="354"/>
        <v>427</v>
      </c>
      <c r="P1761" s="46" t="s">
        <v>30</v>
      </c>
      <c r="Q1761" s="58">
        <f t="shared" si="355"/>
        <v>0</v>
      </c>
      <c r="R1761" s="46">
        <f t="shared" si="356"/>
        <v>2393.1600000000003</v>
      </c>
      <c r="S1761" s="58" t="str">
        <f t="shared" si="357"/>
        <v>No Discount</v>
      </c>
      <c r="T1761" s="46" t="str">
        <f t="shared" si="358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59"/>
        <v>0</v>
      </c>
      <c r="W1761" s="46">
        <f t="shared" si="360"/>
        <v>2393.1600000000003</v>
      </c>
      <c r="X1761" s="58">
        <f t="shared" si="361"/>
        <v>0</v>
      </c>
      <c r="Y1761" s="46" t="str">
        <f t="shared" si="362"/>
        <v>No</v>
      </c>
      <c r="Z1761" s="46" t="str">
        <f t="shared" si="363"/>
        <v>MID</v>
      </c>
    </row>
    <row r="1762" spans="1:26" x14ac:dyDescent="0.25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51"/>
        <v>258</v>
      </c>
      <c r="L1762" s="46">
        <f t="shared" si="352"/>
        <v>270</v>
      </c>
      <c r="M1762" s="46">
        <v>30</v>
      </c>
      <c r="N1762" s="46">
        <f t="shared" si="353"/>
        <v>300</v>
      </c>
      <c r="O1762" s="46">
        <f t="shared" si="354"/>
        <v>42</v>
      </c>
      <c r="P1762" s="46" t="s">
        <v>30</v>
      </c>
      <c r="Q1762" s="58">
        <f t="shared" si="355"/>
        <v>0</v>
      </c>
      <c r="R1762" s="46" t="str">
        <f t="shared" si="356"/>
        <v>-</v>
      </c>
      <c r="S1762" s="58" t="str">
        <f t="shared" si="357"/>
        <v>No Discount</v>
      </c>
      <c r="T1762" s="46" t="str">
        <f t="shared" si="358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59"/>
        <v>0</v>
      </c>
      <c r="W1762" s="46" t="str">
        <f t="shared" si="360"/>
        <v>-</v>
      </c>
      <c r="X1762" s="58">
        <f t="shared" si="361"/>
        <v>0</v>
      </c>
      <c r="Y1762" s="46" t="str">
        <f t="shared" si="362"/>
        <v>No</v>
      </c>
      <c r="Z1762" s="46" t="str">
        <f t="shared" si="363"/>
        <v>MID</v>
      </c>
    </row>
    <row r="1763" spans="1:26" x14ac:dyDescent="0.25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51"/>
        <v>740</v>
      </c>
      <c r="L1763" s="46">
        <f t="shared" si="352"/>
        <v>810</v>
      </c>
      <c r="M1763" s="46">
        <v>30</v>
      </c>
      <c r="N1763" s="46">
        <f t="shared" si="353"/>
        <v>840</v>
      </c>
      <c r="O1763" s="46">
        <f t="shared" si="354"/>
        <v>100</v>
      </c>
      <c r="P1763" s="46" t="s">
        <v>30</v>
      </c>
      <c r="Q1763" s="58">
        <f t="shared" si="355"/>
        <v>0</v>
      </c>
      <c r="R1763" s="46" t="str">
        <f t="shared" si="356"/>
        <v>-</v>
      </c>
      <c r="S1763" s="58" t="str">
        <f t="shared" si="357"/>
        <v>No Discount</v>
      </c>
      <c r="T1763" s="46" t="str">
        <f t="shared" si="358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59"/>
        <v>0</v>
      </c>
      <c r="W1763" s="46" t="str">
        <f t="shared" si="360"/>
        <v>-</v>
      </c>
      <c r="X1763" s="58">
        <f t="shared" si="361"/>
        <v>0</v>
      </c>
      <c r="Y1763" s="46" t="str">
        <f t="shared" si="362"/>
        <v>No</v>
      </c>
      <c r="Z1763" s="46" t="str">
        <f t="shared" si="363"/>
        <v>MID</v>
      </c>
    </row>
    <row r="1764" spans="1:26" x14ac:dyDescent="0.25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51"/>
        <v>5980</v>
      </c>
      <c r="L1764" s="46">
        <f t="shared" si="352"/>
        <v>6272</v>
      </c>
      <c r="M1764" s="46">
        <v>97</v>
      </c>
      <c r="N1764" s="46">
        <f t="shared" si="353"/>
        <v>6369</v>
      </c>
      <c r="O1764" s="46">
        <f t="shared" si="354"/>
        <v>389</v>
      </c>
      <c r="P1764" s="46" t="s">
        <v>30</v>
      </c>
      <c r="Q1764" s="58">
        <f t="shared" si="355"/>
        <v>0.3</v>
      </c>
      <c r="R1764" s="46">
        <f t="shared" si="356"/>
        <v>1910.6999999999998</v>
      </c>
      <c r="S1764" s="58" t="str">
        <f t="shared" si="357"/>
        <v>No Discount</v>
      </c>
      <c r="T1764" s="46" t="str">
        <f t="shared" si="358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59"/>
        <v>0.3</v>
      </c>
      <c r="W1764" s="46">
        <f t="shared" si="360"/>
        <v>1910.6999999999998</v>
      </c>
      <c r="X1764" s="58">
        <f t="shared" si="361"/>
        <v>0</v>
      </c>
      <c r="Y1764" s="46" t="str">
        <f t="shared" si="362"/>
        <v>Yes</v>
      </c>
      <c r="Z1764" s="46" t="str">
        <f t="shared" si="363"/>
        <v>Very high</v>
      </c>
    </row>
    <row r="1765" spans="1:26" x14ac:dyDescent="0.25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51"/>
        <v>5106</v>
      </c>
      <c r="L1765" s="46">
        <f t="shared" si="352"/>
        <v>5412</v>
      </c>
      <c r="M1765" s="46">
        <v>31</v>
      </c>
      <c r="N1765" s="46">
        <f t="shared" si="353"/>
        <v>5443</v>
      </c>
      <c r="O1765" s="46">
        <f t="shared" si="354"/>
        <v>337</v>
      </c>
      <c r="P1765" s="46" t="s">
        <v>30</v>
      </c>
      <c r="Q1765" s="58">
        <f t="shared" si="355"/>
        <v>0</v>
      </c>
      <c r="R1765" s="46" t="str">
        <f t="shared" si="356"/>
        <v>-</v>
      </c>
      <c r="S1765" s="58" t="str">
        <f t="shared" si="357"/>
        <v>No Discount</v>
      </c>
      <c r="T1765" s="46" t="str">
        <f t="shared" si="358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59"/>
        <v>0</v>
      </c>
      <c r="W1765" s="46" t="str">
        <f t="shared" si="360"/>
        <v>-</v>
      </c>
      <c r="X1765" s="58">
        <f t="shared" si="361"/>
        <v>0</v>
      </c>
      <c r="Y1765" s="46" t="str">
        <f t="shared" si="362"/>
        <v>Yes</v>
      </c>
      <c r="Z1765" s="46" t="str">
        <f t="shared" si="363"/>
        <v>MID</v>
      </c>
    </row>
    <row r="1766" spans="1:26" x14ac:dyDescent="0.25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51"/>
        <v>378</v>
      </c>
      <c r="L1766" s="46">
        <f t="shared" si="352"/>
        <v>405</v>
      </c>
      <c r="M1766" s="46">
        <v>30</v>
      </c>
      <c r="N1766" s="46">
        <f t="shared" si="353"/>
        <v>435</v>
      </c>
      <c r="O1766" s="46">
        <f t="shared" si="354"/>
        <v>57</v>
      </c>
      <c r="P1766" s="46" t="s">
        <v>30</v>
      </c>
      <c r="Q1766" s="58">
        <f t="shared" si="355"/>
        <v>0</v>
      </c>
      <c r="R1766" s="46">
        <f t="shared" si="356"/>
        <v>121.80000000000001</v>
      </c>
      <c r="S1766" s="58" t="str">
        <f t="shared" si="357"/>
        <v>No Discount</v>
      </c>
      <c r="T1766" s="46" t="str">
        <f t="shared" si="358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59"/>
        <v>0</v>
      </c>
      <c r="W1766" s="46">
        <f t="shared" si="360"/>
        <v>121.80000000000001</v>
      </c>
      <c r="X1766" s="58">
        <f t="shared" si="361"/>
        <v>0</v>
      </c>
      <c r="Y1766" s="46" t="str">
        <f t="shared" si="362"/>
        <v>No</v>
      </c>
      <c r="Z1766" s="46" t="str">
        <f t="shared" si="363"/>
        <v>MID</v>
      </c>
    </row>
    <row r="1767" spans="1:26" x14ac:dyDescent="0.25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51"/>
        <v>5050</v>
      </c>
      <c r="L1767" s="46">
        <f t="shared" si="352"/>
        <v>5355</v>
      </c>
      <c r="M1767" s="46">
        <v>75</v>
      </c>
      <c r="N1767" s="46">
        <f t="shared" si="353"/>
        <v>5430</v>
      </c>
      <c r="O1767" s="46">
        <f t="shared" si="354"/>
        <v>380</v>
      </c>
      <c r="P1767" s="46" t="s">
        <v>30</v>
      </c>
      <c r="Q1767" s="58">
        <f t="shared" si="355"/>
        <v>0</v>
      </c>
      <c r="R1767" s="46" t="str">
        <f t="shared" si="356"/>
        <v>-</v>
      </c>
      <c r="S1767" s="58" t="str">
        <f t="shared" si="357"/>
        <v>No Discount</v>
      </c>
      <c r="T1767" s="46" t="str">
        <f t="shared" si="358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59"/>
        <v>0</v>
      </c>
      <c r="W1767" s="46" t="str">
        <f t="shared" si="360"/>
        <v>-</v>
      </c>
      <c r="X1767" s="58">
        <f t="shared" si="361"/>
        <v>0</v>
      </c>
      <c r="Y1767" s="46" t="str">
        <f t="shared" si="362"/>
        <v>No</v>
      </c>
      <c r="Z1767" s="46" t="str">
        <f t="shared" si="363"/>
        <v>Very high</v>
      </c>
    </row>
    <row r="1768" spans="1:26" x14ac:dyDescent="0.25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51"/>
        <v>791</v>
      </c>
      <c r="L1768" s="46">
        <f t="shared" si="352"/>
        <v>875</v>
      </c>
      <c r="M1768" s="46">
        <v>30</v>
      </c>
      <c r="N1768" s="46">
        <f t="shared" si="353"/>
        <v>905</v>
      </c>
      <c r="O1768" s="46">
        <f t="shared" si="354"/>
        <v>114</v>
      </c>
      <c r="P1768" s="46" t="s">
        <v>30</v>
      </c>
      <c r="Q1768" s="58">
        <f t="shared" si="355"/>
        <v>0</v>
      </c>
      <c r="R1768" s="46">
        <f t="shared" si="356"/>
        <v>253.40000000000003</v>
      </c>
      <c r="S1768" s="58" t="str">
        <f t="shared" si="357"/>
        <v>No Discount</v>
      </c>
      <c r="T1768" s="46" t="str">
        <f t="shared" si="358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59"/>
        <v>0</v>
      </c>
      <c r="W1768" s="46">
        <f t="shared" si="360"/>
        <v>253.40000000000003</v>
      </c>
      <c r="X1768" s="58">
        <f t="shared" si="361"/>
        <v>0</v>
      </c>
      <c r="Y1768" s="46" t="str">
        <f t="shared" si="362"/>
        <v>No</v>
      </c>
      <c r="Z1768" s="46" t="str">
        <f t="shared" si="363"/>
        <v>MID</v>
      </c>
    </row>
    <row r="1769" spans="1:26" x14ac:dyDescent="0.25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51"/>
        <v>11410</v>
      </c>
      <c r="L1769" s="46">
        <f t="shared" si="352"/>
        <v>12090</v>
      </c>
      <c r="M1769" s="46">
        <v>28</v>
      </c>
      <c r="N1769" s="46">
        <f t="shared" si="353"/>
        <v>12118</v>
      </c>
      <c r="O1769" s="46">
        <f t="shared" si="354"/>
        <v>708</v>
      </c>
      <c r="P1769" s="46" t="s">
        <v>30</v>
      </c>
      <c r="Q1769" s="58">
        <f t="shared" si="355"/>
        <v>0</v>
      </c>
      <c r="R1769" s="46">
        <f t="shared" si="356"/>
        <v>3393.0400000000004</v>
      </c>
      <c r="S1769" s="58" t="str">
        <f t="shared" si="357"/>
        <v>No Discount</v>
      </c>
      <c r="T1769" s="46" t="str">
        <f t="shared" si="358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59"/>
        <v>0</v>
      </c>
      <c r="W1769" s="46">
        <f t="shared" si="360"/>
        <v>3393.0400000000004</v>
      </c>
      <c r="X1769" s="58">
        <f t="shared" si="361"/>
        <v>0</v>
      </c>
      <c r="Y1769" s="46" t="str">
        <f t="shared" si="362"/>
        <v>Yes</v>
      </c>
      <c r="Z1769" s="46" t="str">
        <f t="shared" si="363"/>
        <v>MID</v>
      </c>
    </row>
    <row r="1770" spans="1:26" x14ac:dyDescent="0.25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51"/>
        <v>9060</v>
      </c>
      <c r="L1770" s="46">
        <f t="shared" si="352"/>
        <v>9606</v>
      </c>
      <c r="M1770" s="46">
        <v>87</v>
      </c>
      <c r="N1770" s="46">
        <f t="shared" si="353"/>
        <v>9693</v>
      </c>
      <c r="O1770" s="46">
        <f t="shared" si="354"/>
        <v>633</v>
      </c>
      <c r="P1770" s="46" t="s">
        <v>30</v>
      </c>
      <c r="Q1770" s="58">
        <f t="shared" si="355"/>
        <v>0</v>
      </c>
      <c r="R1770" s="46" t="str">
        <f t="shared" si="356"/>
        <v>-</v>
      </c>
      <c r="S1770" s="58" t="str">
        <f t="shared" si="357"/>
        <v>No Discount</v>
      </c>
      <c r="T1770" s="46" t="str">
        <f t="shared" si="358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59"/>
        <v>0</v>
      </c>
      <c r="W1770" s="46" t="str">
        <f t="shared" si="360"/>
        <v>-</v>
      </c>
      <c r="X1770" s="58">
        <f t="shared" si="361"/>
        <v>0</v>
      </c>
      <c r="Y1770" s="46" t="str">
        <f t="shared" si="362"/>
        <v>Yes</v>
      </c>
      <c r="Z1770" s="46" t="str">
        <f t="shared" si="363"/>
        <v>Very high</v>
      </c>
    </row>
    <row r="1771" spans="1:26" x14ac:dyDescent="0.25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51"/>
        <v>608</v>
      </c>
      <c r="L1771" s="46">
        <f t="shared" si="352"/>
        <v>668</v>
      </c>
      <c r="M1771" s="46">
        <v>30</v>
      </c>
      <c r="N1771" s="46">
        <f t="shared" si="353"/>
        <v>698</v>
      </c>
      <c r="O1771" s="46">
        <f t="shared" si="354"/>
        <v>90</v>
      </c>
      <c r="P1771" s="46" t="s">
        <v>30</v>
      </c>
      <c r="Q1771" s="58">
        <f t="shared" si="355"/>
        <v>0</v>
      </c>
      <c r="R1771" s="46" t="str">
        <f t="shared" si="356"/>
        <v>-</v>
      </c>
      <c r="S1771" s="58" t="str">
        <f t="shared" si="357"/>
        <v>No Discount</v>
      </c>
      <c r="T1771" s="46" t="str">
        <f t="shared" si="358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59"/>
        <v>0</v>
      </c>
      <c r="W1771" s="46" t="str">
        <f t="shared" si="360"/>
        <v>-</v>
      </c>
      <c r="X1771" s="58">
        <f t="shared" si="361"/>
        <v>0</v>
      </c>
      <c r="Y1771" s="46" t="str">
        <f t="shared" si="362"/>
        <v>No</v>
      </c>
      <c r="Z1771" s="46" t="str">
        <f t="shared" si="363"/>
        <v>MID</v>
      </c>
    </row>
    <row r="1772" spans="1:26" x14ac:dyDescent="0.25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51"/>
        <v>5448</v>
      </c>
      <c r="L1772" s="46">
        <f t="shared" si="352"/>
        <v>5991</v>
      </c>
      <c r="M1772" s="46">
        <v>34</v>
      </c>
      <c r="N1772" s="46">
        <f t="shared" si="353"/>
        <v>6025</v>
      </c>
      <c r="O1772" s="46">
        <f t="shared" si="354"/>
        <v>577</v>
      </c>
      <c r="P1772" s="46" t="s">
        <v>30</v>
      </c>
      <c r="Q1772" s="58">
        <f t="shared" si="355"/>
        <v>0</v>
      </c>
      <c r="R1772" s="46" t="str">
        <f t="shared" si="356"/>
        <v>-</v>
      </c>
      <c r="S1772" s="58" t="str">
        <f t="shared" si="357"/>
        <v>No Discount</v>
      </c>
      <c r="T1772" s="46" t="str">
        <f t="shared" si="358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59"/>
        <v>0</v>
      </c>
      <c r="W1772" s="46" t="str">
        <f t="shared" si="360"/>
        <v>-</v>
      </c>
      <c r="X1772" s="58">
        <f t="shared" si="361"/>
        <v>0</v>
      </c>
      <c r="Y1772" s="46" t="str">
        <f t="shared" si="362"/>
        <v>No</v>
      </c>
      <c r="Z1772" s="46" t="str">
        <f t="shared" si="363"/>
        <v>MID</v>
      </c>
    </row>
    <row r="1773" spans="1:26" x14ac:dyDescent="0.25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51"/>
        <v>8082</v>
      </c>
      <c r="L1773" s="46">
        <f t="shared" si="352"/>
        <v>8895</v>
      </c>
      <c r="M1773" s="46">
        <v>50</v>
      </c>
      <c r="N1773" s="46">
        <f t="shared" si="353"/>
        <v>8945</v>
      </c>
      <c r="O1773" s="46">
        <f t="shared" si="354"/>
        <v>863</v>
      </c>
      <c r="P1773" s="46" t="s">
        <v>30</v>
      </c>
      <c r="Q1773" s="58">
        <f t="shared" si="355"/>
        <v>0</v>
      </c>
      <c r="R1773" s="46" t="str">
        <f t="shared" si="356"/>
        <v>-</v>
      </c>
      <c r="S1773" s="58" t="str">
        <f t="shared" si="357"/>
        <v>No Discount</v>
      </c>
      <c r="T1773" s="46" t="str">
        <f t="shared" si="358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59"/>
        <v>0</v>
      </c>
      <c r="W1773" s="46" t="str">
        <f t="shared" si="360"/>
        <v>-</v>
      </c>
      <c r="X1773" s="58">
        <f t="shared" si="361"/>
        <v>0</v>
      </c>
      <c r="Y1773" s="46" t="str">
        <f t="shared" si="362"/>
        <v>No</v>
      </c>
      <c r="Z1773" s="46" t="str">
        <f t="shared" si="363"/>
        <v>HIGH</v>
      </c>
    </row>
    <row r="1774" spans="1:26" x14ac:dyDescent="0.25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51"/>
        <v>98436</v>
      </c>
      <c r="L1774" s="46">
        <f t="shared" si="352"/>
        <v>104338</v>
      </c>
      <c r="M1774" s="46">
        <v>56</v>
      </c>
      <c r="N1774" s="46">
        <f t="shared" si="353"/>
        <v>104394</v>
      </c>
      <c r="O1774" s="46">
        <f t="shared" si="354"/>
        <v>5958</v>
      </c>
      <c r="P1774" s="46" t="s">
        <v>30</v>
      </c>
      <c r="Q1774" s="58">
        <f t="shared" si="355"/>
        <v>0</v>
      </c>
      <c r="R1774" s="46" t="str">
        <f t="shared" si="356"/>
        <v>-</v>
      </c>
      <c r="S1774" s="58" t="str">
        <f t="shared" si="357"/>
        <v>No Discount</v>
      </c>
      <c r="T1774" s="46" t="str">
        <f t="shared" si="358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59"/>
        <v>0</v>
      </c>
      <c r="W1774" s="46" t="str">
        <f t="shared" si="360"/>
        <v>-</v>
      </c>
      <c r="X1774" s="58">
        <f t="shared" si="361"/>
        <v>0</v>
      </c>
      <c r="Y1774" s="46" t="str">
        <f t="shared" si="362"/>
        <v>Yes</v>
      </c>
      <c r="Z1774" s="46" t="str">
        <f t="shared" si="363"/>
        <v>HIGH</v>
      </c>
    </row>
    <row r="1775" spans="1:26" x14ac:dyDescent="0.25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51"/>
        <v>5778</v>
      </c>
      <c r="L1775" s="46">
        <f t="shared" si="352"/>
        <v>6182</v>
      </c>
      <c r="M1775" s="46">
        <v>94</v>
      </c>
      <c r="N1775" s="46">
        <f t="shared" si="353"/>
        <v>6276</v>
      </c>
      <c r="O1775" s="46">
        <f t="shared" si="354"/>
        <v>498</v>
      </c>
      <c r="P1775" s="46" t="s">
        <v>64</v>
      </c>
      <c r="Q1775" s="58">
        <f t="shared" si="355"/>
        <v>0</v>
      </c>
      <c r="R1775" s="46" t="str">
        <f t="shared" si="356"/>
        <v>-</v>
      </c>
      <c r="S1775" s="58" t="str">
        <f t="shared" si="357"/>
        <v>No Discount</v>
      </c>
      <c r="T1775" s="46" t="str">
        <f t="shared" si="358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59"/>
        <v>0</v>
      </c>
      <c r="W1775" s="46" t="str">
        <f t="shared" si="360"/>
        <v>-</v>
      </c>
      <c r="X1775" s="58">
        <f t="shared" si="361"/>
        <v>0</v>
      </c>
      <c r="Y1775" s="46" t="str">
        <f t="shared" si="362"/>
        <v>Yes</v>
      </c>
      <c r="Z1775" s="46" t="str">
        <f t="shared" si="363"/>
        <v>Very high</v>
      </c>
    </row>
    <row r="1776" spans="1:26" x14ac:dyDescent="0.25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51"/>
        <v>42156</v>
      </c>
      <c r="L1776" s="46">
        <f t="shared" si="352"/>
        <v>45948</v>
      </c>
      <c r="M1776" s="46">
        <v>32</v>
      </c>
      <c r="N1776" s="46">
        <f t="shared" si="353"/>
        <v>45980</v>
      </c>
      <c r="O1776" s="46">
        <f t="shared" si="354"/>
        <v>3824</v>
      </c>
      <c r="P1776" s="46" t="s">
        <v>30</v>
      </c>
      <c r="Q1776" s="58">
        <f t="shared" si="355"/>
        <v>0</v>
      </c>
      <c r="R1776" s="46">
        <f t="shared" si="356"/>
        <v>6897</v>
      </c>
      <c r="S1776" s="58" t="str">
        <f t="shared" si="357"/>
        <v>No Discount</v>
      </c>
      <c r="T1776" s="46" t="str">
        <f t="shared" si="358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si="359"/>
        <v>0</v>
      </c>
      <c r="W1776" s="46" t="str">
        <f t="shared" si="360"/>
        <v>-</v>
      </c>
      <c r="X1776" s="58">
        <f t="shared" si="361"/>
        <v>0</v>
      </c>
      <c r="Y1776" s="46" t="str">
        <f t="shared" si="362"/>
        <v>Yes</v>
      </c>
      <c r="Z1776" s="46" t="str">
        <f t="shared" si="363"/>
        <v>MID</v>
      </c>
    </row>
    <row r="1777" spans="1:26" x14ac:dyDescent="0.25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51"/>
        <v>354</v>
      </c>
      <c r="L1777" s="46">
        <f t="shared" si="352"/>
        <v>378</v>
      </c>
      <c r="M1777" s="46">
        <v>10</v>
      </c>
      <c r="N1777" s="46">
        <f t="shared" si="353"/>
        <v>388</v>
      </c>
      <c r="O1777" s="46">
        <f t="shared" si="354"/>
        <v>34</v>
      </c>
      <c r="P1777" s="46" t="s">
        <v>28</v>
      </c>
      <c r="Q1777" s="58">
        <f t="shared" si="355"/>
        <v>0</v>
      </c>
      <c r="R1777" s="46" t="str">
        <f t="shared" si="356"/>
        <v>-</v>
      </c>
      <c r="S1777" s="58" t="str">
        <f t="shared" si="357"/>
        <v>No Discount</v>
      </c>
      <c r="T1777" s="46" t="str">
        <f t="shared" si="358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59"/>
        <v>0</v>
      </c>
      <c r="W1777" s="46" t="str">
        <f t="shared" si="360"/>
        <v>-</v>
      </c>
      <c r="X1777" s="58">
        <f t="shared" si="361"/>
        <v>0</v>
      </c>
      <c r="Y1777" s="46" t="str">
        <f t="shared" si="362"/>
        <v>No</v>
      </c>
      <c r="Z1777" s="46" t="str">
        <f t="shared" si="363"/>
        <v>LOW</v>
      </c>
    </row>
    <row r="1778" spans="1:26" x14ac:dyDescent="0.25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51"/>
        <v>48792</v>
      </c>
      <c r="L1778" s="46">
        <f t="shared" si="352"/>
        <v>54198</v>
      </c>
      <c r="M1778" s="46">
        <v>93</v>
      </c>
      <c r="N1778" s="46">
        <f t="shared" si="353"/>
        <v>54291</v>
      </c>
      <c r="O1778" s="46">
        <f t="shared" si="354"/>
        <v>5499</v>
      </c>
      <c r="P1778" s="46" t="s">
        <v>28</v>
      </c>
      <c r="Q1778" s="58">
        <f t="shared" si="355"/>
        <v>0</v>
      </c>
      <c r="R1778" s="46" t="str">
        <f t="shared" si="356"/>
        <v>-</v>
      </c>
      <c r="S1778" s="58" t="str">
        <f t="shared" si="357"/>
        <v>No Discount</v>
      </c>
      <c r="T1778" s="46" t="str">
        <f t="shared" si="358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59"/>
        <v>0</v>
      </c>
      <c r="W1778" s="46" t="str">
        <f t="shared" si="360"/>
        <v>-</v>
      </c>
      <c r="X1778" s="58">
        <f t="shared" si="361"/>
        <v>0</v>
      </c>
      <c r="Y1778" s="46" t="str">
        <f t="shared" si="362"/>
        <v>Yes</v>
      </c>
      <c r="Z1778" s="46" t="str">
        <f t="shared" si="363"/>
        <v>Very high</v>
      </c>
    </row>
    <row r="1779" spans="1:26" x14ac:dyDescent="0.25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51"/>
        <v>68056</v>
      </c>
      <c r="L1779" s="46">
        <f t="shared" si="352"/>
        <v>72114</v>
      </c>
      <c r="M1779" s="46">
        <v>37</v>
      </c>
      <c r="N1779" s="46">
        <f t="shared" si="353"/>
        <v>72151</v>
      </c>
      <c r="O1779" s="46">
        <f t="shared" si="354"/>
        <v>4095</v>
      </c>
      <c r="P1779" s="46" t="s">
        <v>30</v>
      </c>
      <c r="Q1779" s="58">
        <f t="shared" si="355"/>
        <v>0</v>
      </c>
      <c r="R1779" s="46">
        <f t="shared" si="356"/>
        <v>10822.65</v>
      </c>
      <c r="S1779" s="58" t="str">
        <f t="shared" si="357"/>
        <v>No Discount</v>
      </c>
      <c r="T1779" s="46" t="str">
        <f t="shared" si="358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59"/>
        <v>0</v>
      </c>
      <c r="W1779" s="46" t="str">
        <f t="shared" si="360"/>
        <v>-</v>
      </c>
      <c r="X1779" s="58">
        <f t="shared" si="361"/>
        <v>0</v>
      </c>
      <c r="Y1779" s="46" t="str">
        <f t="shared" si="362"/>
        <v>Yes</v>
      </c>
      <c r="Z1779" s="46" t="str">
        <f t="shared" si="363"/>
        <v>MID</v>
      </c>
    </row>
    <row r="1780" spans="1:26" x14ac:dyDescent="0.25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51"/>
        <v>5978</v>
      </c>
      <c r="L1780" s="46">
        <f t="shared" si="352"/>
        <v>6642</v>
      </c>
      <c r="M1780" s="46">
        <v>91</v>
      </c>
      <c r="N1780" s="46">
        <f t="shared" si="353"/>
        <v>6733</v>
      </c>
      <c r="O1780" s="46">
        <f t="shared" si="354"/>
        <v>755</v>
      </c>
      <c r="P1780" s="46" t="s">
        <v>28</v>
      </c>
      <c r="Q1780" s="58">
        <f t="shared" si="355"/>
        <v>0</v>
      </c>
      <c r="R1780" s="46">
        <f t="shared" si="356"/>
        <v>1885.2400000000002</v>
      </c>
      <c r="S1780" s="58" t="str">
        <f t="shared" si="357"/>
        <v>No Discount</v>
      </c>
      <c r="T1780" s="46" t="str">
        <f t="shared" si="358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59"/>
        <v>0</v>
      </c>
      <c r="W1780" s="46">
        <f t="shared" si="360"/>
        <v>1885.2400000000002</v>
      </c>
      <c r="X1780" s="58">
        <f t="shared" si="361"/>
        <v>0</v>
      </c>
      <c r="Y1780" s="46" t="str">
        <f t="shared" si="362"/>
        <v>Yes</v>
      </c>
      <c r="Z1780" s="46" t="str">
        <f t="shared" si="363"/>
        <v>Very high</v>
      </c>
    </row>
    <row r="1781" spans="1:26" x14ac:dyDescent="0.25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51"/>
        <v>13090</v>
      </c>
      <c r="L1781" s="46">
        <f t="shared" si="352"/>
        <v>14130</v>
      </c>
      <c r="M1781" s="46">
        <v>46</v>
      </c>
      <c r="N1781" s="46">
        <f t="shared" si="353"/>
        <v>14176</v>
      </c>
      <c r="O1781" s="46">
        <f t="shared" si="354"/>
        <v>1086</v>
      </c>
      <c r="P1781" s="46" t="s">
        <v>30</v>
      </c>
      <c r="Q1781" s="58">
        <f t="shared" si="355"/>
        <v>0</v>
      </c>
      <c r="R1781" s="46">
        <f t="shared" si="356"/>
        <v>2126.4</v>
      </c>
      <c r="S1781" s="58" t="str">
        <f t="shared" si="357"/>
        <v>No Discount</v>
      </c>
      <c r="T1781" s="46" t="str">
        <f t="shared" si="358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59"/>
        <v>0</v>
      </c>
      <c r="W1781" s="46" t="str">
        <f t="shared" si="360"/>
        <v>-</v>
      </c>
      <c r="X1781" s="58">
        <f t="shared" si="361"/>
        <v>0</v>
      </c>
      <c r="Y1781" s="46" t="str">
        <f t="shared" si="362"/>
        <v>Yes</v>
      </c>
      <c r="Z1781" s="46" t="str">
        <f t="shared" si="363"/>
        <v>HIGH</v>
      </c>
    </row>
    <row r="1782" spans="1:26" x14ac:dyDescent="0.25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51"/>
        <v>153696</v>
      </c>
      <c r="L1782" s="46">
        <f t="shared" si="352"/>
        <v>166146</v>
      </c>
      <c r="M1782" s="46">
        <v>57</v>
      </c>
      <c r="N1782" s="46">
        <f t="shared" si="353"/>
        <v>166203</v>
      </c>
      <c r="O1782" s="46">
        <f t="shared" si="354"/>
        <v>12507</v>
      </c>
      <c r="P1782" s="46" t="s">
        <v>28</v>
      </c>
      <c r="Q1782" s="58">
        <f t="shared" si="355"/>
        <v>0</v>
      </c>
      <c r="R1782" s="46" t="str">
        <f t="shared" si="356"/>
        <v>-</v>
      </c>
      <c r="S1782" s="58" t="str">
        <f t="shared" si="357"/>
        <v>No Discount</v>
      </c>
      <c r="T1782" s="46" t="str">
        <f t="shared" si="358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59"/>
        <v>0</v>
      </c>
      <c r="W1782" s="46" t="str">
        <f t="shared" si="360"/>
        <v>-</v>
      </c>
      <c r="X1782" s="58">
        <f t="shared" si="361"/>
        <v>0</v>
      </c>
      <c r="Y1782" s="46" t="str">
        <f t="shared" si="362"/>
        <v>Yes</v>
      </c>
      <c r="Z1782" s="46" t="str">
        <f t="shared" si="363"/>
        <v>HIGH</v>
      </c>
    </row>
    <row r="1783" spans="1:26" x14ac:dyDescent="0.25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51"/>
        <v>138</v>
      </c>
      <c r="L1783" s="46">
        <f t="shared" si="352"/>
        <v>147</v>
      </c>
      <c r="M1783" s="46">
        <v>30</v>
      </c>
      <c r="N1783" s="46">
        <f t="shared" si="353"/>
        <v>177</v>
      </c>
      <c r="O1783" s="46">
        <f t="shared" si="354"/>
        <v>39</v>
      </c>
      <c r="P1783" s="46" t="s">
        <v>152</v>
      </c>
      <c r="Q1783" s="58">
        <f t="shared" si="355"/>
        <v>0</v>
      </c>
      <c r="R1783" s="46" t="str">
        <f t="shared" si="356"/>
        <v>-</v>
      </c>
      <c r="S1783" s="58" t="str">
        <f t="shared" si="357"/>
        <v>No Discount</v>
      </c>
      <c r="T1783" s="46" t="str">
        <f t="shared" si="358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59"/>
        <v>0</v>
      </c>
      <c r="W1783" s="46" t="str">
        <f t="shared" si="360"/>
        <v>-</v>
      </c>
      <c r="X1783" s="58">
        <f t="shared" si="361"/>
        <v>0</v>
      </c>
      <c r="Y1783" s="46" t="str">
        <f t="shared" si="362"/>
        <v>No</v>
      </c>
      <c r="Z1783" s="46" t="str">
        <f t="shared" si="363"/>
        <v>MID</v>
      </c>
    </row>
    <row r="1784" spans="1:26" x14ac:dyDescent="0.25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51"/>
        <v>6957</v>
      </c>
      <c r="L1784" s="46">
        <f t="shared" si="352"/>
        <v>7659</v>
      </c>
      <c r="M1784" s="46">
        <v>89</v>
      </c>
      <c r="N1784" s="46">
        <f t="shared" si="353"/>
        <v>7748</v>
      </c>
      <c r="O1784" s="46">
        <f t="shared" si="354"/>
        <v>791</v>
      </c>
      <c r="P1784" s="46" t="s">
        <v>28</v>
      </c>
      <c r="Q1784" s="58">
        <f t="shared" si="355"/>
        <v>0</v>
      </c>
      <c r="R1784" s="46" t="str">
        <f t="shared" si="356"/>
        <v>-</v>
      </c>
      <c r="S1784" s="58" t="str">
        <f t="shared" si="357"/>
        <v>No Discount</v>
      </c>
      <c r="T1784" s="46" t="str">
        <f t="shared" si="358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59"/>
        <v>0</v>
      </c>
      <c r="W1784" s="46" t="str">
        <f t="shared" si="360"/>
        <v>-</v>
      </c>
      <c r="X1784" s="58">
        <f t="shared" si="361"/>
        <v>0</v>
      </c>
      <c r="Y1784" s="46" t="str">
        <f t="shared" si="362"/>
        <v>No</v>
      </c>
      <c r="Z1784" s="46" t="str">
        <f t="shared" si="363"/>
        <v>Very high</v>
      </c>
    </row>
    <row r="1785" spans="1:26" x14ac:dyDescent="0.25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51"/>
        <v>126</v>
      </c>
      <c r="L1785" s="46">
        <f t="shared" si="352"/>
        <v>138</v>
      </c>
      <c r="M1785" s="46">
        <v>10</v>
      </c>
      <c r="N1785" s="46">
        <f t="shared" si="353"/>
        <v>148</v>
      </c>
      <c r="O1785" s="46">
        <f t="shared" si="354"/>
        <v>22</v>
      </c>
      <c r="P1785" s="46" t="s">
        <v>30</v>
      </c>
      <c r="Q1785" s="58">
        <f t="shared" si="355"/>
        <v>0</v>
      </c>
      <c r="R1785" s="46">
        <f t="shared" si="356"/>
        <v>22.2</v>
      </c>
      <c r="S1785" s="58" t="str">
        <f t="shared" si="357"/>
        <v>No Discount</v>
      </c>
      <c r="T1785" s="46" t="str">
        <f t="shared" si="358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59"/>
        <v>0</v>
      </c>
      <c r="W1785" s="46" t="str">
        <f t="shared" si="360"/>
        <v>-</v>
      </c>
      <c r="X1785" s="58">
        <f t="shared" si="361"/>
        <v>0</v>
      </c>
      <c r="Y1785" s="46" t="str">
        <f t="shared" si="362"/>
        <v>No</v>
      </c>
      <c r="Z1785" s="46" t="str">
        <f t="shared" si="363"/>
        <v>LOW</v>
      </c>
    </row>
    <row r="1786" spans="1:26" x14ac:dyDescent="0.25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51"/>
        <v>15810</v>
      </c>
      <c r="L1786" s="46">
        <f t="shared" si="352"/>
        <v>17760</v>
      </c>
      <c r="M1786" s="46">
        <v>39</v>
      </c>
      <c r="N1786" s="46">
        <f t="shared" si="353"/>
        <v>17799</v>
      </c>
      <c r="O1786" s="46">
        <f t="shared" si="354"/>
        <v>1989</v>
      </c>
      <c r="P1786" s="46" t="s">
        <v>30</v>
      </c>
      <c r="Q1786" s="58">
        <f t="shared" si="355"/>
        <v>0</v>
      </c>
      <c r="R1786" s="46" t="str">
        <f t="shared" si="356"/>
        <v>-</v>
      </c>
      <c r="S1786" s="58" t="str">
        <f t="shared" si="357"/>
        <v>No Discount</v>
      </c>
      <c r="T1786" s="46" t="str">
        <f t="shared" si="358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59"/>
        <v>0</v>
      </c>
      <c r="W1786" s="46" t="str">
        <f t="shared" si="360"/>
        <v>-</v>
      </c>
      <c r="X1786" s="58">
        <f t="shared" si="361"/>
        <v>0</v>
      </c>
      <c r="Y1786" s="46" t="str">
        <f t="shared" si="362"/>
        <v>Yes</v>
      </c>
      <c r="Z1786" s="46" t="str">
        <f t="shared" si="363"/>
        <v>MID</v>
      </c>
    </row>
    <row r="1787" spans="1:26" x14ac:dyDescent="0.25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51"/>
        <v>26001</v>
      </c>
      <c r="L1787" s="46">
        <f t="shared" si="352"/>
        <v>27819</v>
      </c>
      <c r="M1787" s="46">
        <v>85</v>
      </c>
      <c r="N1787" s="46">
        <f t="shared" si="353"/>
        <v>27904</v>
      </c>
      <c r="O1787" s="46">
        <f t="shared" si="354"/>
        <v>1903</v>
      </c>
      <c r="P1787" s="46" t="s">
        <v>30</v>
      </c>
      <c r="Q1787" s="58">
        <f t="shared" si="355"/>
        <v>0.3</v>
      </c>
      <c r="R1787" s="46">
        <f t="shared" si="356"/>
        <v>8371.1999999999989</v>
      </c>
      <c r="S1787" s="58" t="str">
        <f t="shared" si="357"/>
        <v>No Discount</v>
      </c>
      <c r="T1787" s="46" t="str">
        <f t="shared" si="358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59"/>
        <v>0.3</v>
      </c>
      <c r="W1787" s="46">
        <f t="shared" si="360"/>
        <v>8371.1999999999989</v>
      </c>
      <c r="X1787" s="58">
        <f t="shared" si="361"/>
        <v>0</v>
      </c>
      <c r="Y1787" s="46" t="str">
        <f t="shared" si="362"/>
        <v>Yes</v>
      </c>
      <c r="Z1787" s="46" t="str">
        <f t="shared" si="363"/>
        <v>Very high</v>
      </c>
    </row>
    <row r="1788" spans="1:26" x14ac:dyDescent="0.25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51"/>
        <v>110</v>
      </c>
      <c r="L1788" s="46">
        <f t="shared" si="352"/>
        <v>120</v>
      </c>
      <c r="M1788" s="46">
        <v>10</v>
      </c>
      <c r="N1788" s="46">
        <f t="shared" si="353"/>
        <v>130</v>
      </c>
      <c r="O1788" s="46">
        <f t="shared" si="354"/>
        <v>20</v>
      </c>
      <c r="P1788" s="46" t="s">
        <v>30</v>
      </c>
      <c r="Q1788" s="58">
        <f t="shared" si="355"/>
        <v>0</v>
      </c>
      <c r="R1788" s="46" t="str">
        <f t="shared" si="356"/>
        <v>-</v>
      </c>
      <c r="S1788" s="58" t="str">
        <f t="shared" si="357"/>
        <v>No Discount</v>
      </c>
      <c r="T1788" s="46" t="str">
        <f t="shared" si="358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59"/>
        <v>0</v>
      </c>
      <c r="W1788" s="46" t="str">
        <f t="shared" si="360"/>
        <v>-</v>
      </c>
      <c r="X1788" s="58">
        <f t="shared" si="361"/>
        <v>0</v>
      </c>
      <c r="Y1788" s="46" t="str">
        <f t="shared" si="362"/>
        <v>No</v>
      </c>
      <c r="Z1788" s="46" t="str">
        <f t="shared" si="363"/>
        <v>LOW</v>
      </c>
    </row>
    <row r="1789" spans="1:26" x14ac:dyDescent="0.25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51"/>
        <v>8560</v>
      </c>
      <c r="L1789" s="46">
        <f t="shared" si="352"/>
        <v>9154</v>
      </c>
      <c r="M1789" s="46">
        <v>76</v>
      </c>
      <c r="N1789" s="46">
        <f t="shared" si="353"/>
        <v>9230</v>
      </c>
      <c r="O1789" s="46">
        <f t="shared" si="354"/>
        <v>670</v>
      </c>
      <c r="P1789" s="46" t="s">
        <v>64</v>
      </c>
      <c r="Q1789" s="58">
        <f t="shared" si="355"/>
        <v>0</v>
      </c>
      <c r="R1789" s="46" t="str">
        <f t="shared" si="356"/>
        <v>-</v>
      </c>
      <c r="S1789" s="58" t="str">
        <f t="shared" si="357"/>
        <v>No Discount</v>
      </c>
      <c r="T1789" s="46" t="str">
        <f t="shared" si="358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59"/>
        <v>0</v>
      </c>
      <c r="W1789" s="46" t="str">
        <f t="shared" si="360"/>
        <v>-</v>
      </c>
      <c r="X1789" s="58">
        <f t="shared" si="361"/>
        <v>0</v>
      </c>
      <c r="Y1789" s="46" t="str">
        <f t="shared" si="362"/>
        <v>Yes</v>
      </c>
      <c r="Z1789" s="46" t="str">
        <f t="shared" si="363"/>
        <v>Very high</v>
      </c>
    </row>
    <row r="1790" spans="1:26" x14ac:dyDescent="0.25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51"/>
        <v>20001</v>
      </c>
      <c r="L1790" s="46">
        <f t="shared" si="352"/>
        <v>20592</v>
      </c>
      <c r="M1790" s="46">
        <v>23</v>
      </c>
      <c r="N1790" s="46">
        <f t="shared" si="353"/>
        <v>20615</v>
      </c>
      <c r="O1790" s="46">
        <f t="shared" si="354"/>
        <v>614</v>
      </c>
      <c r="P1790" s="46" t="s">
        <v>30</v>
      </c>
      <c r="Q1790" s="58">
        <f t="shared" si="355"/>
        <v>0</v>
      </c>
      <c r="R1790" s="46" t="str">
        <f t="shared" si="356"/>
        <v>-</v>
      </c>
      <c r="S1790" s="58" t="str">
        <f t="shared" si="357"/>
        <v>No Discount</v>
      </c>
      <c r="T1790" s="46" t="str">
        <f t="shared" si="358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59"/>
        <v>0</v>
      </c>
      <c r="W1790" s="46" t="str">
        <f t="shared" si="360"/>
        <v>-</v>
      </c>
      <c r="X1790" s="58">
        <f t="shared" si="361"/>
        <v>0</v>
      </c>
      <c r="Y1790" s="46" t="str">
        <f t="shared" si="362"/>
        <v>Yes</v>
      </c>
      <c r="Z1790" s="46" t="str">
        <f t="shared" si="363"/>
        <v>MID</v>
      </c>
    </row>
    <row r="1791" spans="1:26" x14ac:dyDescent="0.25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51"/>
        <v>224</v>
      </c>
      <c r="L1791" s="46">
        <f t="shared" si="352"/>
        <v>238</v>
      </c>
      <c r="M1791" s="46">
        <v>30</v>
      </c>
      <c r="N1791" s="46">
        <f t="shared" si="353"/>
        <v>268</v>
      </c>
      <c r="O1791" s="46">
        <f t="shared" si="354"/>
        <v>44</v>
      </c>
      <c r="P1791" s="46" t="s">
        <v>28</v>
      </c>
      <c r="Q1791" s="58">
        <f t="shared" si="355"/>
        <v>0</v>
      </c>
      <c r="R1791" s="46" t="str">
        <f t="shared" si="356"/>
        <v>-</v>
      </c>
      <c r="S1791" s="58" t="str">
        <f t="shared" si="357"/>
        <v>No Discount</v>
      </c>
      <c r="T1791" s="46" t="str">
        <f t="shared" si="358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59"/>
        <v>0</v>
      </c>
      <c r="W1791" s="46" t="str">
        <f t="shared" si="360"/>
        <v>-</v>
      </c>
      <c r="X1791" s="58">
        <f t="shared" si="361"/>
        <v>0</v>
      </c>
      <c r="Y1791" s="46" t="str">
        <f t="shared" si="362"/>
        <v>No</v>
      </c>
      <c r="Z1791" s="46" t="str">
        <f t="shared" si="363"/>
        <v>MID</v>
      </c>
    </row>
    <row r="1792" spans="1:26" x14ac:dyDescent="0.25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51"/>
        <v>685</v>
      </c>
      <c r="L1792" s="46">
        <f t="shared" si="352"/>
        <v>700</v>
      </c>
      <c r="M1792" s="46">
        <v>30</v>
      </c>
      <c r="N1792" s="46">
        <f t="shared" si="353"/>
        <v>730</v>
      </c>
      <c r="O1792" s="46">
        <f t="shared" si="354"/>
        <v>45</v>
      </c>
      <c r="P1792" s="46" t="s">
        <v>28</v>
      </c>
      <c r="Q1792" s="58">
        <f t="shared" si="355"/>
        <v>0</v>
      </c>
      <c r="R1792" s="46">
        <f t="shared" si="356"/>
        <v>204.4</v>
      </c>
      <c r="S1792" s="58" t="str">
        <f t="shared" si="357"/>
        <v>No Discount</v>
      </c>
      <c r="T1792" s="46" t="str">
        <f t="shared" si="358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59"/>
        <v>0</v>
      </c>
      <c r="W1792" s="46">
        <f t="shared" si="360"/>
        <v>204.4</v>
      </c>
      <c r="X1792" s="58">
        <f t="shared" si="361"/>
        <v>0</v>
      </c>
      <c r="Y1792" s="46" t="str">
        <f t="shared" si="362"/>
        <v>No</v>
      </c>
      <c r="Z1792" s="46" t="str">
        <f t="shared" si="363"/>
        <v>MID</v>
      </c>
    </row>
    <row r="1793" spans="1:26" x14ac:dyDescent="0.25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51"/>
        <v>2458</v>
      </c>
      <c r="L1793" s="46">
        <f t="shared" si="352"/>
        <v>2681</v>
      </c>
      <c r="M1793" s="46">
        <v>52</v>
      </c>
      <c r="N1793" s="46">
        <f t="shared" si="353"/>
        <v>2733</v>
      </c>
      <c r="O1793" s="46">
        <f t="shared" si="354"/>
        <v>275</v>
      </c>
      <c r="P1793" s="46" t="s">
        <v>30</v>
      </c>
      <c r="Q1793" s="58">
        <f t="shared" si="355"/>
        <v>0</v>
      </c>
      <c r="R1793" s="46">
        <f t="shared" si="356"/>
        <v>765.24000000000012</v>
      </c>
      <c r="S1793" s="58" t="str">
        <f t="shared" si="357"/>
        <v>No Discount</v>
      </c>
      <c r="T1793" s="46" t="str">
        <f t="shared" si="358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59"/>
        <v>0</v>
      </c>
      <c r="W1793" s="46">
        <f t="shared" si="360"/>
        <v>765.24000000000012</v>
      </c>
      <c r="X1793" s="58">
        <f t="shared" si="361"/>
        <v>0</v>
      </c>
      <c r="Y1793" s="46" t="str">
        <f t="shared" si="362"/>
        <v>Yes</v>
      </c>
      <c r="Z1793" s="46" t="str">
        <f t="shared" si="363"/>
        <v>HIGH</v>
      </c>
    </row>
    <row r="1794" spans="1:26" x14ac:dyDescent="0.25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51"/>
        <v>2370</v>
      </c>
      <c r="L1794" s="46">
        <f t="shared" si="352"/>
        <v>2584</v>
      </c>
      <c r="M1794" s="46">
        <v>98</v>
      </c>
      <c r="N1794" s="46">
        <f t="shared" si="353"/>
        <v>2682</v>
      </c>
      <c r="O1794" s="46">
        <f t="shared" si="354"/>
        <v>312</v>
      </c>
      <c r="P1794" s="46" t="s">
        <v>30</v>
      </c>
      <c r="Q1794" s="58">
        <f t="shared" si="355"/>
        <v>0</v>
      </c>
      <c r="R1794" s="46" t="str">
        <f t="shared" si="356"/>
        <v>-</v>
      </c>
      <c r="S1794" s="58" t="str">
        <f t="shared" si="357"/>
        <v>No Discount</v>
      </c>
      <c r="T1794" s="46" t="str">
        <f t="shared" si="358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59"/>
        <v>0</v>
      </c>
      <c r="W1794" s="46" t="str">
        <f t="shared" si="360"/>
        <v>-</v>
      </c>
      <c r="X1794" s="58">
        <f t="shared" si="361"/>
        <v>0</v>
      </c>
      <c r="Y1794" s="46" t="str">
        <f t="shared" si="362"/>
        <v>Yes</v>
      </c>
      <c r="Z1794" s="46" t="str">
        <f t="shared" si="363"/>
        <v>Very high</v>
      </c>
    </row>
    <row r="1795" spans="1:26" x14ac:dyDescent="0.25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64">I1795*J1795</f>
        <v>6060</v>
      </c>
      <c r="L1795" s="46">
        <f t="shared" ref="L1795:L1858" si="365">H1795*J1795</f>
        <v>6600</v>
      </c>
      <c r="M1795" s="46">
        <v>65</v>
      </c>
      <c r="N1795" s="46">
        <f t="shared" ref="N1795:N1858" si="366">L1795+M1795</f>
        <v>6665</v>
      </c>
      <c r="O1795" s="46">
        <f t="shared" ref="O1795:O1858" si="367">N1795-K1795</f>
        <v>605</v>
      </c>
      <c r="P1795" s="46" t="s">
        <v>28</v>
      </c>
      <c r="Q1795" s="58">
        <f t="shared" ref="Q1795:Q1858" si="368">IF(E1795="Amazon",30%,0)</f>
        <v>0</v>
      </c>
      <c r="R1795" s="46" t="str">
        <f t="shared" ref="R1795:R1858" si="369">IF(E1795="Amazon",30%*N1795,IF(E1795="Flipkart",28%*N1795,IF(E1795="India Mart",15%*N1795,"-")))</f>
        <v>-</v>
      </c>
      <c r="S1795" s="58" t="str">
        <f t="shared" ref="S1795:S1858" si="370">IF(AND(E1795="Website",N1795&gt;25000),2%,"No Discount")</f>
        <v>No Discount</v>
      </c>
      <c r="T1795" s="46" t="str">
        <f t="shared" ref="T1795:T1858" si="371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ref="V1795:V1858" si="372">IF(E1795="Amazon",30%,0%)</f>
        <v>0</v>
      </c>
      <c r="W1795" s="46" t="str">
        <f t="shared" ref="W1795:W1858" si="373">IF(E1795="Amazon",N1795*30%,IF(E1795="flipkart",N1795*28%,IF(E1795="indiamart",N1795*15%,"-")))</f>
        <v>-</v>
      </c>
      <c r="X1795" s="58">
        <f t="shared" ref="X1795:X1858" si="374">IF(AND(E1795="website",N1795&gt;25000),2%,0%)</f>
        <v>0</v>
      </c>
      <c r="Y1795" s="46" t="str">
        <f t="shared" ref="Y1795:Y1858" si="375">IF(OR(D1795="Furniture",D1795="Technology"),"Yes","No")</f>
        <v>Yes</v>
      </c>
      <c r="Z1795" s="46" t="str">
        <f t="shared" ref="Z1795:Z1858" si="376">_xlfn.IFS(M1795&lt;=20,"LOW",M1795&lt;=40,"MID",M1795&lt;=60,"HIGH",M1795&gt;60,"Very high")</f>
        <v>Very high</v>
      </c>
    </row>
    <row r="1796" spans="1:26" x14ac:dyDescent="0.25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64"/>
        <v>519</v>
      </c>
      <c r="L1796" s="46">
        <f t="shared" si="365"/>
        <v>579</v>
      </c>
      <c r="M1796" s="46">
        <v>30</v>
      </c>
      <c r="N1796" s="46">
        <f t="shared" si="366"/>
        <v>609</v>
      </c>
      <c r="O1796" s="46">
        <f t="shared" si="367"/>
        <v>90</v>
      </c>
      <c r="P1796" s="46" t="s">
        <v>30</v>
      </c>
      <c r="Q1796" s="58">
        <f t="shared" si="368"/>
        <v>0</v>
      </c>
      <c r="R1796" s="46">
        <f t="shared" si="369"/>
        <v>91.35</v>
      </c>
      <c r="S1796" s="58" t="str">
        <f t="shared" si="370"/>
        <v>No Discount</v>
      </c>
      <c r="T1796" s="46" t="str">
        <f t="shared" si="371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72"/>
        <v>0</v>
      </c>
      <c r="W1796" s="46" t="str">
        <f t="shared" si="373"/>
        <v>-</v>
      </c>
      <c r="X1796" s="58">
        <f t="shared" si="374"/>
        <v>0</v>
      </c>
      <c r="Y1796" s="46" t="str">
        <f t="shared" si="375"/>
        <v>No</v>
      </c>
      <c r="Z1796" s="46" t="str">
        <f t="shared" si="376"/>
        <v>MID</v>
      </c>
    </row>
    <row r="1797" spans="1:26" x14ac:dyDescent="0.25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64"/>
        <v>6429</v>
      </c>
      <c r="L1797" s="46">
        <f t="shared" si="365"/>
        <v>6684</v>
      </c>
      <c r="M1797" s="46">
        <v>24</v>
      </c>
      <c r="N1797" s="46">
        <f t="shared" si="366"/>
        <v>6708</v>
      </c>
      <c r="O1797" s="46">
        <f t="shared" si="367"/>
        <v>279</v>
      </c>
      <c r="P1797" s="46" t="s">
        <v>30</v>
      </c>
      <c r="Q1797" s="58">
        <f t="shared" si="368"/>
        <v>0.3</v>
      </c>
      <c r="R1797" s="46">
        <f t="shared" si="369"/>
        <v>2012.3999999999999</v>
      </c>
      <c r="S1797" s="58" t="str">
        <f t="shared" si="370"/>
        <v>No Discount</v>
      </c>
      <c r="T1797" s="46" t="str">
        <f t="shared" si="371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72"/>
        <v>0.3</v>
      </c>
      <c r="W1797" s="46">
        <f t="shared" si="373"/>
        <v>2012.3999999999999</v>
      </c>
      <c r="X1797" s="58">
        <f t="shared" si="374"/>
        <v>0</v>
      </c>
      <c r="Y1797" s="46" t="str">
        <f t="shared" si="375"/>
        <v>Yes</v>
      </c>
      <c r="Z1797" s="46" t="str">
        <f t="shared" si="376"/>
        <v>MID</v>
      </c>
    </row>
    <row r="1798" spans="1:26" x14ac:dyDescent="0.25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64"/>
        <v>4288</v>
      </c>
      <c r="L1798" s="46">
        <f t="shared" si="365"/>
        <v>4542</v>
      </c>
      <c r="M1798" s="46">
        <v>78</v>
      </c>
      <c r="N1798" s="46">
        <f t="shared" si="366"/>
        <v>4620</v>
      </c>
      <c r="O1798" s="46">
        <f t="shared" si="367"/>
        <v>332</v>
      </c>
      <c r="P1798" s="46" t="s">
        <v>28</v>
      </c>
      <c r="Q1798" s="58">
        <f t="shared" si="368"/>
        <v>0</v>
      </c>
      <c r="R1798" s="46" t="str">
        <f t="shared" si="369"/>
        <v>-</v>
      </c>
      <c r="S1798" s="58" t="str">
        <f t="shared" si="370"/>
        <v>No Discount</v>
      </c>
      <c r="T1798" s="46" t="str">
        <f t="shared" si="371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72"/>
        <v>0</v>
      </c>
      <c r="W1798" s="46" t="str">
        <f t="shared" si="373"/>
        <v>-</v>
      </c>
      <c r="X1798" s="58">
        <f t="shared" si="374"/>
        <v>0</v>
      </c>
      <c r="Y1798" s="46" t="str">
        <f t="shared" si="375"/>
        <v>Yes</v>
      </c>
      <c r="Z1798" s="46" t="str">
        <f t="shared" si="376"/>
        <v>Very high</v>
      </c>
    </row>
    <row r="1799" spans="1:26" x14ac:dyDescent="0.25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64"/>
        <v>2394</v>
      </c>
      <c r="L1799" s="46">
        <f t="shared" si="365"/>
        <v>2612</v>
      </c>
      <c r="M1799" s="46">
        <v>100</v>
      </c>
      <c r="N1799" s="46">
        <f t="shared" si="366"/>
        <v>2712</v>
      </c>
      <c r="O1799" s="46">
        <f t="shared" si="367"/>
        <v>318</v>
      </c>
      <c r="P1799" s="46" t="s">
        <v>30</v>
      </c>
      <c r="Q1799" s="58">
        <f t="shared" si="368"/>
        <v>0</v>
      </c>
      <c r="R1799" s="46" t="str">
        <f t="shared" si="369"/>
        <v>-</v>
      </c>
      <c r="S1799" s="58" t="str">
        <f t="shared" si="370"/>
        <v>No Discount</v>
      </c>
      <c r="T1799" s="46" t="str">
        <f t="shared" si="371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72"/>
        <v>0</v>
      </c>
      <c r="W1799" s="46" t="str">
        <f t="shared" si="373"/>
        <v>-</v>
      </c>
      <c r="X1799" s="58">
        <f t="shared" si="374"/>
        <v>0</v>
      </c>
      <c r="Y1799" s="46" t="str">
        <f t="shared" si="375"/>
        <v>Yes</v>
      </c>
      <c r="Z1799" s="46" t="str">
        <f t="shared" si="376"/>
        <v>Very high</v>
      </c>
    </row>
    <row r="1800" spans="1:26" x14ac:dyDescent="0.25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64"/>
        <v>1546</v>
      </c>
      <c r="L1800" s="46">
        <f t="shared" si="365"/>
        <v>1702</v>
      </c>
      <c r="M1800" s="46">
        <v>90</v>
      </c>
      <c r="N1800" s="46">
        <f t="shared" si="366"/>
        <v>1792</v>
      </c>
      <c r="O1800" s="46">
        <f t="shared" si="367"/>
        <v>246</v>
      </c>
      <c r="P1800" s="46" t="s">
        <v>30</v>
      </c>
      <c r="Q1800" s="58">
        <f t="shared" si="368"/>
        <v>0.3</v>
      </c>
      <c r="R1800" s="46">
        <f t="shared" si="369"/>
        <v>537.6</v>
      </c>
      <c r="S1800" s="58" t="str">
        <f t="shared" si="370"/>
        <v>No Discount</v>
      </c>
      <c r="T1800" s="46" t="str">
        <f t="shared" si="371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72"/>
        <v>0.3</v>
      </c>
      <c r="W1800" s="46">
        <f t="shared" si="373"/>
        <v>537.6</v>
      </c>
      <c r="X1800" s="58">
        <f t="shared" si="374"/>
        <v>0</v>
      </c>
      <c r="Y1800" s="46" t="str">
        <f t="shared" si="375"/>
        <v>No</v>
      </c>
      <c r="Z1800" s="46" t="str">
        <f t="shared" si="376"/>
        <v>Very high</v>
      </c>
    </row>
    <row r="1801" spans="1:26" x14ac:dyDescent="0.25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64"/>
        <v>4499</v>
      </c>
      <c r="L1801" s="46">
        <f t="shared" si="365"/>
        <v>4904</v>
      </c>
      <c r="M1801" s="46">
        <v>40</v>
      </c>
      <c r="N1801" s="46">
        <f t="shared" si="366"/>
        <v>4944</v>
      </c>
      <c r="O1801" s="46">
        <f t="shared" si="367"/>
        <v>445</v>
      </c>
      <c r="P1801" s="46" t="s">
        <v>30</v>
      </c>
      <c r="Q1801" s="58">
        <f t="shared" si="368"/>
        <v>0</v>
      </c>
      <c r="R1801" s="46" t="str">
        <f t="shared" si="369"/>
        <v>-</v>
      </c>
      <c r="S1801" s="58" t="str">
        <f t="shared" si="370"/>
        <v>No Discount</v>
      </c>
      <c r="T1801" s="46" t="str">
        <f t="shared" si="371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72"/>
        <v>0</v>
      </c>
      <c r="W1801" s="46" t="str">
        <f t="shared" si="373"/>
        <v>-</v>
      </c>
      <c r="X1801" s="58">
        <f t="shared" si="374"/>
        <v>0</v>
      </c>
      <c r="Y1801" s="46" t="str">
        <f t="shared" si="375"/>
        <v>Yes</v>
      </c>
      <c r="Z1801" s="46" t="str">
        <f t="shared" si="376"/>
        <v>MID</v>
      </c>
    </row>
    <row r="1802" spans="1:26" x14ac:dyDescent="0.25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64"/>
        <v>448</v>
      </c>
      <c r="L1802" s="46">
        <f t="shared" si="365"/>
        <v>488</v>
      </c>
      <c r="M1802" s="46">
        <v>10</v>
      </c>
      <c r="N1802" s="46">
        <f t="shared" si="366"/>
        <v>498</v>
      </c>
      <c r="O1802" s="46">
        <f t="shared" si="367"/>
        <v>50</v>
      </c>
      <c r="P1802" s="46" t="s">
        <v>30</v>
      </c>
      <c r="Q1802" s="58">
        <f t="shared" si="368"/>
        <v>0</v>
      </c>
      <c r="R1802" s="46" t="str">
        <f t="shared" si="369"/>
        <v>-</v>
      </c>
      <c r="S1802" s="58" t="str">
        <f t="shared" si="370"/>
        <v>No Discount</v>
      </c>
      <c r="T1802" s="46" t="str">
        <f t="shared" si="371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72"/>
        <v>0</v>
      </c>
      <c r="W1802" s="46" t="str">
        <f t="shared" si="373"/>
        <v>-</v>
      </c>
      <c r="X1802" s="58">
        <f t="shared" si="374"/>
        <v>0</v>
      </c>
      <c r="Y1802" s="46" t="str">
        <f t="shared" si="375"/>
        <v>No</v>
      </c>
      <c r="Z1802" s="46" t="str">
        <f t="shared" si="376"/>
        <v>LOW</v>
      </c>
    </row>
    <row r="1803" spans="1:26" x14ac:dyDescent="0.25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64"/>
        <v>4190</v>
      </c>
      <c r="L1803" s="46">
        <f t="shared" si="365"/>
        <v>4660</v>
      </c>
      <c r="M1803" s="46">
        <v>81</v>
      </c>
      <c r="N1803" s="46">
        <f t="shared" si="366"/>
        <v>4741</v>
      </c>
      <c r="O1803" s="46">
        <f t="shared" si="367"/>
        <v>551</v>
      </c>
      <c r="P1803" s="46" t="s">
        <v>30</v>
      </c>
      <c r="Q1803" s="58">
        <f t="shared" si="368"/>
        <v>0</v>
      </c>
      <c r="R1803" s="46" t="str">
        <f t="shared" si="369"/>
        <v>-</v>
      </c>
      <c r="S1803" s="58" t="str">
        <f t="shared" si="370"/>
        <v>No Discount</v>
      </c>
      <c r="T1803" s="46" t="str">
        <f t="shared" si="371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72"/>
        <v>0</v>
      </c>
      <c r="W1803" s="46" t="str">
        <f t="shared" si="373"/>
        <v>-</v>
      </c>
      <c r="X1803" s="58">
        <f t="shared" si="374"/>
        <v>0</v>
      </c>
      <c r="Y1803" s="46" t="str">
        <f t="shared" si="375"/>
        <v>No</v>
      </c>
      <c r="Z1803" s="46" t="str">
        <f t="shared" si="376"/>
        <v>Very high</v>
      </c>
    </row>
    <row r="1804" spans="1:26" x14ac:dyDescent="0.25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64"/>
        <v>1159</v>
      </c>
      <c r="L1804" s="46">
        <f t="shared" si="365"/>
        <v>1205</v>
      </c>
      <c r="M1804" s="46">
        <v>86</v>
      </c>
      <c r="N1804" s="46">
        <f t="shared" si="366"/>
        <v>1291</v>
      </c>
      <c r="O1804" s="46">
        <f t="shared" si="367"/>
        <v>132</v>
      </c>
      <c r="P1804" s="46" t="s">
        <v>30</v>
      </c>
      <c r="Q1804" s="58">
        <f t="shared" si="368"/>
        <v>0</v>
      </c>
      <c r="R1804" s="46" t="str">
        <f t="shared" si="369"/>
        <v>-</v>
      </c>
      <c r="S1804" s="58" t="str">
        <f t="shared" si="370"/>
        <v>No Discount</v>
      </c>
      <c r="T1804" s="46" t="str">
        <f t="shared" si="371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72"/>
        <v>0</v>
      </c>
      <c r="W1804" s="46" t="str">
        <f t="shared" si="373"/>
        <v>-</v>
      </c>
      <c r="X1804" s="58">
        <f t="shared" si="374"/>
        <v>0</v>
      </c>
      <c r="Y1804" s="46" t="str">
        <f t="shared" si="375"/>
        <v>Yes</v>
      </c>
      <c r="Z1804" s="46" t="str">
        <f t="shared" si="376"/>
        <v>Very high</v>
      </c>
    </row>
    <row r="1805" spans="1:26" x14ac:dyDescent="0.25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64"/>
        <v>10405</v>
      </c>
      <c r="L1805" s="46">
        <f t="shared" si="365"/>
        <v>11110</v>
      </c>
      <c r="M1805" s="46">
        <v>68</v>
      </c>
      <c r="N1805" s="46">
        <f t="shared" si="366"/>
        <v>11178</v>
      </c>
      <c r="O1805" s="46">
        <f t="shared" si="367"/>
        <v>773</v>
      </c>
      <c r="P1805" s="46" t="s">
        <v>28</v>
      </c>
      <c r="Q1805" s="58">
        <f t="shared" si="368"/>
        <v>0</v>
      </c>
      <c r="R1805" s="46" t="str">
        <f t="shared" si="369"/>
        <v>-</v>
      </c>
      <c r="S1805" s="58" t="str">
        <f t="shared" si="370"/>
        <v>No Discount</v>
      </c>
      <c r="T1805" s="46" t="str">
        <f t="shared" si="371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72"/>
        <v>0</v>
      </c>
      <c r="W1805" s="46" t="str">
        <f t="shared" si="373"/>
        <v>-</v>
      </c>
      <c r="X1805" s="58">
        <f t="shared" si="374"/>
        <v>0</v>
      </c>
      <c r="Y1805" s="46" t="str">
        <f t="shared" si="375"/>
        <v>Yes</v>
      </c>
      <c r="Z1805" s="46" t="str">
        <f t="shared" si="376"/>
        <v>Very high</v>
      </c>
    </row>
    <row r="1806" spans="1:26" x14ac:dyDescent="0.25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64"/>
        <v>13770</v>
      </c>
      <c r="L1806" s="46">
        <f t="shared" si="365"/>
        <v>14320</v>
      </c>
      <c r="M1806" s="46">
        <v>29</v>
      </c>
      <c r="N1806" s="46">
        <f t="shared" si="366"/>
        <v>14349</v>
      </c>
      <c r="O1806" s="46">
        <f t="shared" si="367"/>
        <v>579</v>
      </c>
      <c r="P1806" s="46" t="s">
        <v>30</v>
      </c>
      <c r="Q1806" s="58">
        <f t="shared" si="368"/>
        <v>0</v>
      </c>
      <c r="R1806" s="46">
        <f t="shared" si="369"/>
        <v>2152.35</v>
      </c>
      <c r="S1806" s="58" t="str">
        <f t="shared" si="370"/>
        <v>No Discount</v>
      </c>
      <c r="T1806" s="46" t="str">
        <f t="shared" si="371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72"/>
        <v>0</v>
      </c>
      <c r="W1806" s="46" t="str">
        <f t="shared" si="373"/>
        <v>-</v>
      </c>
      <c r="X1806" s="58">
        <f t="shared" si="374"/>
        <v>0</v>
      </c>
      <c r="Y1806" s="46" t="str">
        <f t="shared" si="375"/>
        <v>Yes</v>
      </c>
      <c r="Z1806" s="46" t="str">
        <f t="shared" si="376"/>
        <v>MID</v>
      </c>
    </row>
    <row r="1807" spans="1:26" x14ac:dyDescent="0.25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64"/>
        <v>7788</v>
      </c>
      <c r="L1807" s="46">
        <f t="shared" si="365"/>
        <v>8487</v>
      </c>
      <c r="M1807" s="46">
        <v>95</v>
      </c>
      <c r="N1807" s="46">
        <f t="shared" si="366"/>
        <v>8582</v>
      </c>
      <c r="O1807" s="46">
        <f t="shared" si="367"/>
        <v>794</v>
      </c>
      <c r="P1807" s="46" t="s">
        <v>30</v>
      </c>
      <c r="Q1807" s="58">
        <f t="shared" si="368"/>
        <v>0</v>
      </c>
      <c r="R1807" s="46" t="str">
        <f t="shared" si="369"/>
        <v>-</v>
      </c>
      <c r="S1807" s="58" t="str">
        <f t="shared" si="370"/>
        <v>No Discount</v>
      </c>
      <c r="T1807" s="46" t="str">
        <f t="shared" si="371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72"/>
        <v>0</v>
      </c>
      <c r="W1807" s="46" t="str">
        <f t="shared" si="373"/>
        <v>-</v>
      </c>
      <c r="X1807" s="58">
        <f t="shared" si="374"/>
        <v>0</v>
      </c>
      <c r="Y1807" s="46" t="str">
        <f t="shared" si="375"/>
        <v>Yes</v>
      </c>
      <c r="Z1807" s="46" t="str">
        <f t="shared" si="376"/>
        <v>Very high</v>
      </c>
    </row>
    <row r="1808" spans="1:26" x14ac:dyDescent="0.25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64"/>
        <v>742</v>
      </c>
      <c r="L1808" s="46">
        <f t="shared" si="365"/>
        <v>808</v>
      </c>
      <c r="M1808" s="46">
        <v>90</v>
      </c>
      <c r="N1808" s="46">
        <f t="shared" si="366"/>
        <v>898</v>
      </c>
      <c r="O1808" s="46">
        <f t="shared" si="367"/>
        <v>156</v>
      </c>
      <c r="P1808" s="46" t="s">
        <v>30</v>
      </c>
      <c r="Q1808" s="58">
        <f t="shared" si="368"/>
        <v>0</v>
      </c>
      <c r="R1808" s="46" t="str">
        <f t="shared" si="369"/>
        <v>-</v>
      </c>
      <c r="S1808" s="58" t="str">
        <f t="shared" si="370"/>
        <v>No Discount</v>
      </c>
      <c r="T1808" s="46" t="str">
        <f t="shared" si="371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72"/>
        <v>0</v>
      </c>
      <c r="W1808" s="46" t="str">
        <f t="shared" si="373"/>
        <v>-</v>
      </c>
      <c r="X1808" s="58">
        <f t="shared" si="374"/>
        <v>0</v>
      </c>
      <c r="Y1808" s="46" t="str">
        <f t="shared" si="375"/>
        <v>No</v>
      </c>
      <c r="Z1808" s="46" t="str">
        <f t="shared" si="376"/>
        <v>Very high</v>
      </c>
    </row>
    <row r="1809" spans="1:26" x14ac:dyDescent="0.25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64"/>
        <v>8906</v>
      </c>
      <c r="L1809" s="46">
        <f t="shared" si="365"/>
        <v>9616</v>
      </c>
      <c r="M1809" s="46">
        <v>38</v>
      </c>
      <c r="N1809" s="46">
        <f t="shared" si="366"/>
        <v>9654</v>
      </c>
      <c r="O1809" s="46">
        <f t="shared" si="367"/>
        <v>748</v>
      </c>
      <c r="P1809" s="46" t="s">
        <v>28</v>
      </c>
      <c r="Q1809" s="58">
        <f t="shared" si="368"/>
        <v>0</v>
      </c>
      <c r="R1809" s="46" t="str">
        <f t="shared" si="369"/>
        <v>-</v>
      </c>
      <c r="S1809" s="58" t="str">
        <f t="shared" si="370"/>
        <v>No Discount</v>
      </c>
      <c r="T1809" s="46" t="str">
        <f t="shared" si="371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72"/>
        <v>0</v>
      </c>
      <c r="W1809" s="46" t="str">
        <f t="shared" si="373"/>
        <v>-</v>
      </c>
      <c r="X1809" s="58">
        <f t="shared" si="374"/>
        <v>0</v>
      </c>
      <c r="Y1809" s="46" t="str">
        <f t="shared" si="375"/>
        <v>Yes</v>
      </c>
      <c r="Z1809" s="46" t="str">
        <f t="shared" si="376"/>
        <v>MID</v>
      </c>
    </row>
    <row r="1810" spans="1:26" x14ac:dyDescent="0.25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64"/>
        <v>3596</v>
      </c>
      <c r="L1810" s="46">
        <f t="shared" si="365"/>
        <v>3812</v>
      </c>
      <c r="M1810" s="46">
        <v>29</v>
      </c>
      <c r="N1810" s="46">
        <f t="shared" si="366"/>
        <v>3841</v>
      </c>
      <c r="O1810" s="46">
        <f t="shared" si="367"/>
        <v>245</v>
      </c>
      <c r="P1810" s="46" t="s">
        <v>28</v>
      </c>
      <c r="Q1810" s="58">
        <f t="shared" si="368"/>
        <v>0</v>
      </c>
      <c r="R1810" s="46" t="str">
        <f t="shared" si="369"/>
        <v>-</v>
      </c>
      <c r="S1810" s="58" t="str">
        <f t="shared" si="370"/>
        <v>No Discount</v>
      </c>
      <c r="T1810" s="46" t="str">
        <f t="shared" si="371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72"/>
        <v>0</v>
      </c>
      <c r="W1810" s="46" t="str">
        <f t="shared" si="373"/>
        <v>-</v>
      </c>
      <c r="X1810" s="58">
        <f t="shared" si="374"/>
        <v>0</v>
      </c>
      <c r="Y1810" s="46" t="str">
        <f t="shared" si="375"/>
        <v>Yes</v>
      </c>
      <c r="Z1810" s="46" t="str">
        <f t="shared" si="376"/>
        <v>MID</v>
      </c>
    </row>
    <row r="1811" spans="1:26" x14ac:dyDescent="0.25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64"/>
        <v>838</v>
      </c>
      <c r="L1811" s="46">
        <f t="shared" si="365"/>
        <v>916</v>
      </c>
      <c r="M1811" s="46">
        <v>72</v>
      </c>
      <c r="N1811" s="46">
        <f t="shared" si="366"/>
        <v>988</v>
      </c>
      <c r="O1811" s="46">
        <f t="shared" si="367"/>
        <v>150</v>
      </c>
      <c r="P1811" s="46" t="s">
        <v>30</v>
      </c>
      <c r="Q1811" s="58">
        <f t="shared" si="368"/>
        <v>0</v>
      </c>
      <c r="R1811" s="46">
        <f t="shared" si="369"/>
        <v>276.64000000000004</v>
      </c>
      <c r="S1811" s="58" t="str">
        <f t="shared" si="370"/>
        <v>No Discount</v>
      </c>
      <c r="T1811" s="46" t="str">
        <f t="shared" si="371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72"/>
        <v>0</v>
      </c>
      <c r="W1811" s="46">
        <f t="shared" si="373"/>
        <v>276.64000000000004</v>
      </c>
      <c r="X1811" s="58">
        <f t="shared" si="374"/>
        <v>0</v>
      </c>
      <c r="Y1811" s="46" t="str">
        <f t="shared" si="375"/>
        <v>No</v>
      </c>
      <c r="Z1811" s="46" t="str">
        <f t="shared" si="376"/>
        <v>Very high</v>
      </c>
    </row>
    <row r="1812" spans="1:26" x14ac:dyDescent="0.25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64"/>
        <v>316</v>
      </c>
      <c r="L1812" s="46">
        <f t="shared" si="365"/>
        <v>350</v>
      </c>
      <c r="M1812" s="46">
        <v>30</v>
      </c>
      <c r="N1812" s="46">
        <f t="shared" si="366"/>
        <v>380</v>
      </c>
      <c r="O1812" s="46">
        <f t="shared" si="367"/>
        <v>64</v>
      </c>
      <c r="P1812" s="46" t="s">
        <v>30</v>
      </c>
      <c r="Q1812" s="58">
        <f t="shared" si="368"/>
        <v>0</v>
      </c>
      <c r="R1812" s="46" t="str">
        <f t="shared" si="369"/>
        <v>-</v>
      </c>
      <c r="S1812" s="58" t="str">
        <f t="shared" si="370"/>
        <v>No Discount</v>
      </c>
      <c r="T1812" s="46" t="str">
        <f t="shared" si="371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72"/>
        <v>0</v>
      </c>
      <c r="W1812" s="46" t="str">
        <f t="shared" si="373"/>
        <v>-</v>
      </c>
      <c r="X1812" s="58">
        <f t="shared" si="374"/>
        <v>0</v>
      </c>
      <c r="Y1812" s="46" t="str">
        <f t="shared" si="375"/>
        <v>No</v>
      </c>
      <c r="Z1812" s="46" t="str">
        <f t="shared" si="376"/>
        <v>MID</v>
      </c>
    </row>
    <row r="1813" spans="1:26" x14ac:dyDescent="0.25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64"/>
        <v>19038</v>
      </c>
      <c r="L1813" s="46">
        <f t="shared" si="365"/>
        <v>19794</v>
      </c>
      <c r="M1813" s="46">
        <v>45</v>
      </c>
      <c r="N1813" s="46">
        <f t="shared" si="366"/>
        <v>19839</v>
      </c>
      <c r="O1813" s="46">
        <f t="shared" si="367"/>
        <v>801</v>
      </c>
      <c r="P1813" s="46" t="s">
        <v>28</v>
      </c>
      <c r="Q1813" s="58">
        <f t="shared" si="368"/>
        <v>0</v>
      </c>
      <c r="R1813" s="46">
        <f t="shared" si="369"/>
        <v>2975.85</v>
      </c>
      <c r="S1813" s="58" t="str">
        <f t="shared" si="370"/>
        <v>No Discount</v>
      </c>
      <c r="T1813" s="46" t="str">
        <f t="shared" si="371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72"/>
        <v>0</v>
      </c>
      <c r="W1813" s="46" t="str">
        <f t="shared" si="373"/>
        <v>-</v>
      </c>
      <c r="X1813" s="58">
        <f t="shared" si="374"/>
        <v>0</v>
      </c>
      <c r="Y1813" s="46" t="str">
        <f t="shared" si="375"/>
        <v>Yes</v>
      </c>
      <c r="Z1813" s="46" t="str">
        <f t="shared" si="376"/>
        <v>HIGH</v>
      </c>
    </row>
    <row r="1814" spans="1:26" x14ac:dyDescent="0.25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64"/>
        <v>7275</v>
      </c>
      <c r="L1814" s="46">
        <f t="shared" si="365"/>
        <v>7932</v>
      </c>
      <c r="M1814" s="46">
        <v>57</v>
      </c>
      <c r="N1814" s="46">
        <f t="shared" si="366"/>
        <v>7989</v>
      </c>
      <c r="O1814" s="46">
        <f t="shared" si="367"/>
        <v>714</v>
      </c>
      <c r="P1814" s="46" t="s">
        <v>30</v>
      </c>
      <c r="Q1814" s="58">
        <f t="shared" si="368"/>
        <v>0.3</v>
      </c>
      <c r="R1814" s="46">
        <f t="shared" si="369"/>
        <v>2396.6999999999998</v>
      </c>
      <c r="S1814" s="58" t="str">
        <f t="shared" si="370"/>
        <v>No Discount</v>
      </c>
      <c r="T1814" s="46" t="str">
        <f t="shared" si="371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72"/>
        <v>0.3</v>
      </c>
      <c r="W1814" s="46">
        <f t="shared" si="373"/>
        <v>2396.6999999999998</v>
      </c>
      <c r="X1814" s="58">
        <f t="shared" si="374"/>
        <v>0</v>
      </c>
      <c r="Y1814" s="46" t="str">
        <f t="shared" si="375"/>
        <v>Yes</v>
      </c>
      <c r="Z1814" s="46" t="str">
        <f t="shared" si="376"/>
        <v>HIGH</v>
      </c>
    </row>
    <row r="1815" spans="1:26" x14ac:dyDescent="0.25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64"/>
        <v>11837</v>
      </c>
      <c r="L1815" s="46">
        <f t="shared" si="365"/>
        <v>12663</v>
      </c>
      <c r="M1815" s="46">
        <v>51</v>
      </c>
      <c r="N1815" s="46">
        <f t="shared" si="366"/>
        <v>12714</v>
      </c>
      <c r="O1815" s="46">
        <f t="shared" si="367"/>
        <v>877</v>
      </c>
      <c r="P1815" s="46" t="s">
        <v>30</v>
      </c>
      <c r="Q1815" s="58">
        <f t="shared" si="368"/>
        <v>0</v>
      </c>
      <c r="R1815" s="46" t="str">
        <f t="shared" si="369"/>
        <v>-</v>
      </c>
      <c r="S1815" s="58" t="str">
        <f t="shared" si="370"/>
        <v>No Discount</v>
      </c>
      <c r="T1815" s="46" t="str">
        <f t="shared" si="371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72"/>
        <v>0</v>
      </c>
      <c r="W1815" s="46" t="str">
        <f t="shared" si="373"/>
        <v>-</v>
      </c>
      <c r="X1815" s="58">
        <f t="shared" si="374"/>
        <v>0</v>
      </c>
      <c r="Y1815" s="46" t="str">
        <f t="shared" si="375"/>
        <v>No</v>
      </c>
      <c r="Z1815" s="46" t="str">
        <f t="shared" si="376"/>
        <v>HIGH</v>
      </c>
    </row>
    <row r="1816" spans="1:26" x14ac:dyDescent="0.25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64"/>
        <v>4525</v>
      </c>
      <c r="L1816" s="46">
        <f t="shared" si="365"/>
        <v>4705</v>
      </c>
      <c r="M1816" s="46">
        <v>92</v>
      </c>
      <c r="N1816" s="46">
        <f t="shared" si="366"/>
        <v>4797</v>
      </c>
      <c r="O1816" s="46">
        <f t="shared" si="367"/>
        <v>272</v>
      </c>
      <c r="P1816" s="46" t="s">
        <v>30</v>
      </c>
      <c r="Q1816" s="58">
        <f t="shared" si="368"/>
        <v>0</v>
      </c>
      <c r="R1816" s="46">
        <f t="shared" si="369"/>
        <v>1343.16</v>
      </c>
      <c r="S1816" s="58" t="str">
        <f t="shared" si="370"/>
        <v>No Discount</v>
      </c>
      <c r="T1816" s="46" t="str">
        <f t="shared" si="371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72"/>
        <v>0</v>
      </c>
      <c r="W1816" s="46">
        <f t="shared" si="373"/>
        <v>1343.16</v>
      </c>
      <c r="X1816" s="58">
        <f t="shared" si="374"/>
        <v>0</v>
      </c>
      <c r="Y1816" s="46" t="str">
        <f t="shared" si="375"/>
        <v>No</v>
      </c>
      <c r="Z1816" s="46" t="str">
        <f t="shared" si="376"/>
        <v>Very high</v>
      </c>
    </row>
    <row r="1817" spans="1:26" x14ac:dyDescent="0.25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64"/>
        <v>26480</v>
      </c>
      <c r="L1817" s="46">
        <f t="shared" si="365"/>
        <v>27804</v>
      </c>
      <c r="M1817" s="46">
        <v>26</v>
      </c>
      <c r="N1817" s="46">
        <f t="shared" si="366"/>
        <v>27830</v>
      </c>
      <c r="O1817" s="46">
        <f t="shared" si="367"/>
        <v>1350</v>
      </c>
      <c r="P1817" s="46" t="s">
        <v>30</v>
      </c>
      <c r="Q1817" s="58">
        <f t="shared" si="368"/>
        <v>0</v>
      </c>
      <c r="R1817" s="46">
        <f t="shared" si="369"/>
        <v>4174.5</v>
      </c>
      <c r="S1817" s="58" t="str">
        <f t="shared" si="370"/>
        <v>No Discount</v>
      </c>
      <c r="T1817" s="46" t="str">
        <f t="shared" si="371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72"/>
        <v>0</v>
      </c>
      <c r="W1817" s="46" t="str">
        <f t="shared" si="373"/>
        <v>-</v>
      </c>
      <c r="X1817" s="58">
        <f t="shared" si="374"/>
        <v>0</v>
      </c>
      <c r="Y1817" s="46" t="str">
        <f t="shared" si="375"/>
        <v>Yes</v>
      </c>
      <c r="Z1817" s="46" t="str">
        <f t="shared" si="376"/>
        <v>MID</v>
      </c>
    </row>
    <row r="1818" spans="1:26" x14ac:dyDescent="0.25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64"/>
        <v>1164</v>
      </c>
      <c r="L1818" s="46">
        <f t="shared" si="365"/>
        <v>1210</v>
      </c>
      <c r="M1818" s="46">
        <v>36</v>
      </c>
      <c r="N1818" s="46">
        <f t="shared" si="366"/>
        <v>1246</v>
      </c>
      <c r="O1818" s="46">
        <f t="shared" si="367"/>
        <v>82</v>
      </c>
      <c r="P1818" s="46" t="s">
        <v>28</v>
      </c>
      <c r="Q1818" s="58">
        <f t="shared" si="368"/>
        <v>0</v>
      </c>
      <c r="R1818" s="46">
        <f t="shared" si="369"/>
        <v>186.9</v>
      </c>
      <c r="S1818" s="58" t="str">
        <f t="shared" si="370"/>
        <v>No Discount</v>
      </c>
      <c r="T1818" s="46" t="str">
        <f t="shared" si="371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72"/>
        <v>0</v>
      </c>
      <c r="W1818" s="46" t="str">
        <f t="shared" si="373"/>
        <v>-</v>
      </c>
      <c r="X1818" s="58">
        <f t="shared" si="374"/>
        <v>0</v>
      </c>
      <c r="Y1818" s="46" t="str">
        <f t="shared" si="375"/>
        <v>Yes</v>
      </c>
      <c r="Z1818" s="46" t="str">
        <f t="shared" si="376"/>
        <v>MID</v>
      </c>
    </row>
    <row r="1819" spans="1:26" x14ac:dyDescent="0.25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64"/>
        <v>2670</v>
      </c>
      <c r="L1819" s="46">
        <f t="shared" si="365"/>
        <v>2996</v>
      </c>
      <c r="M1819" s="46">
        <v>71</v>
      </c>
      <c r="N1819" s="46">
        <f t="shared" si="366"/>
        <v>3067</v>
      </c>
      <c r="O1819" s="46">
        <f t="shared" si="367"/>
        <v>397</v>
      </c>
      <c r="P1819" s="46" t="s">
        <v>30</v>
      </c>
      <c r="Q1819" s="58">
        <f t="shared" si="368"/>
        <v>0</v>
      </c>
      <c r="R1819" s="46">
        <f t="shared" si="369"/>
        <v>460.05</v>
      </c>
      <c r="S1819" s="58" t="str">
        <f t="shared" si="370"/>
        <v>No Discount</v>
      </c>
      <c r="T1819" s="46" t="str">
        <f t="shared" si="371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72"/>
        <v>0</v>
      </c>
      <c r="W1819" s="46" t="str">
        <f t="shared" si="373"/>
        <v>-</v>
      </c>
      <c r="X1819" s="58">
        <f t="shared" si="374"/>
        <v>0</v>
      </c>
      <c r="Y1819" s="46" t="str">
        <f t="shared" si="375"/>
        <v>Yes</v>
      </c>
      <c r="Z1819" s="46" t="str">
        <f t="shared" si="376"/>
        <v>Very high</v>
      </c>
    </row>
    <row r="1820" spans="1:26" x14ac:dyDescent="0.25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64"/>
        <v>4806</v>
      </c>
      <c r="L1820" s="46">
        <f t="shared" si="365"/>
        <v>5289</v>
      </c>
      <c r="M1820" s="46">
        <v>37</v>
      </c>
      <c r="N1820" s="46">
        <f t="shared" si="366"/>
        <v>5326</v>
      </c>
      <c r="O1820" s="46">
        <f t="shared" si="367"/>
        <v>520</v>
      </c>
      <c r="P1820" s="46" t="s">
        <v>28</v>
      </c>
      <c r="Q1820" s="58">
        <f t="shared" si="368"/>
        <v>0</v>
      </c>
      <c r="R1820" s="46">
        <f t="shared" si="369"/>
        <v>798.9</v>
      </c>
      <c r="S1820" s="58" t="str">
        <f t="shared" si="370"/>
        <v>No Discount</v>
      </c>
      <c r="T1820" s="46" t="str">
        <f t="shared" si="371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72"/>
        <v>0</v>
      </c>
      <c r="W1820" s="46" t="str">
        <f t="shared" si="373"/>
        <v>-</v>
      </c>
      <c r="X1820" s="58">
        <f t="shared" si="374"/>
        <v>0</v>
      </c>
      <c r="Y1820" s="46" t="str">
        <f t="shared" si="375"/>
        <v>No</v>
      </c>
      <c r="Z1820" s="46" t="str">
        <f t="shared" si="376"/>
        <v>MID</v>
      </c>
    </row>
    <row r="1821" spans="1:26" x14ac:dyDescent="0.25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64"/>
        <v>17424</v>
      </c>
      <c r="L1821" s="46">
        <f t="shared" si="365"/>
        <v>18261</v>
      </c>
      <c r="M1821" s="46">
        <v>100</v>
      </c>
      <c r="N1821" s="46">
        <f t="shared" si="366"/>
        <v>18361</v>
      </c>
      <c r="O1821" s="46">
        <f t="shared" si="367"/>
        <v>937</v>
      </c>
      <c r="P1821" s="46" t="s">
        <v>30</v>
      </c>
      <c r="Q1821" s="58">
        <f t="shared" si="368"/>
        <v>0.3</v>
      </c>
      <c r="R1821" s="46">
        <f t="shared" si="369"/>
        <v>5508.3</v>
      </c>
      <c r="S1821" s="58" t="str">
        <f t="shared" si="370"/>
        <v>No Discount</v>
      </c>
      <c r="T1821" s="46" t="str">
        <f t="shared" si="371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72"/>
        <v>0.3</v>
      </c>
      <c r="W1821" s="46">
        <f t="shared" si="373"/>
        <v>5508.3</v>
      </c>
      <c r="X1821" s="58">
        <f t="shared" si="374"/>
        <v>0</v>
      </c>
      <c r="Y1821" s="46" t="str">
        <f t="shared" si="375"/>
        <v>Yes</v>
      </c>
      <c r="Z1821" s="46" t="str">
        <f t="shared" si="376"/>
        <v>Very high</v>
      </c>
    </row>
    <row r="1822" spans="1:26" x14ac:dyDescent="0.25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64"/>
        <v>7650</v>
      </c>
      <c r="L1822" s="46">
        <f t="shared" si="365"/>
        <v>8025</v>
      </c>
      <c r="M1822" s="46">
        <v>98</v>
      </c>
      <c r="N1822" s="46">
        <f t="shared" si="366"/>
        <v>8123</v>
      </c>
      <c r="O1822" s="46">
        <f t="shared" si="367"/>
        <v>473</v>
      </c>
      <c r="P1822" s="46" t="s">
        <v>30</v>
      </c>
      <c r="Q1822" s="58">
        <f t="shared" si="368"/>
        <v>0.3</v>
      </c>
      <c r="R1822" s="46">
        <f t="shared" si="369"/>
        <v>2436.9</v>
      </c>
      <c r="S1822" s="58" t="str">
        <f t="shared" si="370"/>
        <v>No Discount</v>
      </c>
      <c r="T1822" s="46" t="str">
        <f t="shared" si="371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72"/>
        <v>0.3</v>
      </c>
      <c r="W1822" s="46">
        <f t="shared" si="373"/>
        <v>2436.9</v>
      </c>
      <c r="X1822" s="58">
        <f t="shared" si="374"/>
        <v>0</v>
      </c>
      <c r="Y1822" s="46" t="str">
        <f t="shared" si="375"/>
        <v>Yes</v>
      </c>
      <c r="Z1822" s="46" t="str">
        <f t="shared" si="376"/>
        <v>Very high</v>
      </c>
    </row>
    <row r="1823" spans="1:26" x14ac:dyDescent="0.25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64"/>
        <v>2516</v>
      </c>
      <c r="L1823" s="46">
        <f t="shared" si="365"/>
        <v>2696</v>
      </c>
      <c r="M1823" s="46">
        <v>56</v>
      </c>
      <c r="N1823" s="46">
        <f t="shared" si="366"/>
        <v>2752</v>
      </c>
      <c r="O1823" s="46">
        <f t="shared" si="367"/>
        <v>236</v>
      </c>
      <c r="P1823" s="46" t="s">
        <v>30</v>
      </c>
      <c r="Q1823" s="58">
        <f t="shared" si="368"/>
        <v>0</v>
      </c>
      <c r="R1823" s="46" t="str">
        <f t="shared" si="369"/>
        <v>-</v>
      </c>
      <c r="S1823" s="58" t="str">
        <f t="shared" si="370"/>
        <v>No Discount</v>
      </c>
      <c r="T1823" s="46" t="str">
        <f t="shared" si="371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72"/>
        <v>0</v>
      </c>
      <c r="W1823" s="46" t="str">
        <f t="shared" si="373"/>
        <v>-</v>
      </c>
      <c r="X1823" s="58">
        <f t="shared" si="374"/>
        <v>0</v>
      </c>
      <c r="Y1823" s="46" t="str">
        <f t="shared" si="375"/>
        <v>No</v>
      </c>
      <c r="Z1823" s="46" t="str">
        <f t="shared" si="376"/>
        <v>HIGH</v>
      </c>
    </row>
    <row r="1824" spans="1:26" x14ac:dyDescent="0.25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64"/>
        <v>694</v>
      </c>
      <c r="L1824" s="46">
        <f t="shared" si="365"/>
        <v>743</v>
      </c>
      <c r="M1824" s="46">
        <v>32</v>
      </c>
      <c r="N1824" s="46">
        <f t="shared" si="366"/>
        <v>775</v>
      </c>
      <c r="O1824" s="46">
        <f t="shared" si="367"/>
        <v>81</v>
      </c>
      <c r="P1824" s="46" t="s">
        <v>152</v>
      </c>
      <c r="Q1824" s="58">
        <f t="shared" si="368"/>
        <v>0</v>
      </c>
      <c r="R1824" s="46" t="str">
        <f t="shared" si="369"/>
        <v>-</v>
      </c>
      <c r="S1824" s="58" t="str">
        <f t="shared" si="370"/>
        <v>No Discount</v>
      </c>
      <c r="T1824" s="46" t="str">
        <f t="shared" si="371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72"/>
        <v>0</v>
      </c>
      <c r="W1824" s="46" t="str">
        <f t="shared" si="373"/>
        <v>-</v>
      </c>
      <c r="X1824" s="58">
        <f t="shared" si="374"/>
        <v>0</v>
      </c>
      <c r="Y1824" s="46" t="str">
        <f t="shared" si="375"/>
        <v>No</v>
      </c>
      <c r="Z1824" s="46" t="str">
        <f t="shared" si="376"/>
        <v>MID</v>
      </c>
    </row>
    <row r="1825" spans="1:26" x14ac:dyDescent="0.25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64"/>
        <v>114</v>
      </c>
      <c r="L1825" s="46">
        <f t="shared" si="365"/>
        <v>120</v>
      </c>
      <c r="M1825" s="46">
        <v>10</v>
      </c>
      <c r="N1825" s="46">
        <f t="shared" si="366"/>
        <v>130</v>
      </c>
      <c r="O1825" s="46">
        <f t="shared" si="367"/>
        <v>16</v>
      </c>
      <c r="P1825" s="46" t="s">
        <v>64</v>
      </c>
      <c r="Q1825" s="58">
        <f t="shared" si="368"/>
        <v>0</v>
      </c>
      <c r="R1825" s="46">
        <f t="shared" si="369"/>
        <v>19.5</v>
      </c>
      <c r="S1825" s="58" t="str">
        <f t="shared" si="370"/>
        <v>No Discount</v>
      </c>
      <c r="T1825" s="46" t="str">
        <f t="shared" si="371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72"/>
        <v>0</v>
      </c>
      <c r="W1825" s="46" t="str">
        <f t="shared" si="373"/>
        <v>-</v>
      </c>
      <c r="X1825" s="58">
        <f t="shared" si="374"/>
        <v>0</v>
      </c>
      <c r="Y1825" s="46" t="str">
        <f t="shared" si="375"/>
        <v>No</v>
      </c>
      <c r="Z1825" s="46" t="str">
        <f t="shared" si="376"/>
        <v>LOW</v>
      </c>
    </row>
    <row r="1826" spans="1:26" x14ac:dyDescent="0.25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64"/>
        <v>648</v>
      </c>
      <c r="L1826" s="46">
        <f t="shared" si="365"/>
        <v>700</v>
      </c>
      <c r="M1826" s="46">
        <v>30</v>
      </c>
      <c r="N1826" s="46">
        <f t="shared" si="366"/>
        <v>730</v>
      </c>
      <c r="O1826" s="46">
        <f t="shared" si="367"/>
        <v>82</v>
      </c>
      <c r="P1826" s="46" t="s">
        <v>28</v>
      </c>
      <c r="Q1826" s="58">
        <f t="shared" si="368"/>
        <v>0.3</v>
      </c>
      <c r="R1826" s="46">
        <f t="shared" si="369"/>
        <v>219</v>
      </c>
      <c r="S1826" s="58" t="str">
        <f t="shared" si="370"/>
        <v>No Discount</v>
      </c>
      <c r="T1826" s="46" t="str">
        <f t="shared" si="371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72"/>
        <v>0.3</v>
      </c>
      <c r="W1826" s="46">
        <f t="shared" si="373"/>
        <v>219</v>
      </c>
      <c r="X1826" s="58">
        <f t="shared" si="374"/>
        <v>0</v>
      </c>
      <c r="Y1826" s="46" t="str">
        <f t="shared" si="375"/>
        <v>No</v>
      </c>
      <c r="Z1826" s="46" t="str">
        <f t="shared" si="376"/>
        <v>MID</v>
      </c>
    </row>
    <row r="1827" spans="1:26" x14ac:dyDescent="0.25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64"/>
        <v>200</v>
      </c>
      <c r="L1827" s="46">
        <f t="shared" si="365"/>
        <v>214</v>
      </c>
      <c r="M1827" s="46">
        <v>88</v>
      </c>
      <c r="N1827" s="46">
        <f t="shared" si="366"/>
        <v>302</v>
      </c>
      <c r="O1827" s="46">
        <f t="shared" si="367"/>
        <v>102</v>
      </c>
      <c r="P1827" s="46" t="s">
        <v>30</v>
      </c>
      <c r="Q1827" s="58">
        <f t="shared" si="368"/>
        <v>0</v>
      </c>
      <c r="R1827" s="46">
        <f t="shared" si="369"/>
        <v>45.3</v>
      </c>
      <c r="S1827" s="58" t="str">
        <f t="shared" si="370"/>
        <v>No Discount</v>
      </c>
      <c r="T1827" s="46" t="str">
        <f t="shared" si="371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72"/>
        <v>0</v>
      </c>
      <c r="W1827" s="46" t="str">
        <f t="shared" si="373"/>
        <v>-</v>
      </c>
      <c r="X1827" s="58">
        <f t="shared" si="374"/>
        <v>0</v>
      </c>
      <c r="Y1827" s="46" t="str">
        <f t="shared" si="375"/>
        <v>No</v>
      </c>
      <c r="Z1827" s="46" t="str">
        <f t="shared" si="376"/>
        <v>Very high</v>
      </c>
    </row>
    <row r="1828" spans="1:26" x14ac:dyDescent="0.25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64"/>
        <v>9132</v>
      </c>
      <c r="L1828" s="46">
        <f t="shared" si="365"/>
        <v>9768</v>
      </c>
      <c r="M1828" s="46">
        <v>34</v>
      </c>
      <c r="N1828" s="46">
        <f t="shared" si="366"/>
        <v>9802</v>
      </c>
      <c r="O1828" s="46">
        <f t="shared" si="367"/>
        <v>670</v>
      </c>
      <c r="P1828" s="46" t="s">
        <v>28</v>
      </c>
      <c r="Q1828" s="58">
        <f t="shared" si="368"/>
        <v>0</v>
      </c>
      <c r="R1828" s="46" t="str">
        <f t="shared" si="369"/>
        <v>-</v>
      </c>
      <c r="S1828" s="58" t="str">
        <f t="shared" si="370"/>
        <v>No Discount</v>
      </c>
      <c r="T1828" s="46" t="str">
        <f t="shared" si="371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72"/>
        <v>0</v>
      </c>
      <c r="W1828" s="46" t="str">
        <f t="shared" si="373"/>
        <v>-</v>
      </c>
      <c r="X1828" s="58">
        <f t="shared" si="374"/>
        <v>0</v>
      </c>
      <c r="Y1828" s="46" t="str">
        <f t="shared" si="375"/>
        <v>No</v>
      </c>
      <c r="Z1828" s="46" t="str">
        <f t="shared" si="376"/>
        <v>MID</v>
      </c>
    </row>
    <row r="1829" spans="1:26" x14ac:dyDescent="0.25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64"/>
        <v>3135</v>
      </c>
      <c r="L1829" s="46">
        <f t="shared" si="365"/>
        <v>3455</v>
      </c>
      <c r="M1829" s="46">
        <v>33</v>
      </c>
      <c r="N1829" s="46">
        <f t="shared" si="366"/>
        <v>3488</v>
      </c>
      <c r="O1829" s="46">
        <f t="shared" si="367"/>
        <v>353</v>
      </c>
      <c r="P1829" s="46" t="s">
        <v>28</v>
      </c>
      <c r="Q1829" s="58">
        <f t="shared" si="368"/>
        <v>0.3</v>
      </c>
      <c r="R1829" s="46">
        <f t="shared" si="369"/>
        <v>1046.3999999999999</v>
      </c>
      <c r="S1829" s="58" t="str">
        <f t="shared" si="370"/>
        <v>No Discount</v>
      </c>
      <c r="T1829" s="46" t="str">
        <f t="shared" si="371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72"/>
        <v>0.3</v>
      </c>
      <c r="W1829" s="46">
        <f t="shared" si="373"/>
        <v>1046.3999999999999</v>
      </c>
      <c r="X1829" s="58">
        <f t="shared" si="374"/>
        <v>0</v>
      </c>
      <c r="Y1829" s="46" t="str">
        <f t="shared" si="375"/>
        <v>No</v>
      </c>
      <c r="Z1829" s="46" t="str">
        <f t="shared" si="376"/>
        <v>MID</v>
      </c>
    </row>
    <row r="1830" spans="1:26" x14ac:dyDescent="0.25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64"/>
        <v>242963</v>
      </c>
      <c r="L1830" s="46">
        <f t="shared" si="365"/>
        <v>257446</v>
      </c>
      <c r="M1830" s="46">
        <v>73</v>
      </c>
      <c r="N1830" s="46">
        <f t="shared" si="366"/>
        <v>257519</v>
      </c>
      <c r="O1830" s="46">
        <f t="shared" si="367"/>
        <v>14556</v>
      </c>
      <c r="P1830" s="46" t="s">
        <v>30</v>
      </c>
      <c r="Q1830" s="58">
        <f t="shared" si="368"/>
        <v>0</v>
      </c>
      <c r="R1830" s="46" t="str">
        <f t="shared" si="369"/>
        <v>-</v>
      </c>
      <c r="S1830" s="58" t="str">
        <f t="shared" si="370"/>
        <v>No Discount</v>
      </c>
      <c r="T1830" s="46" t="str">
        <f t="shared" si="371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72"/>
        <v>0</v>
      </c>
      <c r="W1830" s="46" t="str">
        <f t="shared" si="373"/>
        <v>-</v>
      </c>
      <c r="X1830" s="58">
        <f t="shared" si="374"/>
        <v>0</v>
      </c>
      <c r="Y1830" s="46" t="str">
        <f t="shared" si="375"/>
        <v>Yes</v>
      </c>
      <c r="Z1830" s="46" t="str">
        <f t="shared" si="376"/>
        <v>Very high</v>
      </c>
    </row>
    <row r="1831" spans="1:26" x14ac:dyDescent="0.25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64"/>
        <v>275</v>
      </c>
      <c r="L1831" s="46">
        <f t="shared" si="365"/>
        <v>295</v>
      </c>
      <c r="M1831" s="46">
        <v>10</v>
      </c>
      <c r="N1831" s="46">
        <f t="shared" si="366"/>
        <v>305</v>
      </c>
      <c r="O1831" s="46">
        <f t="shared" si="367"/>
        <v>30</v>
      </c>
      <c r="P1831" s="46" t="s">
        <v>30</v>
      </c>
      <c r="Q1831" s="58">
        <f t="shared" si="368"/>
        <v>0.3</v>
      </c>
      <c r="R1831" s="46">
        <f t="shared" si="369"/>
        <v>91.5</v>
      </c>
      <c r="S1831" s="58" t="str">
        <f t="shared" si="370"/>
        <v>No Discount</v>
      </c>
      <c r="T1831" s="46" t="str">
        <f t="shared" si="371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72"/>
        <v>0.3</v>
      </c>
      <c r="W1831" s="46">
        <f t="shared" si="373"/>
        <v>91.5</v>
      </c>
      <c r="X1831" s="58">
        <f t="shared" si="374"/>
        <v>0</v>
      </c>
      <c r="Y1831" s="46" t="str">
        <f t="shared" si="375"/>
        <v>No</v>
      </c>
      <c r="Z1831" s="46" t="str">
        <f t="shared" si="376"/>
        <v>LOW</v>
      </c>
    </row>
    <row r="1832" spans="1:26" x14ac:dyDescent="0.25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64"/>
        <v>13930</v>
      </c>
      <c r="L1832" s="46">
        <f t="shared" si="365"/>
        <v>14755</v>
      </c>
      <c r="M1832" s="46">
        <v>88</v>
      </c>
      <c r="N1832" s="46">
        <f t="shared" si="366"/>
        <v>14843</v>
      </c>
      <c r="O1832" s="46">
        <f t="shared" si="367"/>
        <v>913</v>
      </c>
      <c r="P1832" s="46" t="s">
        <v>30</v>
      </c>
      <c r="Q1832" s="58">
        <f t="shared" si="368"/>
        <v>0</v>
      </c>
      <c r="R1832" s="46" t="str">
        <f t="shared" si="369"/>
        <v>-</v>
      </c>
      <c r="S1832" s="58" t="str">
        <f t="shared" si="370"/>
        <v>No Discount</v>
      </c>
      <c r="T1832" s="46" t="str">
        <f t="shared" si="371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72"/>
        <v>0</v>
      </c>
      <c r="W1832" s="46" t="str">
        <f t="shared" si="373"/>
        <v>-</v>
      </c>
      <c r="X1832" s="58">
        <f t="shared" si="374"/>
        <v>0</v>
      </c>
      <c r="Y1832" s="46" t="str">
        <f t="shared" si="375"/>
        <v>Yes</v>
      </c>
      <c r="Z1832" s="46" t="str">
        <f t="shared" si="376"/>
        <v>Very high</v>
      </c>
    </row>
    <row r="1833" spans="1:26" x14ac:dyDescent="0.25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64"/>
        <v>4079</v>
      </c>
      <c r="L1833" s="46">
        <f t="shared" si="365"/>
        <v>4443</v>
      </c>
      <c r="M1833" s="46">
        <v>37</v>
      </c>
      <c r="N1833" s="46">
        <f t="shared" si="366"/>
        <v>4480</v>
      </c>
      <c r="O1833" s="46">
        <f t="shared" si="367"/>
        <v>401</v>
      </c>
      <c r="P1833" s="46" t="s">
        <v>30</v>
      </c>
      <c r="Q1833" s="58">
        <f t="shared" si="368"/>
        <v>0</v>
      </c>
      <c r="R1833" s="46" t="str">
        <f t="shared" si="369"/>
        <v>-</v>
      </c>
      <c r="S1833" s="58" t="str">
        <f t="shared" si="370"/>
        <v>No Discount</v>
      </c>
      <c r="T1833" s="46" t="str">
        <f t="shared" si="371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72"/>
        <v>0</v>
      </c>
      <c r="W1833" s="46" t="str">
        <f t="shared" si="373"/>
        <v>-</v>
      </c>
      <c r="X1833" s="58">
        <f t="shared" si="374"/>
        <v>0</v>
      </c>
      <c r="Y1833" s="46" t="str">
        <f t="shared" si="375"/>
        <v>Yes</v>
      </c>
      <c r="Z1833" s="46" t="str">
        <f t="shared" si="376"/>
        <v>MID</v>
      </c>
    </row>
    <row r="1834" spans="1:26" x14ac:dyDescent="0.25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64"/>
        <v>2681</v>
      </c>
      <c r="L1834" s="46">
        <f t="shared" si="365"/>
        <v>2787</v>
      </c>
      <c r="M1834" s="46">
        <v>53</v>
      </c>
      <c r="N1834" s="46">
        <f t="shared" si="366"/>
        <v>2840</v>
      </c>
      <c r="O1834" s="46">
        <f t="shared" si="367"/>
        <v>159</v>
      </c>
      <c r="P1834" s="46" t="s">
        <v>30</v>
      </c>
      <c r="Q1834" s="58">
        <f t="shared" si="368"/>
        <v>0.3</v>
      </c>
      <c r="R1834" s="46">
        <f t="shared" si="369"/>
        <v>852</v>
      </c>
      <c r="S1834" s="58" t="str">
        <f t="shared" si="370"/>
        <v>No Discount</v>
      </c>
      <c r="T1834" s="46" t="str">
        <f t="shared" si="371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72"/>
        <v>0.3</v>
      </c>
      <c r="W1834" s="46">
        <f t="shared" si="373"/>
        <v>852</v>
      </c>
      <c r="X1834" s="58">
        <f t="shared" si="374"/>
        <v>0</v>
      </c>
      <c r="Y1834" s="46" t="str">
        <f t="shared" si="375"/>
        <v>Yes</v>
      </c>
      <c r="Z1834" s="46" t="str">
        <f t="shared" si="376"/>
        <v>HIGH</v>
      </c>
    </row>
    <row r="1835" spans="1:26" x14ac:dyDescent="0.25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64"/>
        <v>420</v>
      </c>
      <c r="L1835" s="46">
        <f t="shared" si="365"/>
        <v>448</v>
      </c>
      <c r="M1835" s="46">
        <v>37</v>
      </c>
      <c r="N1835" s="46">
        <f t="shared" si="366"/>
        <v>485</v>
      </c>
      <c r="O1835" s="46">
        <f t="shared" si="367"/>
        <v>65</v>
      </c>
      <c r="P1835" s="46" t="s">
        <v>28</v>
      </c>
      <c r="Q1835" s="58">
        <f t="shared" si="368"/>
        <v>0.3</v>
      </c>
      <c r="R1835" s="46">
        <f t="shared" si="369"/>
        <v>145.5</v>
      </c>
      <c r="S1835" s="58" t="str">
        <f t="shared" si="370"/>
        <v>No Discount</v>
      </c>
      <c r="T1835" s="46" t="str">
        <f t="shared" si="371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72"/>
        <v>0.3</v>
      </c>
      <c r="W1835" s="46">
        <f t="shared" si="373"/>
        <v>145.5</v>
      </c>
      <c r="X1835" s="58">
        <f t="shared" si="374"/>
        <v>0</v>
      </c>
      <c r="Y1835" s="46" t="str">
        <f t="shared" si="375"/>
        <v>No</v>
      </c>
      <c r="Z1835" s="46" t="str">
        <f t="shared" si="376"/>
        <v>MID</v>
      </c>
    </row>
    <row r="1836" spans="1:26" x14ac:dyDescent="0.25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64"/>
        <v>2454</v>
      </c>
      <c r="L1836" s="46">
        <f t="shared" si="365"/>
        <v>2503</v>
      </c>
      <c r="M1836" s="46">
        <v>70</v>
      </c>
      <c r="N1836" s="46">
        <f t="shared" si="366"/>
        <v>2573</v>
      </c>
      <c r="O1836" s="46">
        <f t="shared" si="367"/>
        <v>119</v>
      </c>
      <c r="P1836" s="46" t="s">
        <v>28</v>
      </c>
      <c r="Q1836" s="58">
        <f t="shared" si="368"/>
        <v>0</v>
      </c>
      <c r="R1836" s="46" t="str">
        <f t="shared" si="369"/>
        <v>-</v>
      </c>
      <c r="S1836" s="58" t="str">
        <f t="shared" si="370"/>
        <v>No Discount</v>
      </c>
      <c r="T1836" s="46" t="str">
        <f t="shared" si="371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72"/>
        <v>0</v>
      </c>
      <c r="W1836" s="46" t="str">
        <f t="shared" si="373"/>
        <v>-</v>
      </c>
      <c r="X1836" s="58">
        <f t="shared" si="374"/>
        <v>0</v>
      </c>
      <c r="Y1836" s="46" t="str">
        <f t="shared" si="375"/>
        <v>No</v>
      </c>
      <c r="Z1836" s="46" t="str">
        <f t="shared" si="376"/>
        <v>Very high</v>
      </c>
    </row>
    <row r="1837" spans="1:26" x14ac:dyDescent="0.25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64"/>
        <v>262</v>
      </c>
      <c r="L1837" s="46">
        <f t="shared" si="365"/>
        <v>282</v>
      </c>
      <c r="M1837" s="46">
        <v>30</v>
      </c>
      <c r="N1837" s="46">
        <f t="shared" si="366"/>
        <v>312</v>
      </c>
      <c r="O1837" s="46">
        <f t="shared" si="367"/>
        <v>50</v>
      </c>
      <c r="P1837" s="46" t="s">
        <v>152</v>
      </c>
      <c r="Q1837" s="58">
        <f t="shared" si="368"/>
        <v>0.3</v>
      </c>
      <c r="R1837" s="46">
        <f t="shared" si="369"/>
        <v>93.6</v>
      </c>
      <c r="S1837" s="58" t="str">
        <f t="shared" si="370"/>
        <v>No Discount</v>
      </c>
      <c r="T1837" s="46" t="str">
        <f t="shared" si="371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72"/>
        <v>0.3</v>
      </c>
      <c r="W1837" s="46">
        <f t="shared" si="373"/>
        <v>93.6</v>
      </c>
      <c r="X1837" s="58">
        <f t="shared" si="374"/>
        <v>0</v>
      </c>
      <c r="Y1837" s="46" t="str">
        <f t="shared" si="375"/>
        <v>No</v>
      </c>
      <c r="Z1837" s="46" t="str">
        <f t="shared" si="376"/>
        <v>MID</v>
      </c>
    </row>
    <row r="1838" spans="1:26" x14ac:dyDescent="0.25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64"/>
        <v>5724</v>
      </c>
      <c r="L1838" s="46">
        <f t="shared" si="365"/>
        <v>5949</v>
      </c>
      <c r="M1838" s="46">
        <v>50</v>
      </c>
      <c r="N1838" s="46">
        <f t="shared" si="366"/>
        <v>5999</v>
      </c>
      <c r="O1838" s="46">
        <f t="shared" si="367"/>
        <v>275</v>
      </c>
      <c r="P1838" s="46" t="s">
        <v>30</v>
      </c>
      <c r="Q1838" s="58">
        <f t="shared" si="368"/>
        <v>0</v>
      </c>
      <c r="R1838" s="46">
        <f t="shared" si="369"/>
        <v>1679.7200000000003</v>
      </c>
      <c r="S1838" s="58" t="str">
        <f t="shared" si="370"/>
        <v>No Discount</v>
      </c>
      <c r="T1838" s="46" t="str">
        <f t="shared" si="371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72"/>
        <v>0</v>
      </c>
      <c r="W1838" s="46">
        <f t="shared" si="373"/>
        <v>1679.7200000000003</v>
      </c>
      <c r="X1838" s="58">
        <f t="shared" si="374"/>
        <v>0</v>
      </c>
      <c r="Y1838" s="46" t="str">
        <f t="shared" si="375"/>
        <v>Yes</v>
      </c>
      <c r="Z1838" s="46" t="str">
        <f t="shared" si="376"/>
        <v>HIGH</v>
      </c>
    </row>
    <row r="1839" spans="1:26" x14ac:dyDescent="0.25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64"/>
        <v>1792</v>
      </c>
      <c r="L1839" s="46">
        <f t="shared" si="365"/>
        <v>1882</v>
      </c>
      <c r="M1839" s="46">
        <v>76</v>
      </c>
      <c r="N1839" s="46">
        <f t="shared" si="366"/>
        <v>1958</v>
      </c>
      <c r="O1839" s="46">
        <f t="shared" si="367"/>
        <v>166</v>
      </c>
      <c r="P1839" s="46" t="s">
        <v>30</v>
      </c>
      <c r="Q1839" s="58">
        <f t="shared" si="368"/>
        <v>0</v>
      </c>
      <c r="R1839" s="46">
        <f t="shared" si="369"/>
        <v>293.7</v>
      </c>
      <c r="S1839" s="58" t="str">
        <f t="shared" si="370"/>
        <v>No Discount</v>
      </c>
      <c r="T1839" s="46" t="str">
        <f t="shared" si="371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72"/>
        <v>0</v>
      </c>
      <c r="W1839" s="46" t="str">
        <f t="shared" si="373"/>
        <v>-</v>
      </c>
      <c r="X1839" s="58">
        <f t="shared" si="374"/>
        <v>0</v>
      </c>
      <c r="Y1839" s="46" t="str">
        <f t="shared" si="375"/>
        <v>No</v>
      </c>
      <c r="Z1839" s="46" t="str">
        <f t="shared" si="376"/>
        <v>Very high</v>
      </c>
    </row>
    <row r="1840" spans="1:26" x14ac:dyDescent="0.25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64"/>
        <v>210</v>
      </c>
      <c r="L1840" s="46">
        <f t="shared" si="365"/>
        <v>224</v>
      </c>
      <c r="M1840" s="46">
        <v>27</v>
      </c>
      <c r="N1840" s="46">
        <f t="shared" si="366"/>
        <v>251</v>
      </c>
      <c r="O1840" s="46">
        <f t="shared" si="367"/>
        <v>41</v>
      </c>
      <c r="P1840" s="46" t="s">
        <v>30</v>
      </c>
      <c r="Q1840" s="58">
        <f t="shared" si="368"/>
        <v>0</v>
      </c>
      <c r="R1840" s="46" t="str">
        <f t="shared" si="369"/>
        <v>-</v>
      </c>
      <c r="S1840" s="58" t="str">
        <f t="shared" si="370"/>
        <v>No Discount</v>
      </c>
      <c r="T1840" s="46" t="str">
        <f t="shared" si="371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si="372"/>
        <v>0</v>
      </c>
      <c r="W1840" s="46" t="str">
        <f t="shared" si="373"/>
        <v>-</v>
      </c>
      <c r="X1840" s="58">
        <f t="shared" si="374"/>
        <v>0</v>
      </c>
      <c r="Y1840" s="46" t="str">
        <f t="shared" si="375"/>
        <v>No</v>
      </c>
      <c r="Z1840" s="46" t="str">
        <f t="shared" si="376"/>
        <v>MID</v>
      </c>
    </row>
    <row r="1841" spans="1:26" x14ac:dyDescent="0.25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64"/>
        <v>2720</v>
      </c>
      <c r="L1841" s="46">
        <f t="shared" si="365"/>
        <v>2882</v>
      </c>
      <c r="M1841" s="46">
        <v>92</v>
      </c>
      <c r="N1841" s="46">
        <f t="shared" si="366"/>
        <v>2974</v>
      </c>
      <c r="O1841" s="46">
        <f t="shared" si="367"/>
        <v>254</v>
      </c>
      <c r="P1841" s="46" t="s">
        <v>28</v>
      </c>
      <c r="Q1841" s="58">
        <f t="shared" si="368"/>
        <v>0</v>
      </c>
      <c r="R1841" s="46">
        <f t="shared" si="369"/>
        <v>446.09999999999997</v>
      </c>
      <c r="S1841" s="58" t="str">
        <f t="shared" si="370"/>
        <v>No Discount</v>
      </c>
      <c r="T1841" s="46" t="str">
        <f t="shared" si="371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72"/>
        <v>0</v>
      </c>
      <c r="W1841" s="46" t="str">
        <f t="shared" si="373"/>
        <v>-</v>
      </c>
      <c r="X1841" s="58">
        <f t="shared" si="374"/>
        <v>0</v>
      </c>
      <c r="Y1841" s="46" t="str">
        <f t="shared" si="375"/>
        <v>No</v>
      </c>
      <c r="Z1841" s="46" t="str">
        <f t="shared" si="376"/>
        <v>Very high</v>
      </c>
    </row>
    <row r="1842" spans="1:26" x14ac:dyDescent="0.25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64"/>
        <v>7632</v>
      </c>
      <c r="L1842" s="46">
        <f t="shared" si="365"/>
        <v>7932</v>
      </c>
      <c r="M1842" s="46">
        <v>41</v>
      </c>
      <c r="N1842" s="46">
        <f t="shared" si="366"/>
        <v>7973</v>
      </c>
      <c r="O1842" s="46">
        <f t="shared" si="367"/>
        <v>341</v>
      </c>
      <c r="P1842" s="46" t="s">
        <v>28</v>
      </c>
      <c r="Q1842" s="58">
        <f t="shared" si="368"/>
        <v>0</v>
      </c>
      <c r="R1842" s="46" t="str">
        <f t="shared" si="369"/>
        <v>-</v>
      </c>
      <c r="S1842" s="58" t="str">
        <f t="shared" si="370"/>
        <v>No Discount</v>
      </c>
      <c r="T1842" s="46" t="str">
        <f t="shared" si="371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72"/>
        <v>0</v>
      </c>
      <c r="W1842" s="46" t="str">
        <f t="shared" si="373"/>
        <v>-</v>
      </c>
      <c r="X1842" s="58">
        <f t="shared" si="374"/>
        <v>0</v>
      </c>
      <c r="Y1842" s="46" t="str">
        <f t="shared" si="375"/>
        <v>Yes</v>
      </c>
      <c r="Z1842" s="46" t="str">
        <f t="shared" si="376"/>
        <v>HIGH</v>
      </c>
    </row>
    <row r="1843" spans="1:26" x14ac:dyDescent="0.25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64"/>
        <v>4040</v>
      </c>
      <c r="L1843" s="46">
        <f t="shared" si="365"/>
        <v>4400</v>
      </c>
      <c r="M1843" s="46">
        <v>67</v>
      </c>
      <c r="N1843" s="46">
        <f t="shared" si="366"/>
        <v>4467</v>
      </c>
      <c r="O1843" s="46">
        <f t="shared" si="367"/>
        <v>427</v>
      </c>
      <c r="P1843" s="46" t="s">
        <v>30</v>
      </c>
      <c r="Q1843" s="58">
        <f t="shared" si="368"/>
        <v>0</v>
      </c>
      <c r="R1843" s="46" t="str">
        <f t="shared" si="369"/>
        <v>-</v>
      </c>
      <c r="S1843" s="58" t="str">
        <f t="shared" si="370"/>
        <v>No Discount</v>
      </c>
      <c r="T1843" s="46" t="str">
        <f t="shared" si="371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72"/>
        <v>0</v>
      </c>
      <c r="W1843" s="46" t="str">
        <f t="shared" si="373"/>
        <v>-</v>
      </c>
      <c r="X1843" s="58">
        <f t="shared" si="374"/>
        <v>0</v>
      </c>
      <c r="Y1843" s="46" t="str">
        <f t="shared" si="375"/>
        <v>Yes</v>
      </c>
      <c r="Z1843" s="46" t="str">
        <f t="shared" si="376"/>
        <v>Very high</v>
      </c>
    </row>
    <row r="1844" spans="1:26" x14ac:dyDescent="0.25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64"/>
        <v>2374</v>
      </c>
      <c r="L1844" s="46">
        <f t="shared" si="365"/>
        <v>2444</v>
      </c>
      <c r="M1844" s="46">
        <v>20</v>
      </c>
      <c r="N1844" s="46">
        <f t="shared" si="366"/>
        <v>2464</v>
      </c>
      <c r="O1844" s="46">
        <f t="shared" si="367"/>
        <v>90</v>
      </c>
      <c r="P1844" s="46" t="s">
        <v>30</v>
      </c>
      <c r="Q1844" s="58">
        <f t="shared" si="368"/>
        <v>0</v>
      </c>
      <c r="R1844" s="46">
        <f t="shared" si="369"/>
        <v>369.59999999999997</v>
      </c>
      <c r="S1844" s="58" t="str">
        <f t="shared" si="370"/>
        <v>No Discount</v>
      </c>
      <c r="T1844" s="46" t="str">
        <f t="shared" si="371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72"/>
        <v>0</v>
      </c>
      <c r="W1844" s="46" t="str">
        <f t="shared" si="373"/>
        <v>-</v>
      </c>
      <c r="X1844" s="58">
        <f t="shared" si="374"/>
        <v>0</v>
      </c>
      <c r="Y1844" s="46" t="str">
        <f t="shared" si="375"/>
        <v>Yes</v>
      </c>
      <c r="Z1844" s="46" t="str">
        <f t="shared" si="376"/>
        <v>LOW</v>
      </c>
    </row>
    <row r="1845" spans="1:26" x14ac:dyDescent="0.25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64"/>
        <v>8244</v>
      </c>
      <c r="L1845" s="46">
        <f t="shared" si="365"/>
        <v>8820</v>
      </c>
      <c r="M1845" s="46">
        <v>85</v>
      </c>
      <c r="N1845" s="46">
        <f t="shared" si="366"/>
        <v>8905</v>
      </c>
      <c r="O1845" s="46">
        <f t="shared" si="367"/>
        <v>661</v>
      </c>
      <c r="P1845" s="46" t="s">
        <v>28</v>
      </c>
      <c r="Q1845" s="58">
        <f t="shared" si="368"/>
        <v>0</v>
      </c>
      <c r="R1845" s="46" t="str">
        <f t="shared" si="369"/>
        <v>-</v>
      </c>
      <c r="S1845" s="58" t="str">
        <f t="shared" si="370"/>
        <v>No Discount</v>
      </c>
      <c r="T1845" s="46" t="str">
        <f t="shared" si="371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72"/>
        <v>0</v>
      </c>
      <c r="W1845" s="46" t="str">
        <f t="shared" si="373"/>
        <v>-</v>
      </c>
      <c r="X1845" s="58">
        <f t="shared" si="374"/>
        <v>0</v>
      </c>
      <c r="Y1845" s="46" t="str">
        <f t="shared" si="375"/>
        <v>Yes</v>
      </c>
      <c r="Z1845" s="46" t="str">
        <f t="shared" si="376"/>
        <v>Very high</v>
      </c>
    </row>
    <row r="1846" spans="1:26" x14ac:dyDescent="0.25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64"/>
        <v>17031</v>
      </c>
      <c r="L1846" s="46">
        <f t="shared" si="365"/>
        <v>18036</v>
      </c>
      <c r="M1846" s="46">
        <v>32</v>
      </c>
      <c r="N1846" s="46">
        <f t="shared" si="366"/>
        <v>18068</v>
      </c>
      <c r="O1846" s="46">
        <f t="shared" si="367"/>
        <v>1037</v>
      </c>
      <c r="P1846" s="46" t="s">
        <v>30</v>
      </c>
      <c r="Q1846" s="58">
        <f t="shared" si="368"/>
        <v>0</v>
      </c>
      <c r="R1846" s="46">
        <f t="shared" si="369"/>
        <v>2710.2</v>
      </c>
      <c r="S1846" s="58" t="str">
        <f t="shared" si="370"/>
        <v>No Discount</v>
      </c>
      <c r="T1846" s="46" t="str">
        <f t="shared" si="371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72"/>
        <v>0</v>
      </c>
      <c r="W1846" s="46" t="str">
        <f t="shared" si="373"/>
        <v>-</v>
      </c>
      <c r="X1846" s="58">
        <f t="shared" si="374"/>
        <v>0</v>
      </c>
      <c r="Y1846" s="46" t="str">
        <f t="shared" si="375"/>
        <v>Yes</v>
      </c>
      <c r="Z1846" s="46" t="str">
        <f t="shared" si="376"/>
        <v>MID</v>
      </c>
    </row>
    <row r="1847" spans="1:26" x14ac:dyDescent="0.25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64"/>
        <v>8560</v>
      </c>
      <c r="L1847" s="46">
        <f t="shared" si="365"/>
        <v>9154</v>
      </c>
      <c r="M1847" s="46">
        <v>99</v>
      </c>
      <c r="N1847" s="46">
        <f t="shared" si="366"/>
        <v>9253</v>
      </c>
      <c r="O1847" s="46">
        <f t="shared" si="367"/>
        <v>693</v>
      </c>
      <c r="P1847" s="46" t="s">
        <v>30</v>
      </c>
      <c r="Q1847" s="58">
        <f t="shared" si="368"/>
        <v>0</v>
      </c>
      <c r="R1847" s="46" t="str">
        <f t="shared" si="369"/>
        <v>-</v>
      </c>
      <c r="S1847" s="58" t="str">
        <f t="shared" si="370"/>
        <v>No Discount</v>
      </c>
      <c r="T1847" s="46" t="str">
        <f t="shared" si="371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72"/>
        <v>0</v>
      </c>
      <c r="W1847" s="46" t="str">
        <f t="shared" si="373"/>
        <v>-</v>
      </c>
      <c r="X1847" s="58">
        <f t="shared" si="374"/>
        <v>0</v>
      </c>
      <c r="Y1847" s="46" t="str">
        <f t="shared" si="375"/>
        <v>Yes</v>
      </c>
      <c r="Z1847" s="46" t="str">
        <f t="shared" si="376"/>
        <v>Very high</v>
      </c>
    </row>
    <row r="1848" spans="1:26" x14ac:dyDescent="0.25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64"/>
        <v>196</v>
      </c>
      <c r="L1848" s="46">
        <f t="shared" si="365"/>
        <v>202</v>
      </c>
      <c r="M1848" s="46">
        <v>10</v>
      </c>
      <c r="N1848" s="46">
        <f t="shared" si="366"/>
        <v>212</v>
      </c>
      <c r="O1848" s="46">
        <f t="shared" si="367"/>
        <v>16</v>
      </c>
      <c r="P1848" s="46" t="s">
        <v>30</v>
      </c>
      <c r="Q1848" s="58">
        <f t="shared" si="368"/>
        <v>0</v>
      </c>
      <c r="R1848" s="46" t="str">
        <f t="shared" si="369"/>
        <v>-</v>
      </c>
      <c r="S1848" s="58" t="str">
        <f t="shared" si="370"/>
        <v>No Discount</v>
      </c>
      <c r="T1848" s="46" t="str">
        <f t="shared" si="371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72"/>
        <v>0</v>
      </c>
      <c r="W1848" s="46" t="str">
        <f t="shared" si="373"/>
        <v>-</v>
      </c>
      <c r="X1848" s="58">
        <f t="shared" si="374"/>
        <v>0</v>
      </c>
      <c r="Y1848" s="46" t="str">
        <f t="shared" si="375"/>
        <v>No</v>
      </c>
      <c r="Z1848" s="46" t="str">
        <f t="shared" si="376"/>
        <v>LOW</v>
      </c>
    </row>
    <row r="1849" spans="1:26" x14ac:dyDescent="0.25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64"/>
        <v>5713</v>
      </c>
      <c r="L1849" s="46">
        <f t="shared" si="365"/>
        <v>5882</v>
      </c>
      <c r="M1849" s="46">
        <v>97</v>
      </c>
      <c r="N1849" s="46">
        <f t="shared" si="366"/>
        <v>5979</v>
      </c>
      <c r="O1849" s="46">
        <f t="shared" si="367"/>
        <v>266</v>
      </c>
      <c r="P1849" s="46" t="s">
        <v>30</v>
      </c>
      <c r="Q1849" s="58">
        <f t="shared" si="368"/>
        <v>0</v>
      </c>
      <c r="R1849" s="46" t="str">
        <f t="shared" si="369"/>
        <v>-</v>
      </c>
      <c r="S1849" s="58" t="str">
        <f t="shared" si="370"/>
        <v>No Discount</v>
      </c>
      <c r="T1849" s="46" t="str">
        <f t="shared" si="371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72"/>
        <v>0</v>
      </c>
      <c r="W1849" s="46" t="str">
        <f t="shared" si="373"/>
        <v>-</v>
      </c>
      <c r="X1849" s="58">
        <f t="shared" si="374"/>
        <v>0</v>
      </c>
      <c r="Y1849" s="46" t="str">
        <f t="shared" si="375"/>
        <v>Yes</v>
      </c>
      <c r="Z1849" s="46" t="str">
        <f t="shared" si="376"/>
        <v>Very high</v>
      </c>
    </row>
    <row r="1850" spans="1:26" x14ac:dyDescent="0.25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64"/>
        <v>10822</v>
      </c>
      <c r="L1850" s="46">
        <f t="shared" si="365"/>
        <v>11361</v>
      </c>
      <c r="M1850" s="46">
        <v>88</v>
      </c>
      <c r="N1850" s="46">
        <f t="shared" si="366"/>
        <v>11449</v>
      </c>
      <c r="O1850" s="46">
        <f t="shared" si="367"/>
        <v>627</v>
      </c>
      <c r="P1850" s="46" t="s">
        <v>30</v>
      </c>
      <c r="Q1850" s="58">
        <f t="shared" si="368"/>
        <v>0</v>
      </c>
      <c r="R1850" s="46" t="str">
        <f t="shared" si="369"/>
        <v>-</v>
      </c>
      <c r="S1850" s="58" t="str">
        <f t="shared" si="370"/>
        <v>No Discount</v>
      </c>
      <c r="T1850" s="46" t="str">
        <f t="shared" si="371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72"/>
        <v>0</v>
      </c>
      <c r="W1850" s="46" t="str">
        <f t="shared" si="373"/>
        <v>-</v>
      </c>
      <c r="X1850" s="58">
        <f t="shared" si="374"/>
        <v>0</v>
      </c>
      <c r="Y1850" s="46" t="str">
        <f t="shared" si="375"/>
        <v>Yes</v>
      </c>
      <c r="Z1850" s="46" t="str">
        <f t="shared" si="376"/>
        <v>Very high</v>
      </c>
    </row>
    <row r="1851" spans="1:26" x14ac:dyDescent="0.25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64"/>
        <v>155</v>
      </c>
      <c r="L1851" s="46">
        <f t="shared" si="365"/>
        <v>173</v>
      </c>
      <c r="M1851" s="46">
        <v>30</v>
      </c>
      <c r="N1851" s="46">
        <f t="shared" si="366"/>
        <v>203</v>
      </c>
      <c r="O1851" s="46">
        <f t="shared" si="367"/>
        <v>48</v>
      </c>
      <c r="P1851" s="46" t="s">
        <v>30</v>
      </c>
      <c r="Q1851" s="58">
        <f t="shared" si="368"/>
        <v>0</v>
      </c>
      <c r="R1851" s="46" t="str">
        <f t="shared" si="369"/>
        <v>-</v>
      </c>
      <c r="S1851" s="58" t="str">
        <f t="shared" si="370"/>
        <v>No Discount</v>
      </c>
      <c r="T1851" s="46" t="str">
        <f t="shared" si="371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72"/>
        <v>0</v>
      </c>
      <c r="W1851" s="46" t="str">
        <f t="shared" si="373"/>
        <v>-</v>
      </c>
      <c r="X1851" s="58">
        <f t="shared" si="374"/>
        <v>0</v>
      </c>
      <c r="Y1851" s="46" t="str">
        <f t="shared" si="375"/>
        <v>No</v>
      </c>
      <c r="Z1851" s="46" t="str">
        <f t="shared" si="376"/>
        <v>MID</v>
      </c>
    </row>
    <row r="1852" spans="1:26" x14ac:dyDescent="0.25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64"/>
        <v>134</v>
      </c>
      <c r="L1852" s="46">
        <f t="shared" si="365"/>
        <v>142</v>
      </c>
      <c r="M1852" s="46">
        <v>30</v>
      </c>
      <c r="N1852" s="46">
        <f t="shared" si="366"/>
        <v>172</v>
      </c>
      <c r="O1852" s="46">
        <f t="shared" si="367"/>
        <v>38</v>
      </c>
      <c r="P1852" s="46" t="s">
        <v>30</v>
      </c>
      <c r="Q1852" s="58">
        <f t="shared" si="368"/>
        <v>0</v>
      </c>
      <c r="R1852" s="46">
        <f t="shared" si="369"/>
        <v>25.8</v>
      </c>
      <c r="S1852" s="58" t="str">
        <f t="shared" si="370"/>
        <v>No Discount</v>
      </c>
      <c r="T1852" s="46" t="str">
        <f t="shared" si="371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72"/>
        <v>0</v>
      </c>
      <c r="W1852" s="46" t="str">
        <f t="shared" si="373"/>
        <v>-</v>
      </c>
      <c r="X1852" s="58">
        <f t="shared" si="374"/>
        <v>0</v>
      </c>
      <c r="Y1852" s="46" t="str">
        <f t="shared" si="375"/>
        <v>No</v>
      </c>
      <c r="Z1852" s="46" t="str">
        <f t="shared" si="376"/>
        <v>MID</v>
      </c>
    </row>
    <row r="1853" spans="1:26" x14ac:dyDescent="0.25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64"/>
        <v>10570</v>
      </c>
      <c r="L1853" s="46">
        <f t="shared" si="365"/>
        <v>11207</v>
      </c>
      <c r="M1853" s="46">
        <v>77</v>
      </c>
      <c r="N1853" s="46">
        <f t="shared" si="366"/>
        <v>11284</v>
      </c>
      <c r="O1853" s="46">
        <f t="shared" si="367"/>
        <v>714</v>
      </c>
      <c r="P1853" s="46" t="s">
        <v>30</v>
      </c>
      <c r="Q1853" s="58">
        <f t="shared" si="368"/>
        <v>0</v>
      </c>
      <c r="R1853" s="46" t="str">
        <f t="shared" si="369"/>
        <v>-</v>
      </c>
      <c r="S1853" s="58" t="str">
        <f t="shared" si="370"/>
        <v>No Discount</v>
      </c>
      <c r="T1853" s="46" t="str">
        <f t="shared" si="371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72"/>
        <v>0</v>
      </c>
      <c r="W1853" s="46" t="str">
        <f t="shared" si="373"/>
        <v>-</v>
      </c>
      <c r="X1853" s="58">
        <f t="shared" si="374"/>
        <v>0</v>
      </c>
      <c r="Y1853" s="46" t="str">
        <f t="shared" si="375"/>
        <v>Yes</v>
      </c>
      <c r="Z1853" s="46" t="str">
        <f t="shared" si="376"/>
        <v>Very high</v>
      </c>
    </row>
    <row r="1854" spans="1:26" x14ac:dyDescent="0.25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64"/>
        <v>11388</v>
      </c>
      <c r="L1854" s="46">
        <f t="shared" si="365"/>
        <v>12054</v>
      </c>
      <c r="M1854" s="46">
        <v>95</v>
      </c>
      <c r="N1854" s="46">
        <f t="shared" si="366"/>
        <v>12149</v>
      </c>
      <c r="O1854" s="46">
        <f t="shared" si="367"/>
        <v>761</v>
      </c>
      <c r="P1854" s="46" t="s">
        <v>30</v>
      </c>
      <c r="Q1854" s="58">
        <f t="shared" si="368"/>
        <v>0</v>
      </c>
      <c r="R1854" s="46" t="str">
        <f t="shared" si="369"/>
        <v>-</v>
      </c>
      <c r="S1854" s="58" t="str">
        <f t="shared" si="370"/>
        <v>No Discount</v>
      </c>
      <c r="T1854" s="46" t="str">
        <f t="shared" si="371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72"/>
        <v>0</v>
      </c>
      <c r="W1854" s="46" t="str">
        <f t="shared" si="373"/>
        <v>-</v>
      </c>
      <c r="X1854" s="58">
        <f t="shared" si="374"/>
        <v>0</v>
      </c>
      <c r="Y1854" s="46" t="str">
        <f t="shared" si="375"/>
        <v>Yes</v>
      </c>
      <c r="Z1854" s="46" t="str">
        <f t="shared" si="376"/>
        <v>Very high</v>
      </c>
    </row>
    <row r="1855" spans="1:26" x14ac:dyDescent="0.25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64"/>
        <v>7572</v>
      </c>
      <c r="L1855" s="46">
        <f t="shared" si="365"/>
        <v>8026</v>
      </c>
      <c r="M1855" s="46">
        <v>47</v>
      </c>
      <c r="N1855" s="46">
        <f t="shared" si="366"/>
        <v>8073</v>
      </c>
      <c r="O1855" s="46">
        <f t="shared" si="367"/>
        <v>501</v>
      </c>
      <c r="P1855" s="46" t="s">
        <v>28</v>
      </c>
      <c r="Q1855" s="58">
        <f t="shared" si="368"/>
        <v>0.3</v>
      </c>
      <c r="R1855" s="46">
        <f t="shared" si="369"/>
        <v>2421.9</v>
      </c>
      <c r="S1855" s="58" t="str">
        <f t="shared" si="370"/>
        <v>No Discount</v>
      </c>
      <c r="T1855" s="46" t="str">
        <f t="shared" si="371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72"/>
        <v>0.3</v>
      </c>
      <c r="W1855" s="46">
        <f t="shared" si="373"/>
        <v>2421.9</v>
      </c>
      <c r="X1855" s="58">
        <f t="shared" si="374"/>
        <v>0</v>
      </c>
      <c r="Y1855" s="46" t="str">
        <f t="shared" si="375"/>
        <v>Yes</v>
      </c>
      <c r="Z1855" s="46" t="str">
        <f t="shared" si="376"/>
        <v>HIGH</v>
      </c>
    </row>
    <row r="1856" spans="1:26" x14ac:dyDescent="0.25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64"/>
        <v>255</v>
      </c>
      <c r="L1856" s="46">
        <f t="shared" si="365"/>
        <v>276</v>
      </c>
      <c r="M1856" s="46">
        <v>10</v>
      </c>
      <c r="N1856" s="46">
        <f t="shared" si="366"/>
        <v>286</v>
      </c>
      <c r="O1856" s="46">
        <f t="shared" si="367"/>
        <v>31</v>
      </c>
      <c r="P1856" s="46" t="s">
        <v>30</v>
      </c>
      <c r="Q1856" s="58">
        <f t="shared" si="368"/>
        <v>0.3</v>
      </c>
      <c r="R1856" s="46">
        <f t="shared" si="369"/>
        <v>85.8</v>
      </c>
      <c r="S1856" s="58" t="str">
        <f t="shared" si="370"/>
        <v>No Discount</v>
      </c>
      <c r="T1856" s="46" t="str">
        <f t="shared" si="371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72"/>
        <v>0.3</v>
      </c>
      <c r="W1856" s="46">
        <f t="shared" si="373"/>
        <v>85.8</v>
      </c>
      <c r="X1856" s="58">
        <f t="shared" si="374"/>
        <v>0</v>
      </c>
      <c r="Y1856" s="46" t="str">
        <f t="shared" si="375"/>
        <v>No</v>
      </c>
      <c r="Z1856" s="46" t="str">
        <f t="shared" si="376"/>
        <v>LOW</v>
      </c>
    </row>
    <row r="1857" spans="1:26" x14ac:dyDescent="0.25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64"/>
        <v>6364</v>
      </c>
      <c r="L1857" s="46">
        <f t="shared" si="365"/>
        <v>6548</v>
      </c>
      <c r="M1857" s="46">
        <v>79</v>
      </c>
      <c r="N1857" s="46">
        <f t="shared" si="366"/>
        <v>6627</v>
      </c>
      <c r="O1857" s="46">
        <f t="shared" si="367"/>
        <v>263</v>
      </c>
      <c r="P1857" s="46" t="s">
        <v>30</v>
      </c>
      <c r="Q1857" s="58">
        <f t="shared" si="368"/>
        <v>0</v>
      </c>
      <c r="R1857" s="46" t="str">
        <f t="shared" si="369"/>
        <v>-</v>
      </c>
      <c r="S1857" s="58" t="str">
        <f t="shared" si="370"/>
        <v>No Discount</v>
      </c>
      <c r="T1857" s="46" t="str">
        <f t="shared" si="371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72"/>
        <v>0</v>
      </c>
      <c r="W1857" s="46" t="str">
        <f t="shared" si="373"/>
        <v>-</v>
      </c>
      <c r="X1857" s="58">
        <f t="shared" si="374"/>
        <v>0</v>
      </c>
      <c r="Y1857" s="46" t="str">
        <f t="shared" si="375"/>
        <v>Yes</v>
      </c>
      <c r="Z1857" s="46" t="str">
        <f t="shared" si="376"/>
        <v>Very high</v>
      </c>
    </row>
    <row r="1858" spans="1:26" x14ac:dyDescent="0.25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64"/>
        <v>4389</v>
      </c>
      <c r="L1858" s="46">
        <f t="shared" si="365"/>
        <v>4837</v>
      </c>
      <c r="M1858" s="46">
        <v>77</v>
      </c>
      <c r="N1858" s="46">
        <f t="shared" si="366"/>
        <v>4914</v>
      </c>
      <c r="O1858" s="46">
        <f t="shared" si="367"/>
        <v>525</v>
      </c>
      <c r="P1858" s="46" t="s">
        <v>30</v>
      </c>
      <c r="Q1858" s="58">
        <f t="shared" si="368"/>
        <v>0</v>
      </c>
      <c r="R1858" s="46">
        <f t="shared" si="369"/>
        <v>1375.92</v>
      </c>
      <c r="S1858" s="58" t="str">
        <f t="shared" si="370"/>
        <v>No Discount</v>
      </c>
      <c r="T1858" s="46" t="str">
        <f t="shared" si="371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72"/>
        <v>0</v>
      </c>
      <c r="W1858" s="46">
        <f t="shared" si="373"/>
        <v>1375.92</v>
      </c>
      <c r="X1858" s="58">
        <f t="shared" si="374"/>
        <v>0</v>
      </c>
      <c r="Y1858" s="46" t="str">
        <f t="shared" si="375"/>
        <v>No</v>
      </c>
      <c r="Z1858" s="46" t="str">
        <f t="shared" si="376"/>
        <v>Very high</v>
      </c>
    </row>
    <row r="1859" spans="1:26" x14ac:dyDescent="0.25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77">I1859*J1859</f>
        <v>71259</v>
      </c>
      <c r="L1859" s="46">
        <f t="shared" ref="L1859:L1922" si="378">H1859*J1859</f>
        <v>75465</v>
      </c>
      <c r="M1859" s="46">
        <v>36</v>
      </c>
      <c r="N1859" s="46">
        <f t="shared" ref="N1859:N1922" si="379">L1859+M1859</f>
        <v>75501</v>
      </c>
      <c r="O1859" s="46">
        <f t="shared" ref="O1859:O1922" si="380">N1859-K1859</f>
        <v>4242</v>
      </c>
      <c r="P1859" s="46" t="s">
        <v>30</v>
      </c>
      <c r="Q1859" s="58">
        <f t="shared" ref="Q1859:Q1922" si="381">IF(E1859="Amazon",30%,0)</f>
        <v>0</v>
      </c>
      <c r="R1859" s="46">
        <f t="shared" ref="R1859:R1922" si="382">IF(E1859="Amazon",30%*N1859,IF(E1859="Flipkart",28%*N1859,IF(E1859="India Mart",15%*N1859,"-")))</f>
        <v>11325.15</v>
      </c>
      <c r="S1859" s="58" t="str">
        <f t="shared" ref="S1859:S1922" si="383">IF(AND(E1859="Website",N1859&gt;25000),2%,"No Discount")</f>
        <v>No Discount</v>
      </c>
      <c r="T1859" s="46" t="str">
        <f t="shared" ref="T1859:T1922" si="384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ref="V1859:V1922" si="385">IF(E1859="Amazon",30%,0%)</f>
        <v>0</v>
      </c>
      <c r="W1859" s="46" t="str">
        <f t="shared" ref="W1859:W1922" si="386">IF(E1859="Amazon",N1859*30%,IF(E1859="flipkart",N1859*28%,IF(E1859="indiamart",N1859*15%,"-")))</f>
        <v>-</v>
      </c>
      <c r="X1859" s="58">
        <f t="shared" ref="X1859:X1922" si="387">IF(AND(E1859="website",N1859&gt;25000),2%,0%)</f>
        <v>0</v>
      </c>
      <c r="Y1859" s="46" t="str">
        <f t="shared" ref="Y1859:Y1922" si="388">IF(OR(D1859="Furniture",D1859="Technology"),"Yes","No")</f>
        <v>Yes</v>
      </c>
      <c r="Z1859" s="46" t="str">
        <f t="shared" ref="Z1859:Z1922" si="389">_xlfn.IFS(M1859&lt;=20,"LOW",M1859&lt;=40,"MID",M1859&lt;=60,"HIGH",M1859&gt;60,"Very high")</f>
        <v>MID</v>
      </c>
    </row>
    <row r="1860" spans="1:26" x14ac:dyDescent="0.25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77"/>
        <v>5694</v>
      </c>
      <c r="L1860" s="46">
        <f t="shared" si="378"/>
        <v>6027</v>
      </c>
      <c r="M1860" s="46">
        <v>44</v>
      </c>
      <c r="N1860" s="46">
        <f t="shared" si="379"/>
        <v>6071</v>
      </c>
      <c r="O1860" s="46">
        <f t="shared" si="380"/>
        <v>377</v>
      </c>
      <c r="P1860" s="46" t="s">
        <v>64</v>
      </c>
      <c r="Q1860" s="58">
        <f t="shared" si="381"/>
        <v>0.3</v>
      </c>
      <c r="R1860" s="46">
        <f t="shared" si="382"/>
        <v>1821.3</v>
      </c>
      <c r="S1860" s="58" t="str">
        <f t="shared" si="383"/>
        <v>No Discount</v>
      </c>
      <c r="T1860" s="46" t="str">
        <f t="shared" si="384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85"/>
        <v>0.3</v>
      </c>
      <c r="W1860" s="46">
        <f t="shared" si="386"/>
        <v>1821.3</v>
      </c>
      <c r="X1860" s="58">
        <f t="shared" si="387"/>
        <v>0</v>
      </c>
      <c r="Y1860" s="46" t="str">
        <f t="shared" si="388"/>
        <v>Yes</v>
      </c>
      <c r="Z1860" s="46" t="str">
        <f t="shared" si="389"/>
        <v>HIGH</v>
      </c>
    </row>
    <row r="1861" spans="1:26" x14ac:dyDescent="0.25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77"/>
        <v>189</v>
      </c>
      <c r="L1861" s="46">
        <f t="shared" si="378"/>
        <v>206</v>
      </c>
      <c r="M1861" s="46">
        <v>30</v>
      </c>
      <c r="N1861" s="46">
        <f t="shared" si="379"/>
        <v>236</v>
      </c>
      <c r="O1861" s="46">
        <f t="shared" si="380"/>
        <v>47</v>
      </c>
      <c r="P1861" s="46" t="s">
        <v>30</v>
      </c>
      <c r="Q1861" s="58">
        <f t="shared" si="381"/>
        <v>0</v>
      </c>
      <c r="R1861" s="46" t="str">
        <f t="shared" si="382"/>
        <v>-</v>
      </c>
      <c r="S1861" s="58" t="str">
        <f t="shared" si="383"/>
        <v>No Discount</v>
      </c>
      <c r="T1861" s="46" t="str">
        <f t="shared" si="384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85"/>
        <v>0</v>
      </c>
      <c r="W1861" s="46" t="str">
        <f t="shared" si="386"/>
        <v>-</v>
      </c>
      <c r="X1861" s="58">
        <f t="shared" si="387"/>
        <v>0</v>
      </c>
      <c r="Y1861" s="46" t="str">
        <f t="shared" si="388"/>
        <v>No</v>
      </c>
      <c r="Z1861" s="46" t="str">
        <f t="shared" si="389"/>
        <v>MID</v>
      </c>
    </row>
    <row r="1862" spans="1:26" x14ac:dyDescent="0.25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77"/>
        <v>15800</v>
      </c>
      <c r="L1862" s="46">
        <f t="shared" si="378"/>
        <v>17234</v>
      </c>
      <c r="M1862" s="46">
        <v>64</v>
      </c>
      <c r="N1862" s="46">
        <f t="shared" si="379"/>
        <v>17298</v>
      </c>
      <c r="O1862" s="46">
        <f t="shared" si="380"/>
        <v>1498</v>
      </c>
      <c r="P1862" s="46" t="s">
        <v>152</v>
      </c>
      <c r="Q1862" s="58">
        <f t="shared" si="381"/>
        <v>0</v>
      </c>
      <c r="R1862" s="46" t="str">
        <f t="shared" si="382"/>
        <v>-</v>
      </c>
      <c r="S1862" s="58" t="str">
        <f t="shared" si="383"/>
        <v>No Discount</v>
      </c>
      <c r="T1862" s="46" t="str">
        <f t="shared" si="384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85"/>
        <v>0</v>
      </c>
      <c r="W1862" s="46" t="str">
        <f t="shared" si="386"/>
        <v>-</v>
      </c>
      <c r="X1862" s="58">
        <f t="shared" si="387"/>
        <v>0</v>
      </c>
      <c r="Y1862" s="46" t="str">
        <f t="shared" si="388"/>
        <v>Yes</v>
      </c>
      <c r="Z1862" s="46" t="str">
        <f t="shared" si="389"/>
        <v>Very high</v>
      </c>
    </row>
    <row r="1863" spans="1:26" x14ac:dyDescent="0.25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77"/>
        <v>2364</v>
      </c>
      <c r="L1863" s="46">
        <f t="shared" si="378"/>
        <v>2481</v>
      </c>
      <c r="M1863" s="46">
        <v>91</v>
      </c>
      <c r="N1863" s="46">
        <f t="shared" si="379"/>
        <v>2572</v>
      </c>
      <c r="O1863" s="46">
        <f t="shared" si="380"/>
        <v>208</v>
      </c>
      <c r="P1863" s="46" t="s">
        <v>30</v>
      </c>
      <c r="Q1863" s="58">
        <f t="shared" si="381"/>
        <v>0</v>
      </c>
      <c r="R1863" s="46" t="str">
        <f t="shared" si="382"/>
        <v>-</v>
      </c>
      <c r="S1863" s="58" t="str">
        <f t="shared" si="383"/>
        <v>No Discount</v>
      </c>
      <c r="T1863" s="46" t="str">
        <f t="shared" si="384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85"/>
        <v>0</v>
      </c>
      <c r="W1863" s="46" t="str">
        <f t="shared" si="386"/>
        <v>-</v>
      </c>
      <c r="X1863" s="58">
        <f t="shared" si="387"/>
        <v>0</v>
      </c>
      <c r="Y1863" s="46" t="str">
        <f t="shared" si="388"/>
        <v>No</v>
      </c>
      <c r="Z1863" s="46" t="str">
        <f t="shared" si="389"/>
        <v>Very high</v>
      </c>
    </row>
    <row r="1864" spans="1:26" x14ac:dyDescent="0.25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77"/>
        <v>3951</v>
      </c>
      <c r="L1864" s="46">
        <f t="shared" si="378"/>
        <v>4185</v>
      </c>
      <c r="M1864" s="46">
        <v>80</v>
      </c>
      <c r="N1864" s="46">
        <f t="shared" si="379"/>
        <v>4265</v>
      </c>
      <c r="O1864" s="46">
        <f t="shared" si="380"/>
        <v>314</v>
      </c>
      <c r="P1864" s="46" t="s">
        <v>28</v>
      </c>
      <c r="Q1864" s="58">
        <f t="shared" si="381"/>
        <v>0</v>
      </c>
      <c r="R1864" s="46" t="str">
        <f t="shared" si="382"/>
        <v>-</v>
      </c>
      <c r="S1864" s="58" t="str">
        <f t="shared" si="383"/>
        <v>No Discount</v>
      </c>
      <c r="T1864" s="46" t="str">
        <f t="shared" si="384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85"/>
        <v>0</v>
      </c>
      <c r="W1864" s="46" t="str">
        <f t="shared" si="386"/>
        <v>-</v>
      </c>
      <c r="X1864" s="58">
        <f t="shared" si="387"/>
        <v>0</v>
      </c>
      <c r="Y1864" s="46" t="str">
        <f t="shared" si="388"/>
        <v>No</v>
      </c>
      <c r="Z1864" s="46" t="str">
        <f t="shared" si="389"/>
        <v>Very high</v>
      </c>
    </row>
    <row r="1865" spans="1:26" x14ac:dyDescent="0.25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77"/>
        <v>8022</v>
      </c>
      <c r="L1865" s="46">
        <f t="shared" si="378"/>
        <v>8424</v>
      </c>
      <c r="M1865" s="46">
        <v>86</v>
      </c>
      <c r="N1865" s="46">
        <f t="shared" si="379"/>
        <v>8510</v>
      </c>
      <c r="O1865" s="46">
        <f t="shared" si="380"/>
        <v>488</v>
      </c>
      <c r="P1865" s="46" t="s">
        <v>152</v>
      </c>
      <c r="Q1865" s="58">
        <f t="shared" si="381"/>
        <v>0</v>
      </c>
      <c r="R1865" s="46" t="str">
        <f t="shared" si="382"/>
        <v>-</v>
      </c>
      <c r="S1865" s="58" t="str">
        <f t="shared" si="383"/>
        <v>No Discount</v>
      </c>
      <c r="T1865" s="46" t="str">
        <f t="shared" si="384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85"/>
        <v>0</v>
      </c>
      <c r="W1865" s="46" t="str">
        <f t="shared" si="386"/>
        <v>-</v>
      </c>
      <c r="X1865" s="58">
        <f t="shared" si="387"/>
        <v>0</v>
      </c>
      <c r="Y1865" s="46" t="str">
        <f t="shared" si="388"/>
        <v>Yes</v>
      </c>
      <c r="Z1865" s="46" t="str">
        <f t="shared" si="389"/>
        <v>Very high</v>
      </c>
    </row>
    <row r="1866" spans="1:26" x14ac:dyDescent="0.25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77"/>
        <v>7865</v>
      </c>
      <c r="L1866" s="46">
        <f t="shared" si="378"/>
        <v>8175</v>
      </c>
      <c r="M1866" s="46">
        <v>89</v>
      </c>
      <c r="N1866" s="46">
        <f t="shared" si="379"/>
        <v>8264</v>
      </c>
      <c r="O1866" s="46">
        <f t="shared" si="380"/>
        <v>399</v>
      </c>
      <c r="P1866" s="46" t="s">
        <v>28</v>
      </c>
      <c r="Q1866" s="58">
        <f t="shared" si="381"/>
        <v>0</v>
      </c>
      <c r="R1866" s="46" t="str">
        <f t="shared" si="382"/>
        <v>-</v>
      </c>
      <c r="S1866" s="58" t="str">
        <f t="shared" si="383"/>
        <v>No Discount</v>
      </c>
      <c r="T1866" s="46" t="str">
        <f t="shared" si="384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85"/>
        <v>0</v>
      </c>
      <c r="W1866" s="46" t="str">
        <f t="shared" si="386"/>
        <v>-</v>
      </c>
      <c r="X1866" s="58">
        <f t="shared" si="387"/>
        <v>0</v>
      </c>
      <c r="Y1866" s="46" t="str">
        <f t="shared" si="388"/>
        <v>Yes</v>
      </c>
      <c r="Z1866" s="46" t="str">
        <f t="shared" si="389"/>
        <v>Very high</v>
      </c>
    </row>
    <row r="1867" spans="1:26" x14ac:dyDescent="0.25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77"/>
        <v>3620</v>
      </c>
      <c r="L1867" s="46">
        <f t="shared" si="378"/>
        <v>3802</v>
      </c>
      <c r="M1867" s="46">
        <v>28</v>
      </c>
      <c r="N1867" s="46">
        <f t="shared" si="379"/>
        <v>3830</v>
      </c>
      <c r="O1867" s="46">
        <f t="shared" si="380"/>
        <v>210</v>
      </c>
      <c r="P1867" s="46" t="s">
        <v>30</v>
      </c>
      <c r="Q1867" s="58">
        <f t="shared" si="381"/>
        <v>0.3</v>
      </c>
      <c r="R1867" s="46">
        <f t="shared" si="382"/>
        <v>1149</v>
      </c>
      <c r="S1867" s="58" t="str">
        <f t="shared" si="383"/>
        <v>No Discount</v>
      </c>
      <c r="T1867" s="46" t="str">
        <f t="shared" si="384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85"/>
        <v>0.3</v>
      </c>
      <c r="W1867" s="46">
        <f t="shared" si="386"/>
        <v>1149</v>
      </c>
      <c r="X1867" s="58">
        <f t="shared" si="387"/>
        <v>0</v>
      </c>
      <c r="Y1867" s="46" t="str">
        <f t="shared" si="388"/>
        <v>No</v>
      </c>
      <c r="Z1867" s="46" t="str">
        <f t="shared" si="389"/>
        <v>MID</v>
      </c>
    </row>
    <row r="1868" spans="1:26" x14ac:dyDescent="0.25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77"/>
        <v>52768</v>
      </c>
      <c r="L1868" s="46">
        <f t="shared" si="378"/>
        <v>57044</v>
      </c>
      <c r="M1868" s="46">
        <v>99</v>
      </c>
      <c r="N1868" s="46">
        <f t="shared" si="379"/>
        <v>57143</v>
      </c>
      <c r="O1868" s="46">
        <f t="shared" si="380"/>
        <v>4375</v>
      </c>
      <c r="P1868" s="46" t="s">
        <v>30</v>
      </c>
      <c r="Q1868" s="58">
        <f t="shared" si="381"/>
        <v>0.3</v>
      </c>
      <c r="R1868" s="46">
        <f t="shared" si="382"/>
        <v>17142.899999999998</v>
      </c>
      <c r="S1868" s="58" t="str">
        <f t="shared" si="383"/>
        <v>No Discount</v>
      </c>
      <c r="T1868" s="46" t="str">
        <f t="shared" si="384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85"/>
        <v>0.3</v>
      </c>
      <c r="W1868" s="46">
        <f t="shared" si="386"/>
        <v>17142.899999999998</v>
      </c>
      <c r="X1868" s="58">
        <f t="shared" si="387"/>
        <v>0</v>
      </c>
      <c r="Y1868" s="46" t="str">
        <f t="shared" si="388"/>
        <v>Yes</v>
      </c>
      <c r="Z1868" s="46" t="str">
        <f t="shared" si="389"/>
        <v>Very high</v>
      </c>
    </row>
    <row r="1869" spans="1:26" x14ac:dyDescent="0.25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77"/>
        <v>1758</v>
      </c>
      <c r="L1869" s="46">
        <f t="shared" si="378"/>
        <v>1846</v>
      </c>
      <c r="M1869" s="46">
        <v>60</v>
      </c>
      <c r="N1869" s="46">
        <f t="shared" si="379"/>
        <v>1906</v>
      </c>
      <c r="O1869" s="46">
        <f t="shared" si="380"/>
        <v>148</v>
      </c>
      <c r="P1869" s="46" t="s">
        <v>28</v>
      </c>
      <c r="Q1869" s="58">
        <f t="shared" si="381"/>
        <v>0</v>
      </c>
      <c r="R1869" s="46">
        <f t="shared" si="382"/>
        <v>285.89999999999998</v>
      </c>
      <c r="S1869" s="58" t="str">
        <f t="shared" si="383"/>
        <v>No Discount</v>
      </c>
      <c r="T1869" s="46" t="str">
        <f t="shared" si="384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85"/>
        <v>0</v>
      </c>
      <c r="W1869" s="46" t="str">
        <f t="shared" si="386"/>
        <v>-</v>
      </c>
      <c r="X1869" s="58">
        <f t="shared" si="387"/>
        <v>0</v>
      </c>
      <c r="Y1869" s="46" t="str">
        <f t="shared" si="388"/>
        <v>No</v>
      </c>
      <c r="Z1869" s="46" t="str">
        <f t="shared" si="389"/>
        <v>HIGH</v>
      </c>
    </row>
    <row r="1870" spans="1:26" x14ac:dyDescent="0.25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77"/>
        <v>4473</v>
      </c>
      <c r="L1870" s="46">
        <f t="shared" si="378"/>
        <v>4737</v>
      </c>
      <c r="M1870" s="46">
        <v>63</v>
      </c>
      <c r="N1870" s="46">
        <f t="shared" si="379"/>
        <v>4800</v>
      </c>
      <c r="O1870" s="46">
        <f t="shared" si="380"/>
        <v>327</v>
      </c>
      <c r="P1870" s="46" t="s">
        <v>30</v>
      </c>
      <c r="Q1870" s="58">
        <f t="shared" si="381"/>
        <v>0</v>
      </c>
      <c r="R1870" s="46">
        <f t="shared" si="382"/>
        <v>720</v>
      </c>
      <c r="S1870" s="58" t="str">
        <f t="shared" si="383"/>
        <v>No Discount</v>
      </c>
      <c r="T1870" s="46" t="str">
        <f t="shared" si="384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85"/>
        <v>0</v>
      </c>
      <c r="W1870" s="46" t="str">
        <f t="shared" si="386"/>
        <v>-</v>
      </c>
      <c r="X1870" s="58">
        <f t="shared" si="387"/>
        <v>0</v>
      </c>
      <c r="Y1870" s="46" t="str">
        <f t="shared" si="388"/>
        <v>Yes</v>
      </c>
      <c r="Z1870" s="46" t="str">
        <f t="shared" si="389"/>
        <v>Very high</v>
      </c>
    </row>
    <row r="1871" spans="1:26" x14ac:dyDescent="0.25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77"/>
        <v>6630</v>
      </c>
      <c r="L1871" s="46">
        <f t="shared" si="378"/>
        <v>7026</v>
      </c>
      <c r="M1871" s="46">
        <v>34</v>
      </c>
      <c r="N1871" s="46">
        <f t="shared" si="379"/>
        <v>7060</v>
      </c>
      <c r="O1871" s="46">
        <f t="shared" si="380"/>
        <v>430</v>
      </c>
      <c r="P1871" s="46" t="s">
        <v>28</v>
      </c>
      <c r="Q1871" s="58">
        <f t="shared" si="381"/>
        <v>0.3</v>
      </c>
      <c r="R1871" s="46">
        <f t="shared" si="382"/>
        <v>2118</v>
      </c>
      <c r="S1871" s="58" t="str">
        <f t="shared" si="383"/>
        <v>No Discount</v>
      </c>
      <c r="T1871" s="46" t="str">
        <f t="shared" si="384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85"/>
        <v>0.3</v>
      </c>
      <c r="W1871" s="46">
        <f t="shared" si="386"/>
        <v>2118</v>
      </c>
      <c r="X1871" s="58">
        <f t="shared" si="387"/>
        <v>0</v>
      </c>
      <c r="Y1871" s="46" t="str">
        <f t="shared" si="388"/>
        <v>Yes</v>
      </c>
      <c r="Z1871" s="46" t="str">
        <f t="shared" si="389"/>
        <v>MID</v>
      </c>
    </row>
    <row r="1872" spans="1:26" x14ac:dyDescent="0.25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77"/>
        <v>5517</v>
      </c>
      <c r="L1872" s="46">
        <f t="shared" si="378"/>
        <v>6021</v>
      </c>
      <c r="M1872" s="46">
        <v>41</v>
      </c>
      <c r="N1872" s="46">
        <f t="shared" si="379"/>
        <v>6062</v>
      </c>
      <c r="O1872" s="46">
        <f t="shared" si="380"/>
        <v>545</v>
      </c>
      <c r="P1872" s="46" t="s">
        <v>30</v>
      </c>
      <c r="Q1872" s="58">
        <f t="shared" si="381"/>
        <v>0</v>
      </c>
      <c r="R1872" s="46">
        <f t="shared" si="382"/>
        <v>1697.3600000000001</v>
      </c>
      <c r="S1872" s="58" t="str">
        <f t="shared" si="383"/>
        <v>No Discount</v>
      </c>
      <c r="T1872" s="46" t="str">
        <f t="shared" si="384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85"/>
        <v>0</v>
      </c>
      <c r="W1872" s="46">
        <f t="shared" si="386"/>
        <v>1697.3600000000001</v>
      </c>
      <c r="X1872" s="58">
        <f t="shared" si="387"/>
        <v>0</v>
      </c>
      <c r="Y1872" s="46" t="str">
        <f t="shared" si="388"/>
        <v>Yes</v>
      </c>
      <c r="Z1872" s="46" t="str">
        <f t="shared" si="389"/>
        <v>HIGH</v>
      </c>
    </row>
    <row r="1873" spans="1:26" x14ac:dyDescent="0.25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77"/>
        <v>4656</v>
      </c>
      <c r="L1873" s="46">
        <f t="shared" si="378"/>
        <v>4840</v>
      </c>
      <c r="M1873" s="46">
        <v>41</v>
      </c>
      <c r="N1873" s="46">
        <f t="shared" si="379"/>
        <v>4881</v>
      </c>
      <c r="O1873" s="46">
        <f t="shared" si="380"/>
        <v>225</v>
      </c>
      <c r="P1873" s="46" t="s">
        <v>30</v>
      </c>
      <c r="Q1873" s="58">
        <f t="shared" si="381"/>
        <v>0</v>
      </c>
      <c r="R1873" s="46" t="str">
        <f t="shared" si="382"/>
        <v>-</v>
      </c>
      <c r="S1873" s="58" t="str">
        <f t="shared" si="383"/>
        <v>No Discount</v>
      </c>
      <c r="T1873" s="46" t="str">
        <f t="shared" si="384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85"/>
        <v>0</v>
      </c>
      <c r="W1873" s="46" t="str">
        <f t="shared" si="386"/>
        <v>-</v>
      </c>
      <c r="X1873" s="58">
        <f t="shared" si="387"/>
        <v>0</v>
      </c>
      <c r="Y1873" s="46" t="str">
        <f t="shared" si="388"/>
        <v>Yes</v>
      </c>
      <c r="Z1873" s="46" t="str">
        <f t="shared" si="389"/>
        <v>HIGH</v>
      </c>
    </row>
    <row r="1874" spans="1:26" x14ac:dyDescent="0.25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77"/>
        <v>4487</v>
      </c>
      <c r="L1874" s="46">
        <f t="shared" si="378"/>
        <v>4662</v>
      </c>
      <c r="M1874" s="46">
        <v>35</v>
      </c>
      <c r="N1874" s="46">
        <f t="shared" si="379"/>
        <v>4697</v>
      </c>
      <c r="O1874" s="46">
        <f t="shared" si="380"/>
        <v>210</v>
      </c>
      <c r="P1874" s="46" t="s">
        <v>30</v>
      </c>
      <c r="Q1874" s="58">
        <f t="shared" si="381"/>
        <v>0</v>
      </c>
      <c r="R1874" s="46" t="str">
        <f t="shared" si="382"/>
        <v>-</v>
      </c>
      <c r="S1874" s="58" t="str">
        <f t="shared" si="383"/>
        <v>No Discount</v>
      </c>
      <c r="T1874" s="46" t="str">
        <f t="shared" si="384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85"/>
        <v>0</v>
      </c>
      <c r="W1874" s="46" t="str">
        <f t="shared" si="386"/>
        <v>-</v>
      </c>
      <c r="X1874" s="58">
        <f t="shared" si="387"/>
        <v>0</v>
      </c>
      <c r="Y1874" s="46" t="str">
        <f t="shared" si="388"/>
        <v>No</v>
      </c>
      <c r="Z1874" s="46" t="str">
        <f t="shared" si="389"/>
        <v>MID</v>
      </c>
    </row>
    <row r="1875" spans="1:26" x14ac:dyDescent="0.25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77"/>
        <v>7064</v>
      </c>
      <c r="L1875" s="46">
        <f t="shared" si="378"/>
        <v>7623</v>
      </c>
      <c r="M1875" s="46">
        <v>57</v>
      </c>
      <c r="N1875" s="46">
        <f t="shared" si="379"/>
        <v>7680</v>
      </c>
      <c r="O1875" s="46">
        <f t="shared" si="380"/>
        <v>616</v>
      </c>
      <c r="P1875" s="46" t="s">
        <v>30</v>
      </c>
      <c r="Q1875" s="58">
        <f t="shared" si="381"/>
        <v>0</v>
      </c>
      <c r="R1875" s="46">
        <f t="shared" si="382"/>
        <v>2150.4</v>
      </c>
      <c r="S1875" s="58" t="str">
        <f t="shared" si="383"/>
        <v>No Discount</v>
      </c>
      <c r="T1875" s="46" t="str">
        <f t="shared" si="384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85"/>
        <v>0</v>
      </c>
      <c r="W1875" s="46">
        <f t="shared" si="386"/>
        <v>2150.4</v>
      </c>
      <c r="X1875" s="58">
        <f t="shared" si="387"/>
        <v>0</v>
      </c>
      <c r="Y1875" s="46" t="str">
        <f t="shared" si="388"/>
        <v>Yes</v>
      </c>
      <c r="Z1875" s="46" t="str">
        <f t="shared" si="389"/>
        <v>HIGH</v>
      </c>
    </row>
    <row r="1876" spans="1:26" x14ac:dyDescent="0.25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77"/>
        <v>13774</v>
      </c>
      <c r="L1876" s="46">
        <f t="shared" si="378"/>
        <v>14722</v>
      </c>
      <c r="M1876" s="46">
        <v>98</v>
      </c>
      <c r="N1876" s="46">
        <f t="shared" si="379"/>
        <v>14820</v>
      </c>
      <c r="O1876" s="46">
        <f t="shared" si="380"/>
        <v>1046</v>
      </c>
      <c r="P1876" s="46" t="s">
        <v>30</v>
      </c>
      <c r="Q1876" s="58">
        <f t="shared" si="381"/>
        <v>0</v>
      </c>
      <c r="R1876" s="46">
        <f t="shared" si="382"/>
        <v>2223</v>
      </c>
      <c r="S1876" s="58" t="str">
        <f t="shared" si="383"/>
        <v>No Discount</v>
      </c>
      <c r="T1876" s="46" t="str">
        <f t="shared" si="384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85"/>
        <v>0</v>
      </c>
      <c r="W1876" s="46" t="str">
        <f t="shared" si="386"/>
        <v>-</v>
      </c>
      <c r="X1876" s="58">
        <f t="shared" si="387"/>
        <v>0</v>
      </c>
      <c r="Y1876" s="46" t="str">
        <f t="shared" si="388"/>
        <v>Yes</v>
      </c>
      <c r="Z1876" s="46" t="str">
        <f t="shared" si="389"/>
        <v>Very high</v>
      </c>
    </row>
    <row r="1877" spans="1:26" x14ac:dyDescent="0.25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77"/>
        <v>5270</v>
      </c>
      <c r="L1877" s="46">
        <f t="shared" si="378"/>
        <v>5920</v>
      </c>
      <c r="M1877" s="46">
        <v>82</v>
      </c>
      <c r="N1877" s="46">
        <f t="shared" si="379"/>
        <v>6002</v>
      </c>
      <c r="O1877" s="46">
        <f t="shared" si="380"/>
        <v>732</v>
      </c>
      <c r="P1877" s="46" t="s">
        <v>30</v>
      </c>
      <c r="Q1877" s="58">
        <f t="shared" si="381"/>
        <v>0</v>
      </c>
      <c r="R1877" s="46">
        <f t="shared" si="382"/>
        <v>1680.5600000000002</v>
      </c>
      <c r="S1877" s="58" t="str">
        <f t="shared" si="383"/>
        <v>No Discount</v>
      </c>
      <c r="T1877" s="46" t="str">
        <f t="shared" si="384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85"/>
        <v>0</v>
      </c>
      <c r="W1877" s="46">
        <f t="shared" si="386"/>
        <v>1680.5600000000002</v>
      </c>
      <c r="X1877" s="58">
        <f t="shared" si="387"/>
        <v>0</v>
      </c>
      <c r="Y1877" s="46" t="str">
        <f t="shared" si="388"/>
        <v>Yes</v>
      </c>
      <c r="Z1877" s="46" t="str">
        <f t="shared" si="389"/>
        <v>Very high</v>
      </c>
    </row>
    <row r="1878" spans="1:26" x14ac:dyDescent="0.25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77"/>
        <v>11160</v>
      </c>
      <c r="L1878" s="46">
        <f t="shared" si="378"/>
        <v>11825</v>
      </c>
      <c r="M1878" s="46">
        <v>35</v>
      </c>
      <c r="N1878" s="46">
        <f t="shared" si="379"/>
        <v>11860</v>
      </c>
      <c r="O1878" s="46">
        <f t="shared" si="380"/>
        <v>700</v>
      </c>
      <c r="P1878" s="46" t="s">
        <v>30</v>
      </c>
      <c r="Q1878" s="58">
        <f t="shared" si="381"/>
        <v>0.3</v>
      </c>
      <c r="R1878" s="46">
        <f t="shared" si="382"/>
        <v>3558</v>
      </c>
      <c r="S1878" s="58" t="str">
        <f t="shared" si="383"/>
        <v>No Discount</v>
      </c>
      <c r="T1878" s="46" t="str">
        <f t="shared" si="384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85"/>
        <v>0.3</v>
      </c>
      <c r="W1878" s="46">
        <f t="shared" si="386"/>
        <v>3558</v>
      </c>
      <c r="X1878" s="58">
        <f t="shared" si="387"/>
        <v>0</v>
      </c>
      <c r="Y1878" s="46" t="str">
        <f t="shared" si="388"/>
        <v>Yes</v>
      </c>
      <c r="Z1878" s="46" t="str">
        <f t="shared" si="389"/>
        <v>MID</v>
      </c>
    </row>
    <row r="1879" spans="1:26" x14ac:dyDescent="0.25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77"/>
        <v>6621</v>
      </c>
      <c r="L1879" s="46">
        <f t="shared" si="378"/>
        <v>6750</v>
      </c>
      <c r="M1879" s="46">
        <v>91</v>
      </c>
      <c r="N1879" s="46">
        <f t="shared" si="379"/>
        <v>6841</v>
      </c>
      <c r="O1879" s="46">
        <f t="shared" si="380"/>
        <v>220</v>
      </c>
      <c r="P1879" s="46" t="s">
        <v>30</v>
      </c>
      <c r="Q1879" s="58">
        <f t="shared" si="381"/>
        <v>0</v>
      </c>
      <c r="R1879" s="46">
        <f t="shared" si="382"/>
        <v>1915.4800000000002</v>
      </c>
      <c r="S1879" s="58" t="str">
        <f t="shared" si="383"/>
        <v>No Discount</v>
      </c>
      <c r="T1879" s="46" t="str">
        <f t="shared" si="384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85"/>
        <v>0</v>
      </c>
      <c r="W1879" s="46">
        <f t="shared" si="386"/>
        <v>1915.4800000000002</v>
      </c>
      <c r="X1879" s="58">
        <f t="shared" si="387"/>
        <v>0</v>
      </c>
      <c r="Y1879" s="46" t="str">
        <f t="shared" si="388"/>
        <v>Yes</v>
      </c>
      <c r="Z1879" s="46" t="str">
        <f t="shared" si="389"/>
        <v>Very high</v>
      </c>
    </row>
    <row r="1880" spans="1:26" x14ac:dyDescent="0.25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77"/>
        <v>3062</v>
      </c>
      <c r="L1880" s="46">
        <f t="shared" si="378"/>
        <v>3152</v>
      </c>
      <c r="M1880" s="46">
        <v>63</v>
      </c>
      <c r="N1880" s="46">
        <f t="shared" si="379"/>
        <v>3215</v>
      </c>
      <c r="O1880" s="46">
        <f t="shared" si="380"/>
        <v>153</v>
      </c>
      <c r="P1880" s="46" t="s">
        <v>28</v>
      </c>
      <c r="Q1880" s="58">
        <f t="shared" si="381"/>
        <v>0</v>
      </c>
      <c r="R1880" s="46" t="str">
        <f t="shared" si="382"/>
        <v>-</v>
      </c>
      <c r="S1880" s="58" t="str">
        <f t="shared" si="383"/>
        <v>No Discount</v>
      </c>
      <c r="T1880" s="46" t="str">
        <f t="shared" si="384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85"/>
        <v>0</v>
      </c>
      <c r="W1880" s="46" t="str">
        <f t="shared" si="386"/>
        <v>-</v>
      </c>
      <c r="X1880" s="58">
        <f t="shared" si="387"/>
        <v>0</v>
      </c>
      <c r="Y1880" s="46" t="str">
        <f t="shared" si="388"/>
        <v>Yes</v>
      </c>
      <c r="Z1880" s="46" t="str">
        <f t="shared" si="389"/>
        <v>Very high</v>
      </c>
    </row>
    <row r="1881" spans="1:26" x14ac:dyDescent="0.25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77"/>
        <v>1274</v>
      </c>
      <c r="L1881" s="46">
        <f t="shared" si="378"/>
        <v>1364</v>
      </c>
      <c r="M1881" s="46">
        <v>50</v>
      </c>
      <c r="N1881" s="46">
        <f t="shared" si="379"/>
        <v>1414</v>
      </c>
      <c r="O1881" s="46">
        <f t="shared" si="380"/>
        <v>140</v>
      </c>
      <c r="P1881" s="46" t="s">
        <v>30</v>
      </c>
      <c r="Q1881" s="58">
        <f t="shared" si="381"/>
        <v>0.3</v>
      </c>
      <c r="R1881" s="46">
        <f t="shared" si="382"/>
        <v>424.2</v>
      </c>
      <c r="S1881" s="58" t="str">
        <f t="shared" si="383"/>
        <v>No Discount</v>
      </c>
      <c r="T1881" s="46" t="str">
        <f t="shared" si="384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85"/>
        <v>0.3</v>
      </c>
      <c r="W1881" s="46">
        <f t="shared" si="386"/>
        <v>424.2</v>
      </c>
      <c r="X1881" s="58">
        <f t="shared" si="387"/>
        <v>0</v>
      </c>
      <c r="Y1881" s="46" t="str">
        <f t="shared" si="388"/>
        <v>Yes</v>
      </c>
      <c r="Z1881" s="46" t="str">
        <f t="shared" si="389"/>
        <v>HIGH</v>
      </c>
    </row>
    <row r="1882" spans="1:26" x14ac:dyDescent="0.25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77"/>
        <v>11480</v>
      </c>
      <c r="L1882" s="46">
        <f t="shared" si="378"/>
        <v>11924</v>
      </c>
      <c r="M1882" s="46">
        <v>85</v>
      </c>
      <c r="N1882" s="46">
        <f t="shared" si="379"/>
        <v>12009</v>
      </c>
      <c r="O1882" s="46">
        <f t="shared" si="380"/>
        <v>529</v>
      </c>
      <c r="P1882" s="46" t="s">
        <v>30</v>
      </c>
      <c r="Q1882" s="58">
        <f t="shared" si="381"/>
        <v>0</v>
      </c>
      <c r="R1882" s="46" t="str">
        <f t="shared" si="382"/>
        <v>-</v>
      </c>
      <c r="S1882" s="58" t="str">
        <f t="shared" si="383"/>
        <v>No Discount</v>
      </c>
      <c r="T1882" s="46" t="str">
        <f t="shared" si="384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85"/>
        <v>0</v>
      </c>
      <c r="W1882" s="46" t="str">
        <f t="shared" si="386"/>
        <v>-</v>
      </c>
      <c r="X1882" s="58">
        <f t="shared" si="387"/>
        <v>0</v>
      </c>
      <c r="Y1882" s="46" t="str">
        <f t="shared" si="388"/>
        <v>Yes</v>
      </c>
      <c r="Z1882" s="46" t="str">
        <f t="shared" si="389"/>
        <v>Very high</v>
      </c>
    </row>
    <row r="1883" spans="1:26" x14ac:dyDescent="0.25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77"/>
        <v>15220</v>
      </c>
      <c r="L1883" s="46">
        <f t="shared" si="378"/>
        <v>16280</v>
      </c>
      <c r="M1883" s="46">
        <v>50</v>
      </c>
      <c r="N1883" s="46">
        <f t="shared" si="379"/>
        <v>16330</v>
      </c>
      <c r="O1883" s="46">
        <f t="shared" si="380"/>
        <v>1110</v>
      </c>
      <c r="P1883" s="46" t="s">
        <v>28</v>
      </c>
      <c r="Q1883" s="58">
        <f t="shared" si="381"/>
        <v>0</v>
      </c>
      <c r="R1883" s="46">
        <f t="shared" si="382"/>
        <v>4572.4000000000005</v>
      </c>
      <c r="S1883" s="58" t="str">
        <f t="shared" si="383"/>
        <v>No Discount</v>
      </c>
      <c r="T1883" s="46" t="str">
        <f t="shared" si="384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85"/>
        <v>0</v>
      </c>
      <c r="W1883" s="46">
        <f t="shared" si="386"/>
        <v>4572.4000000000005</v>
      </c>
      <c r="X1883" s="58">
        <f t="shared" si="387"/>
        <v>0</v>
      </c>
      <c r="Y1883" s="46" t="str">
        <f t="shared" si="388"/>
        <v>No</v>
      </c>
      <c r="Z1883" s="46" t="str">
        <f t="shared" si="389"/>
        <v>HIGH</v>
      </c>
    </row>
    <row r="1884" spans="1:26" x14ac:dyDescent="0.25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77"/>
        <v>3182</v>
      </c>
      <c r="L1884" s="46">
        <f t="shared" si="378"/>
        <v>3274</v>
      </c>
      <c r="M1884" s="46">
        <v>37</v>
      </c>
      <c r="N1884" s="46">
        <f t="shared" si="379"/>
        <v>3311</v>
      </c>
      <c r="O1884" s="46">
        <f t="shared" si="380"/>
        <v>129</v>
      </c>
      <c r="P1884" s="46" t="s">
        <v>28</v>
      </c>
      <c r="Q1884" s="58">
        <f t="shared" si="381"/>
        <v>0</v>
      </c>
      <c r="R1884" s="46" t="str">
        <f t="shared" si="382"/>
        <v>-</v>
      </c>
      <c r="S1884" s="58" t="str">
        <f t="shared" si="383"/>
        <v>No Discount</v>
      </c>
      <c r="T1884" s="46" t="str">
        <f t="shared" si="384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85"/>
        <v>0</v>
      </c>
      <c r="W1884" s="46" t="str">
        <f t="shared" si="386"/>
        <v>-</v>
      </c>
      <c r="X1884" s="58">
        <f t="shared" si="387"/>
        <v>0</v>
      </c>
      <c r="Y1884" s="46" t="str">
        <f t="shared" si="388"/>
        <v>Yes</v>
      </c>
      <c r="Z1884" s="46" t="str">
        <f t="shared" si="389"/>
        <v>MID</v>
      </c>
    </row>
    <row r="1885" spans="1:26" x14ac:dyDescent="0.25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77"/>
        <v>345</v>
      </c>
      <c r="L1885" s="46">
        <f t="shared" si="378"/>
        <v>384</v>
      </c>
      <c r="M1885" s="46">
        <v>30</v>
      </c>
      <c r="N1885" s="46">
        <f t="shared" si="379"/>
        <v>414</v>
      </c>
      <c r="O1885" s="46">
        <f t="shared" si="380"/>
        <v>69</v>
      </c>
      <c r="P1885" s="46" t="s">
        <v>30</v>
      </c>
      <c r="Q1885" s="58">
        <f t="shared" si="381"/>
        <v>0</v>
      </c>
      <c r="R1885" s="46" t="str">
        <f t="shared" si="382"/>
        <v>-</v>
      </c>
      <c r="S1885" s="58" t="str">
        <f t="shared" si="383"/>
        <v>No Discount</v>
      </c>
      <c r="T1885" s="46" t="str">
        <f t="shared" si="384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85"/>
        <v>0</v>
      </c>
      <c r="W1885" s="46" t="str">
        <f t="shared" si="386"/>
        <v>-</v>
      </c>
      <c r="X1885" s="58">
        <f t="shared" si="387"/>
        <v>0</v>
      </c>
      <c r="Y1885" s="46" t="str">
        <f t="shared" si="388"/>
        <v>No</v>
      </c>
      <c r="Z1885" s="46" t="str">
        <f t="shared" si="389"/>
        <v>MID</v>
      </c>
    </row>
    <row r="1886" spans="1:26" x14ac:dyDescent="0.25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77"/>
        <v>845</v>
      </c>
      <c r="L1886" s="46">
        <f t="shared" si="378"/>
        <v>885</v>
      </c>
      <c r="M1886" s="46">
        <v>30</v>
      </c>
      <c r="N1886" s="46">
        <f t="shared" si="379"/>
        <v>915</v>
      </c>
      <c r="O1886" s="46">
        <f t="shared" si="380"/>
        <v>70</v>
      </c>
      <c r="P1886" s="46" t="s">
        <v>152</v>
      </c>
      <c r="Q1886" s="58">
        <f t="shared" si="381"/>
        <v>0</v>
      </c>
      <c r="R1886" s="46" t="str">
        <f t="shared" si="382"/>
        <v>-</v>
      </c>
      <c r="S1886" s="58" t="str">
        <f t="shared" si="383"/>
        <v>No Discount</v>
      </c>
      <c r="T1886" s="46" t="str">
        <f t="shared" si="384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85"/>
        <v>0</v>
      </c>
      <c r="W1886" s="46" t="str">
        <f t="shared" si="386"/>
        <v>-</v>
      </c>
      <c r="X1886" s="58">
        <f t="shared" si="387"/>
        <v>0</v>
      </c>
      <c r="Y1886" s="46" t="str">
        <f t="shared" si="388"/>
        <v>No</v>
      </c>
      <c r="Z1886" s="46" t="str">
        <f t="shared" si="389"/>
        <v>MID</v>
      </c>
    </row>
    <row r="1887" spans="1:26" x14ac:dyDescent="0.25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77"/>
        <v>695</v>
      </c>
      <c r="L1887" s="46">
        <f t="shared" si="378"/>
        <v>755</v>
      </c>
      <c r="M1887" s="46">
        <v>30</v>
      </c>
      <c r="N1887" s="46">
        <f t="shared" si="379"/>
        <v>785</v>
      </c>
      <c r="O1887" s="46">
        <f t="shared" si="380"/>
        <v>90</v>
      </c>
      <c r="P1887" s="46" t="s">
        <v>30</v>
      </c>
      <c r="Q1887" s="58">
        <f t="shared" si="381"/>
        <v>0</v>
      </c>
      <c r="R1887" s="46" t="str">
        <f t="shared" si="382"/>
        <v>-</v>
      </c>
      <c r="S1887" s="58" t="str">
        <f t="shared" si="383"/>
        <v>No Discount</v>
      </c>
      <c r="T1887" s="46" t="str">
        <f t="shared" si="384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85"/>
        <v>0</v>
      </c>
      <c r="W1887" s="46" t="str">
        <f t="shared" si="386"/>
        <v>-</v>
      </c>
      <c r="X1887" s="58">
        <f t="shared" si="387"/>
        <v>0</v>
      </c>
      <c r="Y1887" s="46" t="str">
        <f t="shared" si="388"/>
        <v>No</v>
      </c>
      <c r="Z1887" s="46" t="str">
        <f t="shared" si="389"/>
        <v>MID</v>
      </c>
    </row>
    <row r="1888" spans="1:26" x14ac:dyDescent="0.25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77"/>
        <v>258</v>
      </c>
      <c r="L1888" s="46">
        <f t="shared" si="378"/>
        <v>270</v>
      </c>
      <c r="M1888" s="46">
        <v>30</v>
      </c>
      <c r="N1888" s="46">
        <f t="shared" si="379"/>
        <v>300</v>
      </c>
      <c r="O1888" s="46">
        <f t="shared" si="380"/>
        <v>42</v>
      </c>
      <c r="P1888" s="46" t="s">
        <v>64</v>
      </c>
      <c r="Q1888" s="58">
        <f t="shared" si="381"/>
        <v>0.3</v>
      </c>
      <c r="R1888" s="46">
        <f t="shared" si="382"/>
        <v>90</v>
      </c>
      <c r="S1888" s="58" t="str">
        <f t="shared" si="383"/>
        <v>No Discount</v>
      </c>
      <c r="T1888" s="46" t="str">
        <f t="shared" si="384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85"/>
        <v>0.3</v>
      </c>
      <c r="W1888" s="46">
        <f t="shared" si="386"/>
        <v>90</v>
      </c>
      <c r="X1888" s="58">
        <f t="shared" si="387"/>
        <v>0</v>
      </c>
      <c r="Y1888" s="46" t="str">
        <f t="shared" si="388"/>
        <v>No</v>
      </c>
      <c r="Z1888" s="46" t="str">
        <f t="shared" si="389"/>
        <v>MID</v>
      </c>
    </row>
    <row r="1889" spans="1:26" x14ac:dyDescent="0.25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77"/>
        <v>6480</v>
      </c>
      <c r="L1889" s="46">
        <f t="shared" si="378"/>
        <v>6800</v>
      </c>
      <c r="M1889" s="46">
        <v>75</v>
      </c>
      <c r="N1889" s="46">
        <f t="shared" si="379"/>
        <v>6875</v>
      </c>
      <c r="O1889" s="46">
        <f t="shared" si="380"/>
        <v>395</v>
      </c>
      <c r="P1889" s="46" t="s">
        <v>30</v>
      </c>
      <c r="Q1889" s="58">
        <f t="shared" si="381"/>
        <v>0</v>
      </c>
      <c r="R1889" s="46">
        <f t="shared" si="382"/>
        <v>1031.25</v>
      </c>
      <c r="S1889" s="58" t="str">
        <f t="shared" si="383"/>
        <v>No Discount</v>
      </c>
      <c r="T1889" s="46" t="str">
        <f t="shared" si="384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85"/>
        <v>0</v>
      </c>
      <c r="W1889" s="46" t="str">
        <f t="shared" si="386"/>
        <v>-</v>
      </c>
      <c r="X1889" s="58">
        <f t="shared" si="387"/>
        <v>0</v>
      </c>
      <c r="Y1889" s="46" t="str">
        <f t="shared" si="388"/>
        <v>Yes</v>
      </c>
      <c r="Z1889" s="46" t="str">
        <f t="shared" si="389"/>
        <v>Very high</v>
      </c>
    </row>
    <row r="1890" spans="1:26" x14ac:dyDescent="0.25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77"/>
        <v>174</v>
      </c>
      <c r="L1890" s="46">
        <f t="shared" si="378"/>
        <v>189</v>
      </c>
      <c r="M1890" s="46">
        <v>10</v>
      </c>
      <c r="N1890" s="46">
        <f t="shared" si="379"/>
        <v>199</v>
      </c>
      <c r="O1890" s="46">
        <f t="shared" si="380"/>
        <v>25</v>
      </c>
      <c r="P1890" s="46" t="s">
        <v>28</v>
      </c>
      <c r="Q1890" s="58">
        <f t="shared" si="381"/>
        <v>0</v>
      </c>
      <c r="R1890" s="46">
        <f t="shared" si="382"/>
        <v>29.849999999999998</v>
      </c>
      <c r="S1890" s="58" t="str">
        <f t="shared" si="383"/>
        <v>No Discount</v>
      </c>
      <c r="T1890" s="46" t="str">
        <f t="shared" si="384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85"/>
        <v>0</v>
      </c>
      <c r="W1890" s="46" t="str">
        <f t="shared" si="386"/>
        <v>-</v>
      </c>
      <c r="X1890" s="58">
        <f t="shared" si="387"/>
        <v>0</v>
      </c>
      <c r="Y1890" s="46" t="str">
        <f t="shared" si="388"/>
        <v>No</v>
      </c>
      <c r="Z1890" s="46" t="str">
        <f t="shared" si="389"/>
        <v>LOW</v>
      </c>
    </row>
    <row r="1891" spans="1:26" x14ac:dyDescent="0.25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77"/>
        <v>7106</v>
      </c>
      <c r="L1891" s="46">
        <f t="shared" si="378"/>
        <v>7534</v>
      </c>
      <c r="M1891" s="46">
        <v>34</v>
      </c>
      <c r="N1891" s="46">
        <f t="shared" si="379"/>
        <v>7568</v>
      </c>
      <c r="O1891" s="46">
        <f t="shared" si="380"/>
        <v>462</v>
      </c>
      <c r="P1891" s="46" t="s">
        <v>30</v>
      </c>
      <c r="Q1891" s="58">
        <f t="shared" si="381"/>
        <v>0</v>
      </c>
      <c r="R1891" s="46" t="str">
        <f t="shared" si="382"/>
        <v>-</v>
      </c>
      <c r="S1891" s="58" t="str">
        <f t="shared" si="383"/>
        <v>No Discount</v>
      </c>
      <c r="T1891" s="46" t="str">
        <f t="shared" si="384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85"/>
        <v>0</v>
      </c>
      <c r="W1891" s="46" t="str">
        <f t="shared" si="386"/>
        <v>-</v>
      </c>
      <c r="X1891" s="58">
        <f t="shared" si="387"/>
        <v>0</v>
      </c>
      <c r="Y1891" s="46" t="str">
        <f t="shared" si="388"/>
        <v>Yes</v>
      </c>
      <c r="Z1891" s="46" t="str">
        <f t="shared" si="389"/>
        <v>MID</v>
      </c>
    </row>
    <row r="1892" spans="1:26" x14ac:dyDescent="0.25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77"/>
        <v>166</v>
      </c>
      <c r="L1892" s="46">
        <f t="shared" si="378"/>
        <v>179</v>
      </c>
      <c r="M1892" s="46">
        <v>30</v>
      </c>
      <c r="N1892" s="46">
        <f t="shared" si="379"/>
        <v>209</v>
      </c>
      <c r="O1892" s="46">
        <f t="shared" si="380"/>
        <v>43</v>
      </c>
      <c r="P1892" s="46" t="s">
        <v>30</v>
      </c>
      <c r="Q1892" s="58">
        <f t="shared" si="381"/>
        <v>0</v>
      </c>
      <c r="R1892" s="46" t="str">
        <f t="shared" si="382"/>
        <v>-</v>
      </c>
      <c r="S1892" s="58" t="str">
        <f t="shared" si="383"/>
        <v>No Discount</v>
      </c>
      <c r="T1892" s="46" t="str">
        <f t="shared" si="384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85"/>
        <v>0</v>
      </c>
      <c r="W1892" s="46" t="str">
        <f t="shared" si="386"/>
        <v>-</v>
      </c>
      <c r="X1892" s="58">
        <f t="shared" si="387"/>
        <v>0</v>
      </c>
      <c r="Y1892" s="46" t="str">
        <f t="shared" si="388"/>
        <v>No</v>
      </c>
      <c r="Z1892" s="46" t="str">
        <f t="shared" si="389"/>
        <v>MID</v>
      </c>
    </row>
    <row r="1893" spans="1:26" x14ac:dyDescent="0.25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77"/>
        <v>2080</v>
      </c>
      <c r="L1893" s="46">
        <f t="shared" si="378"/>
        <v>2250</v>
      </c>
      <c r="M1893" s="46">
        <v>71</v>
      </c>
      <c r="N1893" s="46">
        <f t="shared" si="379"/>
        <v>2321</v>
      </c>
      <c r="O1893" s="46">
        <f t="shared" si="380"/>
        <v>241</v>
      </c>
      <c r="P1893" s="46" t="s">
        <v>30</v>
      </c>
      <c r="Q1893" s="58">
        <f t="shared" si="381"/>
        <v>0.3</v>
      </c>
      <c r="R1893" s="46">
        <f t="shared" si="382"/>
        <v>696.3</v>
      </c>
      <c r="S1893" s="58" t="str">
        <f t="shared" si="383"/>
        <v>No Discount</v>
      </c>
      <c r="T1893" s="46" t="str">
        <f t="shared" si="384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85"/>
        <v>0.3</v>
      </c>
      <c r="W1893" s="46">
        <f t="shared" si="386"/>
        <v>696.3</v>
      </c>
      <c r="X1893" s="58">
        <f t="shared" si="387"/>
        <v>0</v>
      </c>
      <c r="Y1893" s="46" t="str">
        <f t="shared" si="388"/>
        <v>No</v>
      </c>
      <c r="Z1893" s="46" t="str">
        <f t="shared" si="389"/>
        <v>Very high</v>
      </c>
    </row>
    <row r="1894" spans="1:26" x14ac:dyDescent="0.25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77"/>
        <v>30376</v>
      </c>
      <c r="L1894" s="46">
        <f t="shared" si="378"/>
        <v>32808</v>
      </c>
      <c r="M1894" s="46">
        <v>56</v>
      </c>
      <c r="N1894" s="46">
        <f t="shared" si="379"/>
        <v>32864</v>
      </c>
      <c r="O1894" s="46">
        <f t="shared" si="380"/>
        <v>2488</v>
      </c>
      <c r="P1894" s="46" t="s">
        <v>28</v>
      </c>
      <c r="Q1894" s="58">
        <f t="shared" si="381"/>
        <v>0.3</v>
      </c>
      <c r="R1894" s="46">
        <f t="shared" si="382"/>
        <v>9859.1999999999989</v>
      </c>
      <c r="S1894" s="58" t="str">
        <f t="shared" si="383"/>
        <v>No Discount</v>
      </c>
      <c r="T1894" s="46" t="str">
        <f t="shared" si="384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85"/>
        <v>0.3</v>
      </c>
      <c r="W1894" s="46">
        <f t="shared" si="386"/>
        <v>9859.1999999999989</v>
      </c>
      <c r="X1894" s="58">
        <f t="shared" si="387"/>
        <v>0</v>
      </c>
      <c r="Y1894" s="46" t="str">
        <f t="shared" si="388"/>
        <v>Yes</v>
      </c>
      <c r="Z1894" s="46" t="str">
        <f t="shared" si="389"/>
        <v>HIGH</v>
      </c>
    </row>
    <row r="1895" spans="1:26" x14ac:dyDescent="0.25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77"/>
        <v>544</v>
      </c>
      <c r="L1895" s="46">
        <f t="shared" si="378"/>
        <v>592</v>
      </c>
      <c r="M1895" s="46">
        <v>30</v>
      </c>
      <c r="N1895" s="46">
        <f t="shared" si="379"/>
        <v>622</v>
      </c>
      <c r="O1895" s="46">
        <f t="shared" si="380"/>
        <v>78</v>
      </c>
      <c r="P1895" s="46" t="s">
        <v>30</v>
      </c>
      <c r="Q1895" s="58">
        <f t="shared" si="381"/>
        <v>0</v>
      </c>
      <c r="R1895" s="46" t="str">
        <f t="shared" si="382"/>
        <v>-</v>
      </c>
      <c r="S1895" s="58" t="str">
        <f t="shared" si="383"/>
        <v>No Discount</v>
      </c>
      <c r="T1895" s="46" t="str">
        <f t="shared" si="384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85"/>
        <v>0</v>
      </c>
      <c r="W1895" s="46" t="str">
        <f t="shared" si="386"/>
        <v>-</v>
      </c>
      <c r="X1895" s="58">
        <f t="shared" si="387"/>
        <v>0</v>
      </c>
      <c r="Y1895" s="46" t="str">
        <f t="shared" si="388"/>
        <v>No</v>
      </c>
      <c r="Z1895" s="46" t="str">
        <f t="shared" si="389"/>
        <v>MID</v>
      </c>
    </row>
    <row r="1896" spans="1:26" x14ac:dyDescent="0.25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77"/>
        <v>4218</v>
      </c>
      <c r="L1896" s="46">
        <f t="shared" si="378"/>
        <v>4599</v>
      </c>
      <c r="M1896" s="46">
        <v>75</v>
      </c>
      <c r="N1896" s="46">
        <f t="shared" si="379"/>
        <v>4674</v>
      </c>
      <c r="O1896" s="46">
        <f t="shared" si="380"/>
        <v>456</v>
      </c>
      <c r="P1896" s="46" t="s">
        <v>30</v>
      </c>
      <c r="Q1896" s="58">
        <f t="shared" si="381"/>
        <v>0.3</v>
      </c>
      <c r="R1896" s="46">
        <f t="shared" si="382"/>
        <v>1402.2</v>
      </c>
      <c r="S1896" s="58" t="str">
        <f t="shared" si="383"/>
        <v>No Discount</v>
      </c>
      <c r="T1896" s="46" t="str">
        <f t="shared" si="384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85"/>
        <v>0.3</v>
      </c>
      <c r="W1896" s="46">
        <f t="shared" si="386"/>
        <v>1402.2</v>
      </c>
      <c r="X1896" s="58">
        <f t="shared" si="387"/>
        <v>0</v>
      </c>
      <c r="Y1896" s="46" t="str">
        <f t="shared" si="388"/>
        <v>No</v>
      </c>
      <c r="Z1896" s="46" t="str">
        <f t="shared" si="389"/>
        <v>Very high</v>
      </c>
    </row>
    <row r="1897" spans="1:26" x14ac:dyDescent="0.25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77"/>
        <v>1308</v>
      </c>
      <c r="L1897" s="46">
        <f t="shared" si="378"/>
        <v>1372</v>
      </c>
      <c r="M1897" s="46">
        <v>21</v>
      </c>
      <c r="N1897" s="46">
        <f t="shared" si="379"/>
        <v>1393</v>
      </c>
      <c r="O1897" s="46">
        <f t="shared" si="380"/>
        <v>85</v>
      </c>
      <c r="P1897" s="46" t="s">
        <v>152</v>
      </c>
      <c r="Q1897" s="58">
        <f t="shared" si="381"/>
        <v>0</v>
      </c>
      <c r="R1897" s="46" t="str">
        <f t="shared" si="382"/>
        <v>-</v>
      </c>
      <c r="S1897" s="58" t="str">
        <f t="shared" si="383"/>
        <v>No Discount</v>
      </c>
      <c r="T1897" s="46" t="str">
        <f t="shared" si="384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85"/>
        <v>0</v>
      </c>
      <c r="W1897" s="46" t="str">
        <f t="shared" si="386"/>
        <v>-</v>
      </c>
      <c r="X1897" s="58">
        <f t="shared" si="387"/>
        <v>0</v>
      </c>
      <c r="Y1897" s="46" t="str">
        <f t="shared" si="388"/>
        <v>No</v>
      </c>
      <c r="Z1897" s="46" t="str">
        <f t="shared" si="389"/>
        <v>MID</v>
      </c>
    </row>
    <row r="1898" spans="1:26" x14ac:dyDescent="0.25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77"/>
        <v>51232</v>
      </c>
      <c r="L1898" s="46">
        <f t="shared" si="378"/>
        <v>55382</v>
      </c>
      <c r="M1898" s="46">
        <v>69</v>
      </c>
      <c r="N1898" s="46">
        <f t="shared" si="379"/>
        <v>55451</v>
      </c>
      <c r="O1898" s="46">
        <f t="shared" si="380"/>
        <v>4219</v>
      </c>
      <c r="P1898" s="46" t="s">
        <v>30</v>
      </c>
      <c r="Q1898" s="58">
        <f t="shared" si="381"/>
        <v>0.3</v>
      </c>
      <c r="R1898" s="46">
        <f t="shared" si="382"/>
        <v>16635.3</v>
      </c>
      <c r="S1898" s="58" t="str">
        <f t="shared" si="383"/>
        <v>No Discount</v>
      </c>
      <c r="T1898" s="46" t="str">
        <f t="shared" si="384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85"/>
        <v>0.3</v>
      </c>
      <c r="W1898" s="46">
        <f t="shared" si="386"/>
        <v>16635.3</v>
      </c>
      <c r="X1898" s="58">
        <f t="shared" si="387"/>
        <v>0</v>
      </c>
      <c r="Y1898" s="46" t="str">
        <f t="shared" si="388"/>
        <v>Yes</v>
      </c>
      <c r="Z1898" s="46" t="str">
        <f t="shared" si="389"/>
        <v>Very high</v>
      </c>
    </row>
    <row r="1899" spans="1:26" x14ac:dyDescent="0.25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77"/>
        <v>8922</v>
      </c>
      <c r="L1899" s="46">
        <f t="shared" si="378"/>
        <v>9630</v>
      </c>
      <c r="M1899" s="46">
        <v>27</v>
      </c>
      <c r="N1899" s="46">
        <f t="shared" si="379"/>
        <v>9657</v>
      </c>
      <c r="O1899" s="46">
        <f t="shared" si="380"/>
        <v>735</v>
      </c>
      <c r="P1899" s="46" t="s">
        <v>28</v>
      </c>
      <c r="Q1899" s="58">
        <f t="shared" si="381"/>
        <v>0.3</v>
      </c>
      <c r="R1899" s="46">
        <f t="shared" si="382"/>
        <v>2897.1</v>
      </c>
      <c r="S1899" s="58" t="str">
        <f t="shared" si="383"/>
        <v>No Discount</v>
      </c>
      <c r="T1899" s="46" t="str">
        <f t="shared" si="384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85"/>
        <v>0.3</v>
      </c>
      <c r="W1899" s="46">
        <f t="shared" si="386"/>
        <v>2897.1</v>
      </c>
      <c r="X1899" s="58">
        <f t="shared" si="387"/>
        <v>0</v>
      </c>
      <c r="Y1899" s="46" t="str">
        <f t="shared" si="388"/>
        <v>Yes</v>
      </c>
      <c r="Z1899" s="46" t="str">
        <f t="shared" si="389"/>
        <v>MID</v>
      </c>
    </row>
    <row r="1900" spans="1:26" x14ac:dyDescent="0.25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77"/>
        <v>1329</v>
      </c>
      <c r="L1900" s="46">
        <f t="shared" si="378"/>
        <v>1422</v>
      </c>
      <c r="M1900" s="46">
        <v>26</v>
      </c>
      <c r="N1900" s="46">
        <f t="shared" si="379"/>
        <v>1448</v>
      </c>
      <c r="O1900" s="46">
        <f t="shared" si="380"/>
        <v>119</v>
      </c>
      <c r="P1900" s="46" t="s">
        <v>30</v>
      </c>
      <c r="Q1900" s="58">
        <f t="shared" si="381"/>
        <v>0</v>
      </c>
      <c r="R1900" s="46">
        <f t="shared" si="382"/>
        <v>217.2</v>
      </c>
      <c r="S1900" s="58" t="str">
        <f t="shared" si="383"/>
        <v>No Discount</v>
      </c>
      <c r="T1900" s="46" t="str">
        <f t="shared" si="384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85"/>
        <v>0</v>
      </c>
      <c r="W1900" s="46" t="str">
        <f t="shared" si="386"/>
        <v>-</v>
      </c>
      <c r="X1900" s="58">
        <f t="shared" si="387"/>
        <v>0</v>
      </c>
      <c r="Y1900" s="46" t="str">
        <f t="shared" si="388"/>
        <v>No</v>
      </c>
      <c r="Z1900" s="46" t="str">
        <f t="shared" si="389"/>
        <v>MID</v>
      </c>
    </row>
    <row r="1901" spans="1:26" x14ac:dyDescent="0.25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77"/>
        <v>2528</v>
      </c>
      <c r="L1901" s="46">
        <f t="shared" si="378"/>
        <v>2627</v>
      </c>
      <c r="M1901" s="46">
        <v>95</v>
      </c>
      <c r="N1901" s="46">
        <f t="shared" si="379"/>
        <v>2722</v>
      </c>
      <c r="O1901" s="46">
        <f t="shared" si="380"/>
        <v>194</v>
      </c>
      <c r="P1901" s="46" t="s">
        <v>30</v>
      </c>
      <c r="Q1901" s="58">
        <f t="shared" si="381"/>
        <v>0</v>
      </c>
      <c r="R1901" s="46" t="str">
        <f t="shared" si="382"/>
        <v>-</v>
      </c>
      <c r="S1901" s="58" t="str">
        <f t="shared" si="383"/>
        <v>No Discount</v>
      </c>
      <c r="T1901" s="46" t="str">
        <f t="shared" si="384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85"/>
        <v>0</v>
      </c>
      <c r="W1901" s="46" t="str">
        <f t="shared" si="386"/>
        <v>-</v>
      </c>
      <c r="X1901" s="58">
        <f t="shared" si="387"/>
        <v>0</v>
      </c>
      <c r="Y1901" s="46" t="str">
        <f t="shared" si="388"/>
        <v>Yes</v>
      </c>
      <c r="Z1901" s="46" t="str">
        <f t="shared" si="389"/>
        <v>Very high</v>
      </c>
    </row>
    <row r="1902" spans="1:26" x14ac:dyDescent="0.25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77"/>
        <v>14040</v>
      </c>
      <c r="L1902" s="46">
        <f t="shared" si="378"/>
        <v>14872</v>
      </c>
      <c r="M1902" s="46">
        <v>28</v>
      </c>
      <c r="N1902" s="46">
        <f t="shared" si="379"/>
        <v>14900</v>
      </c>
      <c r="O1902" s="46">
        <f t="shared" si="380"/>
        <v>860</v>
      </c>
      <c r="P1902" s="46" t="s">
        <v>30</v>
      </c>
      <c r="Q1902" s="58">
        <f t="shared" si="381"/>
        <v>0</v>
      </c>
      <c r="R1902" s="46">
        <f t="shared" si="382"/>
        <v>4172</v>
      </c>
      <c r="S1902" s="58" t="str">
        <f t="shared" si="383"/>
        <v>No Discount</v>
      </c>
      <c r="T1902" s="46" t="str">
        <f t="shared" si="384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85"/>
        <v>0</v>
      </c>
      <c r="W1902" s="46">
        <f t="shared" si="386"/>
        <v>4172</v>
      </c>
      <c r="X1902" s="58">
        <f t="shared" si="387"/>
        <v>0</v>
      </c>
      <c r="Y1902" s="46" t="str">
        <f t="shared" si="388"/>
        <v>Yes</v>
      </c>
      <c r="Z1902" s="46" t="str">
        <f t="shared" si="389"/>
        <v>MID</v>
      </c>
    </row>
    <row r="1903" spans="1:26" x14ac:dyDescent="0.25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77"/>
        <v>399</v>
      </c>
      <c r="L1903" s="46">
        <f t="shared" si="378"/>
        <v>417</v>
      </c>
      <c r="M1903" s="46">
        <v>30</v>
      </c>
      <c r="N1903" s="46">
        <f t="shared" si="379"/>
        <v>447</v>
      </c>
      <c r="O1903" s="46">
        <f t="shared" si="380"/>
        <v>48</v>
      </c>
      <c r="P1903" s="46" t="s">
        <v>30</v>
      </c>
      <c r="Q1903" s="58">
        <f t="shared" si="381"/>
        <v>0</v>
      </c>
      <c r="R1903" s="46">
        <f t="shared" si="382"/>
        <v>125.16000000000001</v>
      </c>
      <c r="S1903" s="58" t="str">
        <f t="shared" si="383"/>
        <v>No Discount</v>
      </c>
      <c r="T1903" s="46" t="str">
        <f t="shared" si="384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85"/>
        <v>0</v>
      </c>
      <c r="W1903" s="46">
        <f t="shared" si="386"/>
        <v>125.16000000000001</v>
      </c>
      <c r="X1903" s="58">
        <f t="shared" si="387"/>
        <v>0</v>
      </c>
      <c r="Y1903" s="46" t="str">
        <f t="shared" si="388"/>
        <v>No</v>
      </c>
      <c r="Z1903" s="46" t="str">
        <f t="shared" si="389"/>
        <v>MID</v>
      </c>
    </row>
    <row r="1904" spans="1:26" x14ac:dyDescent="0.25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77"/>
        <v>6824</v>
      </c>
      <c r="L1904" s="46">
        <f t="shared" si="378"/>
        <v>7160</v>
      </c>
      <c r="M1904" s="46">
        <v>94</v>
      </c>
      <c r="N1904" s="46">
        <f t="shared" si="379"/>
        <v>7254</v>
      </c>
      <c r="O1904" s="46">
        <f t="shared" si="380"/>
        <v>430</v>
      </c>
      <c r="P1904" s="46" t="s">
        <v>152</v>
      </c>
      <c r="Q1904" s="58">
        <f t="shared" si="381"/>
        <v>0</v>
      </c>
      <c r="R1904" s="46" t="str">
        <f t="shared" si="382"/>
        <v>-</v>
      </c>
      <c r="S1904" s="58" t="str">
        <f t="shared" si="383"/>
        <v>No Discount</v>
      </c>
      <c r="T1904" s="46" t="str">
        <f t="shared" si="384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si="385"/>
        <v>0</v>
      </c>
      <c r="W1904" s="46" t="str">
        <f t="shared" si="386"/>
        <v>-</v>
      </c>
      <c r="X1904" s="58">
        <f t="shared" si="387"/>
        <v>0</v>
      </c>
      <c r="Y1904" s="46" t="str">
        <f t="shared" si="388"/>
        <v>Yes</v>
      </c>
      <c r="Z1904" s="46" t="str">
        <f t="shared" si="389"/>
        <v>Very high</v>
      </c>
    </row>
    <row r="1905" spans="1:26" x14ac:dyDescent="0.25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77"/>
        <v>5148</v>
      </c>
      <c r="L1905" s="46">
        <f t="shared" si="378"/>
        <v>5620</v>
      </c>
      <c r="M1905" s="46">
        <v>48</v>
      </c>
      <c r="N1905" s="46">
        <f t="shared" si="379"/>
        <v>5668</v>
      </c>
      <c r="O1905" s="46">
        <f t="shared" si="380"/>
        <v>520</v>
      </c>
      <c r="P1905" s="46" t="s">
        <v>30</v>
      </c>
      <c r="Q1905" s="58">
        <f t="shared" si="381"/>
        <v>0</v>
      </c>
      <c r="R1905" s="46">
        <f t="shared" si="382"/>
        <v>850.19999999999993</v>
      </c>
      <c r="S1905" s="58" t="str">
        <f t="shared" si="383"/>
        <v>No Discount</v>
      </c>
      <c r="T1905" s="46" t="str">
        <f t="shared" si="384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85"/>
        <v>0</v>
      </c>
      <c r="W1905" s="46" t="str">
        <f t="shared" si="386"/>
        <v>-</v>
      </c>
      <c r="X1905" s="58">
        <f t="shared" si="387"/>
        <v>0</v>
      </c>
      <c r="Y1905" s="46" t="str">
        <f t="shared" si="388"/>
        <v>Yes</v>
      </c>
      <c r="Z1905" s="46" t="str">
        <f t="shared" si="389"/>
        <v>HIGH</v>
      </c>
    </row>
    <row r="1906" spans="1:26" x14ac:dyDescent="0.25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77"/>
        <v>1938</v>
      </c>
      <c r="L1906" s="46">
        <f t="shared" si="378"/>
        <v>2178</v>
      </c>
      <c r="M1906" s="46">
        <v>75</v>
      </c>
      <c r="N1906" s="46">
        <f t="shared" si="379"/>
        <v>2253</v>
      </c>
      <c r="O1906" s="46">
        <f t="shared" si="380"/>
        <v>315</v>
      </c>
      <c r="P1906" s="46" t="s">
        <v>30</v>
      </c>
      <c r="Q1906" s="58">
        <f t="shared" si="381"/>
        <v>0</v>
      </c>
      <c r="R1906" s="46">
        <f t="shared" si="382"/>
        <v>337.95</v>
      </c>
      <c r="S1906" s="58" t="str">
        <f t="shared" si="383"/>
        <v>No Discount</v>
      </c>
      <c r="T1906" s="46" t="str">
        <f t="shared" si="384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85"/>
        <v>0</v>
      </c>
      <c r="W1906" s="46" t="str">
        <f t="shared" si="386"/>
        <v>-</v>
      </c>
      <c r="X1906" s="58">
        <f t="shared" si="387"/>
        <v>0</v>
      </c>
      <c r="Y1906" s="46" t="str">
        <f t="shared" si="388"/>
        <v>No</v>
      </c>
      <c r="Z1906" s="46" t="str">
        <f t="shared" si="389"/>
        <v>Very high</v>
      </c>
    </row>
    <row r="1907" spans="1:26" x14ac:dyDescent="0.25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77"/>
        <v>2143</v>
      </c>
      <c r="L1907" s="46">
        <f t="shared" si="378"/>
        <v>2244</v>
      </c>
      <c r="M1907" s="46">
        <v>39</v>
      </c>
      <c r="N1907" s="46">
        <f t="shared" si="379"/>
        <v>2283</v>
      </c>
      <c r="O1907" s="46">
        <f t="shared" si="380"/>
        <v>140</v>
      </c>
      <c r="P1907" s="46" t="s">
        <v>28</v>
      </c>
      <c r="Q1907" s="58">
        <f t="shared" si="381"/>
        <v>0</v>
      </c>
      <c r="R1907" s="46">
        <f t="shared" si="382"/>
        <v>639.24</v>
      </c>
      <c r="S1907" s="58" t="str">
        <f t="shared" si="383"/>
        <v>No Discount</v>
      </c>
      <c r="T1907" s="46" t="str">
        <f t="shared" si="384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85"/>
        <v>0</v>
      </c>
      <c r="W1907" s="46">
        <f t="shared" si="386"/>
        <v>639.24</v>
      </c>
      <c r="X1907" s="58">
        <f t="shared" si="387"/>
        <v>0</v>
      </c>
      <c r="Y1907" s="46" t="str">
        <f t="shared" si="388"/>
        <v>Yes</v>
      </c>
      <c r="Z1907" s="46" t="str">
        <f t="shared" si="389"/>
        <v>MID</v>
      </c>
    </row>
    <row r="1908" spans="1:26" x14ac:dyDescent="0.25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77"/>
        <v>6737</v>
      </c>
      <c r="L1908" s="46">
        <f t="shared" si="378"/>
        <v>7212</v>
      </c>
      <c r="M1908" s="46">
        <v>24</v>
      </c>
      <c r="N1908" s="46">
        <f t="shared" si="379"/>
        <v>7236</v>
      </c>
      <c r="O1908" s="46">
        <f t="shared" si="380"/>
        <v>499</v>
      </c>
      <c r="P1908" s="46" t="s">
        <v>28</v>
      </c>
      <c r="Q1908" s="58">
        <f t="shared" si="381"/>
        <v>0.3</v>
      </c>
      <c r="R1908" s="46">
        <f t="shared" si="382"/>
        <v>2170.7999999999997</v>
      </c>
      <c r="S1908" s="58" t="str">
        <f t="shared" si="383"/>
        <v>No Discount</v>
      </c>
      <c r="T1908" s="46" t="str">
        <f t="shared" si="384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85"/>
        <v>0.3</v>
      </c>
      <c r="W1908" s="46">
        <f t="shared" si="386"/>
        <v>2170.7999999999997</v>
      </c>
      <c r="X1908" s="58">
        <f t="shared" si="387"/>
        <v>0</v>
      </c>
      <c r="Y1908" s="46" t="str">
        <f t="shared" si="388"/>
        <v>Yes</v>
      </c>
      <c r="Z1908" s="46" t="str">
        <f t="shared" si="389"/>
        <v>MID</v>
      </c>
    </row>
    <row r="1909" spans="1:26" x14ac:dyDescent="0.25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77"/>
        <v>1908</v>
      </c>
      <c r="L1909" s="46">
        <f t="shared" si="378"/>
        <v>2078</v>
      </c>
      <c r="M1909" s="46">
        <v>85</v>
      </c>
      <c r="N1909" s="46">
        <f t="shared" si="379"/>
        <v>2163</v>
      </c>
      <c r="O1909" s="46">
        <f t="shared" si="380"/>
        <v>255</v>
      </c>
      <c r="P1909" s="46" t="s">
        <v>30</v>
      </c>
      <c r="Q1909" s="58">
        <f t="shared" si="381"/>
        <v>0</v>
      </c>
      <c r="R1909" s="46" t="str">
        <f t="shared" si="382"/>
        <v>-</v>
      </c>
      <c r="S1909" s="58" t="str">
        <f t="shared" si="383"/>
        <v>No Discount</v>
      </c>
      <c r="T1909" s="46" t="str">
        <f t="shared" si="384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85"/>
        <v>0</v>
      </c>
      <c r="W1909" s="46" t="str">
        <f t="shared" si="386"/>
        <v>-</v>
      </c>
      <c r="X1909" s="58">
        <f t="shared" si="387"/>
        <v>0</v>
      </c>
      <c r="Y1909" s="46" t="str">
        <f t="shared" si="388"/>
        <v>No</v>
      </c>
      <c r="Z1909" s="46" t="str">
        <f t="shared" si="389"/>
        <v>Very high</v>
      </c>
    </row>
    <row r="1910" spans="1:26" x14ac:dyDescent="0.25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77"/>
        <v>31204</v>
      </c>
      <c r="L1910" s="46">
        <f t="shared" si="378"/>
        <v>33732</v>
      </c>
      <c r="M1910" s="46">
        <v>34</v>
      </c>
      <c r="N1910" s="46">
        <f t="shared" si="379"/>
        <v>33766</v>
      </c>
      <c r="O1910" s="46">
        <f t="shared" si="380"/>
        <v>2562</v>
      </c>
      <c r="P1910" s="46" t="s">
        <v>152</v>
      </c>
      <c r="Q1910" s="58">
        <f t="shared" si="381"/>
        <v>0</v>
      </c>
      <c r="R1910" s="46" t="str">
        <f t="shared" si="382"/>
        <v>-</v>
      </c>
      <c r="S1910" s="58" t="str">
        <f t="shared" si="383"/>
        <v>No Discount</v>
      </c>
      <c r="T1910" s="46" t="str">
        <f t="shared" si="384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85"/>
        <v>0</v>
      </c>
      <c r="W1910" s="46" t="str">
        <f t="shared" si="386"/>
        <v>-</v>
      </c>
      <c r="X1910" s="58">
        <f t="shared" si="387"/>
        <v>0</v>
      </c>
      <c r="Y1910" s="46" t="str">
        <f t="shared" si="388"/>
        <v>Yes</v>
      </c>
      <c r="Z1910" s="46" t="str">
        <f t="shared" si="389"/>
        <v>MID</v>
      </c>
    </row>
    <row r="1911" spans="1:26" x14ac:dyDescent="0.25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77"/>
        <v>82</v>
      </c>
      <c r="L1911" s="46">
        <f t="shared" si="378"/>
        <v>92</v>
      </c>
      <c r="M1911" s="46">
        <v>10</v>
      </c>
      <c r="N1911" s="46">
        <f t="shared" si="379"/>
        <v>102</v>
      </c>
      <c r="O1911" s="46">
        <f t="shared" si="380"/>
        <v>20</v>
      </c>
      <c r="P1911" s="46" t="s">
        <v>28</v>
      </c>
      <c r="Q1911" s="58">
        <f t="shared" si="381"/>
        <v>0</v>
      </c>
      <c r="R1911" s="46">
        <f t="shared" si="382"/>
        <v>28.560000000000002</v>
      </c>
      <c r="S1911" s="58" t="str">
        <f t="shared" si="383"/>
        <v>No Discount</v>
      </c>
      <c r="T1911" s="46" t="str">
        <f t="shared" si="384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85"/>
        <v>0</v>
      </c>
      <c r="W1911" s="46">
        <f t="shared" si="386"/>
        <v>28.560000000000002</v>
      </c>
      <c r="X1911" s="58">
        <f t="shared" si="387"/>
        <v>0</v>
      </c>
      <c r="Y1911" s="46" t="str">
        <f t="shared" si="388"/>
        <v>No</v>
      </c>
      <c r="Z1911" s="46" t="str">
        <f t="shared" si="389"/>
        <v>LOW</v>
      </c>
    </row>
    <row r="1912" spans="1:26" x14ac:dyDescent="0.25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77"/>
        <v>1680</v>
      </c>
      <c r="L1912" s="46">
        <f t="shared" si="378"/>
        <v>1792</v>
      </c>
      <c r="M1912" s="46">
        <v>20</v>
      </c>
      <c r="N1912" s="46">
        <f t="shared" si="379"/>
        <v>1812</v>
      </c>
      <c r="O1912" s="46">
        <f t="shared" si="380"/>
        <v>132</v>
      </c>
      <c r="P1912" s="46" t="s">
        <v>28</v>
      </c>
      <c r="Q1912" s="58">
        <f t="shared" si="381"/>
        <v>0</v>
      </c>
      <c r="R1912" s="46" t="str">
        <f t="shared" si="382"/>
        <v>-</v>
      </c>
      <c r="S1912" s="58" t="str">
        <f t="shared" si="383"/>
        <v>No Discount</v>
      </c>
      <c r="T1912" s="46" t="str">
        <f t="shared" si="384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85"/>
        <v>0</v>
      </c>
      <c r="W1912" s="46" t="str">
        <f t="shared" si="386"/>
        <v>-</v>
      </c>
      <c r="X1912" s="58">
        <f t="shared" si="387"/>
        <v>0</v>
      </c>
      <c r="Y1912" s="46" t="str">
        <f t="shared" si="388"/>
        <v>No</v>
      </c>
      <c r="Z1912" s="46" t="str">
        <f t="shared" si="389"/>
        <v>LOW</v>
      </c>
    </row>
    <row r="1913" spans="1:26" x14ac:dyDescent="0.25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77"/>
        <v>2840</v>
      </c>
      <c r="L1913" s="46">
        <f t="shared" si="378"/>
        <v>3128</v>
      </c>
      <c r="M1913" s="46">
        <v>35</v>
      </c>
      <c r="N1913" s="46">
        <f t="shared" si="379"/>
        <v>3163</v>
      </c>
      <c r="O1913" s="46">
        <f t="shared" si="380"/>
        <v>323</v>
      </c>
      <c r="P1913" s="46" t="s">
        <v>30</v>
      </c>
      <c r="Q1913" s="58">
        <f t="shared" si="381"/>
        <v>0</v>
      </c>
      <c r="R1913" s="46" t="str">
        <f t="shared" si="382"/>
        <v>-</v>
      </c>
      <c r="S1913" s="58" t="str">
        <f t="shared" si="383"/>
        <v>No Discount</v>
      </c>
      <c r="T1913" s="46" t="str">
        <f t="shared" si="384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85"/>
        <v>0</v>
      </c>
      <c r="W1913" s="46" t="str">
        <f t="shared" si="386"/>
        <v>-</v>
      </c>
      <c r="X1913" s="58">
        <f t="shared" si="387"/>
        <v>0</v>
      </c>
      <c r="Y1913" s="46" t="str">
        <f t="shared" si="388"/>
        <v>No</v>
      </c>
      <c r="Z1913" s="46" t="str">
        <f t="shared" si="389"/>
        <v>MID</v>
      </c>
    </row>
    <row r="1914" spans="1:26" x14ac:dyDescent="0.25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77"/>
        <v>5832</v>
      </c>
      <c r="L1914" s="46">
        <f t="shared" si="378"/>
        <v>6296</v>
      </c>
      <c r="M1914" s="46">
        <v>52</v>
      </c>
      <c r="N1914" s="46">
        <f t="shared" si="379"/>
        <v>6348</v>
      </c>
      <c r="O1914" s="46">
        <f t="shared" si="380"/>
        <v>516</v>
      </c>
      <c r="P1914" s="46" t="s">
        <v>30</v>
      </c>
      <c r="Q1914" s="58">
        <f t="shared" si="381"/>
        <v>0</v>
      </c>
      <c r="R1914" s="46">
        <f t="shared" si="382"/>
        <v>1777.4400000000003</v>
      </c>
      <c r="S1914" s="58" t="str">
        <f t="shared" si="383"/>
        <v>No Discount</v>
      </c>
      <c r="T1914" s="46" t="str">
        <f t="shared" si="384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85"/>
        <v>0</v>
      </c>
      <c r="W1914" s="46">
        <f t="shared" si="386"/>
        <v>1777.4400000000003</v>
      </c>
      <c r="X1914" s="58">
        <f t="shared" si="387"/>
        <v>0</v>
      </c>
      <c r="Y1914" s="46" t="str">
        <f t="shared" si="388"/>
        <v>Yes</v>
      </c>
      <c r="Z1914" s="46" t="str">
        <f t="shared" si="389"/>
        <v>HIGH</v>
      </c>
    </row>
    <row r="1915" spans="1:26" x14ac:dyDescent="0.25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77"/>
        <v>7563</v>
      </c>
      <c r="L1915" s="46">
        <f t="shared" si="378"/>
        <v>7864</v>
      </c>
      <c r="M1915" s="46">
        <v>47</v>
      </c>
      <c r="N1915" s="46">
        <f t="shared" si="379"/>
        <v>7911</v>
      </c>
      <c r="O1915" s="46">
        <f t="shared" si="380"/>
        <v>348</v>
      </c>
      <c r="P1915" s="46" t="s">
        <v>30</v>
      </c>
      <c r="Q1915" s="58">
        <f t="shared" si="381"/>
        <v>0</v>
      </c>
      <c r="R1915" s="46">
        <f t="shared" si="382"/>
        <v>2215.0800000000004</v>
      </c>
      <c r="S1915" s="58" t="str">
        <f t="shared" si="383"/>
        <v>No Discount</v>
      </c>
      <c r="T1915" s="46" t="str">
        <f t="shared" si="384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85"/>
        <v>0</v>
      </c>
      <c r="W1915" s="46">
        <f t="shared" si="386"/>
        <v>2215.0800000000004</v>
      </c>
      <c r="X1915" s="58">
        <f t="shared" si="387"/>
        <v>0</v>
      </c>
      <c r="Y1915" s="46" t="str">
        <f t="shared" si="388"/>
        <v>Yes</v>
      </c>
      <c r="Z1915" s="46" t="str">
        <f t="shared" si="389"/>
        <v>HIGH</v>
      </c>
    </row>
    <row r="1916" spans="1:26" x14ac:dyDescent="0.25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77"/>
        <v>105492</v>
      </c>
      <c r="L1916" s="46">
        <f t="shared" si="378"/>
        <v>114984</v>
      </c>
      <c r="M1916" s="46">
        <v>71</v>
      </c>
      <c r="N1916" s="46">
        <f t="shared" si="379"/>
        <v>115055</v>
      </c>
      <c r="O1916" s="46">
        <f t="shared" si="380"/>
        <v>9563</v>
      </c>
      <c r="P1916" s="46" t="s">
        <v>30</v>
      </c>
      <c r="Q1916" s="58">
        <f t="shared" si="381"/>
        <v>0</v>
      </c>
      <c r="R1916" s="46" t="str">
        <f t="shared" si="382"/>
        <v>-</v>
      </c>
      <c r="S1916" s="58" t="str">
        <f t="shared" si="383"/>
        <v>No Discount</v>
      </c>
      <c r="T1916" s="46" t="str">
        <f t="shared" si="384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85"/>
        <v>0</v>
      </c>
      <c r="W1916" s="46" t="str">
        <f t="shared" si="386"/>
        <v>-</v>
      </c>
      <c r="X1916" s="58">
        <f t="shared" si="387"/>
        <v>0</v>
      </c>
      <c r="Y1916" s="46" t="str">
        <f t="shared" si="388"/>
        <v>Yes</v>
      </c>
      <c r="Z1916" s="46" t="str">
        <f t="shared" si="389"/>
        <v>Very high</v>
      </c>
    </row>
    <row r="1917" spans="1:26" x14ac:dyDescent="0.25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77"/>
        <v>1334</v>
      </c>
      <c r="L1917" s="46">
        <f t="shared" si="378"/>
        <v>1413</v>
      </c>
      <c r="M1917" s="46">
        <v>70</v>
      </c>
      <c r="N1917" s="46">
        <f t="shared" si="379"/>
        <v>1483</v>
      </c>
      <c r="O1917" s="46">
        <f t="shared" si="380"/>
        <v>149</v>
      </c>
      <c r="P1917" s="46" t="s">
        <v>28</v>
      </c>
      <c r="Q1917" s="58">
        <f t="shared" si="381"/>
        <v>0</v>
      </c>
      <c r="R1917" s="46">
        <f t="shared" si="382"/>
        <v>415.24000000000007</v>
      </c>
      <c r="S1917" s="58" t="str">
        <f t="shared" si="383"/>
        <v>No Discount</v>
      </c>
      <c r="T1917" s="46" t="str">
        <f t="shared" si="384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85"/>
        <v>0</v>
      </c>
      <c r="W1917" s="46">
        <f t="shared" si="386"/>
        <v>415.24000000000007</v>
      </c>
      <c r="X1917" s="58">
        <f t="shared" si="387"/>
        <v>0</v>
      </c>
      <c r="Y1917" s="46" t="str">
        <f t="shared" si="388"/>
        <v>No</v>
      </c>
      <c r="Z1917" s="46" t="str">
        <f t="shared" si="389"/>
        <v>Very high</v>
      </c>
    </row>
    <row r="1918" spans="1:26" x14ac:dyDescent="0.25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77"/>
        <v>11616</v>
      </c>
      <c r="L1918" s="46">
        <f t="shared" si="378"/>
        <v>12174</v>
      </c>
      <c r="M1918" s="46">
        <v>51</v>
      </c>
      <c r="N1918" s="46">
        <f t="shared" si="379"/>
        <v>12225</v>
      </c>
      <c r="O1918" s="46">
        <f t="shared" si="380"/>
        <v>609</v>
      </c>
      <c r="P1918" s="46" t="s">
        <v>152</v>
      </c>
      <c r="Q1918" s="58">
        <f t="shared" si="381"/>
        <v>0</v>
      </c>
      <c r="R1918" s="46">
        <f t="shared" si="382"/>
        <v>1833.75</v>
      </c>
      <c r="S1918" s="58" t="str">
        <f t="shared" si="383"/>
        <v>No Discount</v>
      </c>
      <c r="T1918" s="46" t="str">
        <f t="shared" si="384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85"/>
        <v>0</v>
      </c>
      <c r="W1918" s="46" t="str">
        <f t="shared" si="386"/>
        <v>-</v>
      </c>
      <c r="X1918" s="58">
        <f t="shared" si="387"/>
        <v>0</v>
      </c>
      <c r="Y1918" s="46" t="str">
        <f t="shared" si="388"/>
        <v>Yes</v>
      </c>
      <c r="Z1918" s="46" t="str">
        <f t="shared" si="389"/>
        <v>HIGH</v>
      </c>
    </row>
    <row r="1919" spans="1:26" x14ac:dyDescent="0.25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77"/>
        <v>8960</v>
      </c>
      <c r="L1919" s="46">
        <f t="shared" si="378"/>
        <v>9410</v>
      </c>
      <c r="M1919" s="46">
        <v>36</v>
      </c>
      <c r="N1919" s="46">
        <f t="shared" si="379"/>
        <v>9446</v>
      </c>
      <c r="O1919" s="46">
        <f t="shared" si="380"/>
        <v>486</v>
      </c>
      <c r="P1919" s="46" t="s">
        <v>152</v>
      </c>
      <c r="Q1919" s="58">
        <f t="shared" si="381"/>
        <v>0</v>
      </c>
      <c r="R1919" s="46" t="str">
        <f t="shared" si="382"/>
        <v>-</v>
      </c>
      <c r="S1919" s="58" t="str">
        <f t="shared" si="383"/>
        <v>No Discount</v>
      </c>
      <c r="T1919" s="46" t="str">
        <f t="shared" si="384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85"/>
        <v>0</v>
      </c>
      <c r="W1919" s="46" t="str">
        <f t="shared" si="386"/>
        <v>-</v>
      </c>
      <c r="X1919" s="58">
        <f t="shared" si="387"/>
        <v>0</v>
      </c>
      <c r="Y1919" s="46" t="str">
        <f t="shared" si="388"/>
        <v>No</v>
      </c>
      <c r="Z1919" s="46" t="str">
        <f t="shared" si="389"/>
        <v>MID</v>
      </c>
    </row>
    <row r="1920" spans="1:26" x14ac:dyDescent="0.25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77"/>
        <v>378</v>
      </c>
      <c r="L1920" s="46">
        <f t="shared" si="378"/>
        <v>412</v>
      </c>
      <c r="M1920" s="46">
        <v>30</v>
      </c>
      <c r="N1920" s="46">
        <f t="shared" si="379"/>
        <v>442</v>
      </c>
      <c r="O1920" s="46">
        <f t="shared" si="380"/>
        <v>64</v>
      </c>
      <c r="P1920" s="46" t="s">
        <v>30</v>
      </c>
      <c r="Q1920" s="58">
        <f t="shared" si="381"/>
        <v>0</v>
      </c>
      <c r="R1920" s="46" t="str">
        <f t="shared" si="382"/>
        <v>-</v>
      </c>
      <c r="S1920" s="58" t="str">
        <f t="shared" si="383"/>
        <v>No Discount</v>
      </c>
      <c r="T1920" s="46" t="str">
        <f t="shared" si="384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85"/>
        <v>0</v>
      </c>
      <c r="W1920" s="46" t="str">
        <f t="shared" si="386"/>
        <v>-</v>
      </c>
      <c r="X1920" s="58">
        <f t="shared" si="387"/>
        <v>0</v>
      </c>
      <c r="Y1920" s="46" t="str">
        <f t="shared" si="388"/>
        <v>No</v>
      </c>
      <c r="Z1920" s="46" t="str">
        <f t="shared" si="389"/>
        <v>MID</v>
      </c>
    </row>
    <row r="1921" spans="1:26" x14ac:dyDescent="0.25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77"/>
        <v>444</v>
      </c>
      <c r="L1921" s="46">
        <f t="shared" si="378"/>
        <v>486</v>
      </c>
      <c r="M1921" s="46">
        <v>30</v>
      </c>
      <c r="N1921" s="46">
        <f t="shared" si="379"/>
        <v>516</v>
      </c>
      <c r="O1921" s="46">
        <f t="shared" si="380"/>
        <v>72</v>
      </c>
      <c r="P1921" s="46" t="s">
        <v>30</v>
      </c>
      <c r="Q1921" s="58">
        <f t="shared" si="381"/>
        <v>0</v>
      </c>
      <c r="R1921" s="46" t="str">
        <f t="shared" si="382"/>
        <v>-</v>
      </c>
      <c r="S1921" s="58" t="str">
        <f t="shared" si="383"/>
        <v>No Discount</v>
      </c>
      <c r="T1921" s="46" t="str">
        <f t="shared" si="384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85"/>
        <v>0</v>
      </c>
      <c r="W1921" s="46" t="str">
        <f t="shared" si="386"/>
        <v>-</v>
      </c>
      <c r="X1921" s="58">
        <f t="shared" si="387"/>
        <v>0</v>
      </c>
      <c r="Y1921" s="46" t="str">
        <f t="shared" si="388"/>
        <v>No</v>
      </c>
      <c r="Z1921" s="46" t="str">
        <f t="shared" si="389"/>
        <v>MID</v>
      </c>
    </row>
    <row r="1922" spans="1:26" x14ac:dyDescent="0.25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77"/>
        <v>8148</v>
      </c>
      <c r="L1922" s="46">
        <f t="shared" si="378"/>
        <v>8470</v>
      </c>
      <c r="M1922" s="46">
        <v>25</v>
      </c>
      <c r="N1922" s="46">
        <f t="shared" si="379"/>
        <v>8495</v>
      </c>
      <c r="O1922" s="46">
        <f t="shared" si="380"/>
        <v>347</v>
      </c>
      <c r="P1922" s="46" t="s">
        <v>30</v>
      </c>
      <c r="Q1922" s="58">
        <f t="shared" si="381"/>
        <v>0</v>
      </c>
      <c r="R1922" s="46">
        <f t="shared" si="382"/>
        <v>2378.6000000000004</v>
      </c>
      <c r="S1922" s="58" t="str">
        <f t="shared" si="383"/>
        <v>No Discount</v>
      </c>
      <c r="T1922" s="46" t="str">
        <f t="shared" si="384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85"/>
        <v>0</v>
      </c>
      <c r="W1922" s="46">
        <f t="shared" si="386"/>
        <v>2378.6000000000004</v>
      </c>
      <c r="X1922" s="58">
        <f t="shared" si="387"/>
        <v>0</v>
      </c>
      <c r="Y1922" s="46" t="str">
        <f t="shared" si="388"/>
        <v>Yes</v>
      </c>
      <c r="Z1922" s="46" t="str">
        <f t="shared" si="389"/>
        <v>MID</v>
      </c>
    </row>
    <row r="1923" spans="1:26" x14ac:dyDescent="0.25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90">I1923*J1923</f>
        <v>824</v>
      </c>
      <c r="L1923" s="46">
        <f t="shared" ref="L1923:L1986" si="391">H1923*J1923</f>
        <v>880</v>
      </c>
      <c r="M1923" s="46">
        <v>41</v>
      </c>
      <c r="N1923" s="46">
        <f t="shared" ref="N1923:N1986" si="392">L1923+M1923</f>
        <v>921</v>
      </c>
      <c r="O1923" s="46">
        <f t="shared" ref="O1923:O1986" si="393">N1923-K1923</f>
        <v>97</v>
      </c>
      <c r="P1923" s="46" t="s">
        <v>30</v>
      </c>
      <c r="Q1923" s="58">
        <f t="shared" ref="Q1923:Q1986" si="394">IF(E1923="Amazon",30%,0)</f>
        <v>0</v>
      </c>
      <c r="R1923" s="46" t="str">
        <f t="shared" ref="R1923:R1986" si="395">IF(E1923="Amazon",30%*N1923,IF(E1923="Flipkart",28%*N1923,IF(E1923="India Mart",15%*N1923,"-")))</f>
        <v>-</v>
      </c>
      <c r="S1923" s="58" t="str">
        <f t="shared" ref="S1923:S1986" si="396">IF(AND(E1923="Website",N1923&gt;25000),2%,"No Discount")</f>
        <v>No Discount</v>
      </c>
      <c r="T1923" s="46" t="str">
        <f t="shared" ref="T1923:T1986" si="397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ref="V1923:V1986" si="398">IF(E1923="Amazon",30%,0%)</f>
        <v>0</v>
      </c>
      <c r="W1923" s="46" t="str">
        <f t="shared" ref="W1923:W1986" si="399">IF(E1923="Amazon",N1923*30%,IF(E1923="flipkart",N1923*28%,IF(E1923="indiamart",N1923*15%,"-")))</f>
        <v>-</v>
      </c>
      <c r="X1923" s="58">
        <f t="shared" ref="X1923:X1986" si="400">IF(AND(E1923="website",N1923&gt;25000),2%,0%)</f>
        <v>0</v>
      </c>
      <c r="Y1923" s="46" t="str">
        <f t="shared" ref="Y1923:Y1986" si="401">IF(OR(D1923="Furniture",D1923="Technology"),"Yes","No")</f>
        <v>No</v>
      </c>
      <c r="Z1923" s="46" t="str">
        <f t="shared" ref="Z1923:Z1986" si="402">_xlfn.IFS(M1923&lt;=20,"LOW",M1923&lt;=40,"MID",M1923&lt;=60,"HIGH",M1923&gt;60,"Very high")</f>
        <v>HIGH</v>
      </c>
    </row>
    <row r="1924" spans="1:26" x14ac:dyDescent="0.25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90"/>
        <v>1329</v>
      </c>
      <c r="L1924" s="46">
        <f t="shared" si="391"/>
        <v>1422</v>
      </c>
      <c r="M1924" s="46">
        <v>72</v>
      </c>
      <c r="N1924" s="46">
        <f t="shared" si="392"/>
        <v>1494</v>
      </c>
      <c r="O1924" s="46">
        <f t="shared" si="393"/>
        <v>165</v>
      </c>
      <c r="P1924" s="46" t="s">
        <v>30</v>
      </c>
      <c r="Q1924" s="58">
        <f t="shared" si="394"/>
        <v>0</v>
      </c>
      <c r="R1924" s="46">
        <f t="shared" si="395"/>
        <v>418.32000000000005</v>
      </c>
      <c r="S1924" s="58" t="str">
        <f t="shared" si="396"/>
        <v>No Discount</v>
      </c>
      <c r="T1924" s="46" t="str">
        <f t="shared" si="397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98"/>
        <v>0</v>
      </c>
      <c r="W1924" s="46">
        <f t="shared" si="399"/>
        <v>418.32000000000005</v>
      </c>
      <c r="X1924" s="58">
        <f t="shared" si="400"/>
        <v>0</v>
      </c>
      <c r="Y1924" s="46" t="str">
        <f t="shared" si="401"/>
        <v>No</v>
      </c>
      <c r="Z1924" s="46" t="str">
        <f t="shared" si="402"/>
        <v>Very high</v>
      </c>
    </row>
    <row r="1925" spans="1:26" x14ac:dyDescent="0.25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90"/>
        <v>4150</v>
      </c>
      <c r="L1925" s="46">
        <f t="shared" si="391"/>
        <v>4484</v>
      </c>
      <c r="M1925" s="46">
        <v>88</v>
      </c>
      <c r="N1925" s="46">
        <f t="shared" si="392"/>
        <v>4572</v>
      </c>
      <c r="O1925" s="46">
        <f t="shared" si="393"/>
        <v>422</v>
      </c>
      <c r="P1925" s="46" t="s">
        <v>152</v>
      </c>
      <c r="Q1925" s="58">
        <f t="shared" si="394"/>
        <v>0.3</v>
      </c>
      <c r="R1925" s="46">
        <f t="shared" si="395"/>
        <v>1371.6</v>
      </c>
      <c r="S1925" s="58" t="str">
        <f t="shared" si="396"/>
        <v>No Discount</v>
      </c>
      <c r="T1925" s="46" t="str">
        <f t="shared" si="397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98"/>
        <v>0.3</v>
      </c>
      <c r="W1925" s="46">
        <f t="shared" si="399"/>
        <v>1371.6</v>
      </c>
      <c r="X1925" s="58">
        <f t="shared" si="400"/>
        <v>0</v>
      </c>
      <c r="Y1925" s="46" t="str">
        <f t="shared" si="401"/>
        <v>Yes</v>
      </c>
      <c r="Z1925" s="46" t="str">
        <f t="shared" si="402"/>
        <v>Very high</v>
      </c>
    </row>
    <row r="1926" spans="1:26" x14ac:dyDescent="0.25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90"/>
        <v>68056</v>
      </c>
      <c r="L1926" s="46">
        <f t="shared" si="391"/>
        <v>72114</v>
      </c>
      <c r="M1926" s="46">
        <v>68</v>
      </c>
      <c r="N1926" s="46">
        <f t="shared" si="392"/>
        <v>72182</v>
      </c>
      <c r="O1926" s="46">
        <f t="shared" si="393"/>
        <v>4126</v>
      </c>
      <c r="P1926" s="46" t="s">
        <v>28</v>
      </c>
      <c r="Q1926" s="58">
        <f t="shared" si="394"/>
        <v>0</v>
      </c>
      <c r="R1926" s="46">
        <f t="shared" si="395"/>
        <v>20210.960000000003</v>
      </c>
      <c r="S1926" s="58" t="str">
        <f t="shared" si="396"/>
        <v>No Discount</v>
      </c>
      <c r="T1926" s="46" t="str">
        <f t="shared" si="397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98"/>
        <v>0</v>
      </c>
      <c r="W1926" s="46">
        <f t="shared" si="399"/>
        <v>20210.960000000003</v>
      </c>
      <c r="X1926" s="58">
        <f t="shared" si="400"/>
        <v>0</v>
      </c>
      <c r="Y1926" s="46" t="str">
        <f t="shared" si="401"/>
        <v>Yes</v>
      </c>
      <c r="Z1926" s="46" t="str">
        <f t="shared" si="402"/>
        <v>Very high</v>
      </c>
    </row>
    <row r="1927" spans="1:26" x14ac:dyDescent="0.25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90"/>
        <v>2545</v>
      </c>
      <c r="L1927" s="46">
        <f t="shared" si="391"/>
        <v>2747</v>
      </c>
      <c r="M1927" s="46">
        <v>38</v>
      </c>
      <c r="N1927" s="46">
        <f t="shared" si="392"/>
        <v>2785</v>
      </c>
      <c r="O1927" s="46">
        <f t="shared" si="393"/>
        <v>240</v>
      </c>
      <c r="P1927" s="46" t="s">
        <v>30</v>
      </c>
      <c r="Q1927" s="58">
        <f t="shared" si="394"/>
        <v>0</v>
      </c>
      <c r="R1927" s="46">
        <f t="shared" si="395"/>
        <v>417.75</v>
      </c>
      <c r="S1927" s="58" t="str">
        <f t="shared" si="396"/>
        <v>No Discount</v>
      </c>
      <c r="T1927" s="46" t="str">
        <f t="shared" si="397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98"/>
        <v>0</v>
      </c>
      <c r="W1927" s="46" t="str">
        <f t="shared" si="399"/>
        <v>-</v>
      </c>
      <c r="X1927" s="58">
        <f t="shared" si="400"/>
        <v>0</v>
      </c>
      <c r="Y1927" s="46" t="str">
        <f t="shared" si="401"/>
        <v>Yes</v>
      </c>
      <c r="Z1927" s="46" t="str">
        <f t="shared" si="402"/>
        <v>MID</v>
      </c>
    </row>
    <row r="1928" spans="1:26" x14ac:dyDescent="0.25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90"/>
        <v>465</v>
      </c>
      <c r="L1928" s="46">
        <f t="shared" si="391"/>
        <v>501</v>
      </c>
      <c r="M1928" s="46">
        <v>30</v>
      </c>
      <c r="N1928" s="46">
        <f t="shared" si="392"/>
        <v>531</v>
      </c>
      <c r="O1928" s="46">
        <f t="shared" si="393"/>
        <v>66</v>
      </c>
      <c r="P1928" s="46" t="s">
        <v>30</v>
      </c>
      <c r="Q1928" s="58">
        <f t="shared" si="394"/>
        <v>0</v>
      </c>
      <c r="R1928" s="46" t="str">
        <f t="shared" si="395"/>
        <v>-</v>
      </c>
      <c r="S1928" s="58" t="str">
        <f t="shared" si="396"/>
        <v>No Discount</v>
      </c>
      <c r="T1928" s="46" t="str">
        <f t="shared" si="397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98"/>
        <v>0</v>
      </c>
      <c r="W1928" s="46" t="str">
        <f t="shared" si="399"/>
        <v>-</v>
      </c>
      <c r="X1928" s="58">
        <f t="shared" si="400"/>
        <v>0</v>
      </c>
      <c r="Y1928" s="46" t="str">
        <f t="shared" si="401"/>
        <v>No</v>
      </c>
      <c r="Z1928" s="46" t="str">
        <f t="shared" si="402"/>
        <v>MID</v>
      </c>
    </row>
    <row r="1929" spans="1:26" x14ac:dyDescent="0.25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90"/>
        <v>20058</v>
      </c>
      <c r="L1929" s="46">
        <f t="shared" si="391"/>
        <v>21063</v>
      </c>
      <c r="M1929" s="46">
        <v>36</v>
      </c>
      <c r="N1929" s="46">
        <f t="shared" si="392"/>
        <v>21099</v>
      </c>
      <c r="O1929" s="46">
        <f t="shared" si="393"/>
        <v>1041</v>
      </c>
      <c r="P1929" s="46" t="s">
        <v>28</v>
      </c>
      <c r="Q1929" s="58">
        <f t="shared" si="394"/>
        <v>0</v>
      </c>
      <c r="R1929" s="46" t="str">
        <f t="shared" si="395"/>
        <v>-</v>
      </c>
      <c r="S1929" s="58" t="str">
        <f t="shared" si="396"/>
        <v>No Discount</v>
      </c>
      <c r="T1929" s="46" t="str">
        <f t="shared" si="397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98"/>
        <v>0</v>
      </c>
      <c r="W1929" s="46" t="str">
        <f t="shared" si="399"/>
        <v>-</v>
      </c>
      <c r="X1929" s="58">
        <f t="shared" si="400"/>
        <v>0</v>
      </c>
      <c r="Y1929" s="46" t="str">
        <f t="shared" si="401"/>
        <v>Yes</v>
      </c>
      <c r="Z1929" s="46" t="str">
        <f t="shared" si="402"/>
        <v>MID</v>
      </c>
    </row>
    <row r="1930" spans="1:26" x14ac:dyDescent="0.25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90"/>
        <v>1329</v>
      </c>
      <c r="L1930" s="46">
        <f t="shared" si="391"/>
        <v>1422</v>
      </c>
      <c r="M1930" s="46">
        <v>35</v>
      </c>
      <c r="N1930" s="46">
        <f t="shared" si="392"/>
        <v>1457</v>
      </c>
      <c r="O1930" s="46">
        <f t="shared" si="393"/>
        <v>128</v>
      </c>
      <c r="P1930" s="46" t="s">
        <v>30</v>
      </c>
      <c r="Q1930" s="58">
        <f t="shared" si="394"/>
        <v>0</v>
      </c>
      <c r="R1930" s="46" t="str">
        <f t="shared" si="395"/>
        <v>-</v>
      </c>
      <c r="S1930" s="58" t="str">
        <f t="shared" si="396"/>
        <v>No Discount</v>
      </c>
      <c r="T1930" s="46" t="str">
        <f t="shared" si="397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98"/>
        <v>0</v>
      </c>
      <c r="W1930" s="46" t="str">
        <f t="shared" si="399"/>
        <v>-</v>
      </c>
      <c r="X1930" s="58">
        <f t="shared" si="400"/>
        <v>0</v>
      </c>
      <c r="Y1930" s="46" t="str">
        <f t="shared" si="401"/>
        <v>No</v>
      </c>
      <c r="Z1930" s="46" t="str">
        <f t="shared" si="402"/>
        <v>MID</v>
      </c>
    </row>
    <row r="1931" spans="1:26" x14ac:dyDescent="0.25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90"/>
        <v>25616</v>
      </c>
      <c r="L1931" s="46">
        <f t="shared" si="391"/>
        <v>27691</v>
      </c>
      <c r="M1931" s="46">
        <v>80</v>
      </c>
      <c r="N1931" s="46">
        <f t="shared" si="392"/>
        <v>27771</v>
      </c>
      <c r="O1931" s="46">
        <f t="shared" si="393"/>
        <v>2155</v>
      </c>
      <c r="P1931" s="46" t="s">
        <v>30</v>
      </c>
      <c r="Q1931" s="58">
        <f t="shared" si="394"/>
        <v>0</v>
      </c>
      <c r="R1931" s="46" t="str">
        <f t="shared" si="395"/>
        <v>-</v>
      </c>
      <c r="S1931" s="58" t="str">
        <f t="shared" si="396"/>
        <v>No Discount</v>
      </c>
      <c r="T1931" s="46" t="str">
        <f t="shared" si="397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98"/>
        <v>0</v>
      </c>
      <c r="W1931" s="46" t="str">
        <f t="shared" si="399"/>
        <v>-</v>
      </c>
      <c r="X1931" s="58">
        <f t="shared" si="400"/>
        <v>0</v>
      </c>
      <c r="Y1931" s="46" t="str">
        <f t="shared" si="401"/>
        <v>Yes</v>
      </c>
      <c r="Z1931" s="46" t="str">
        <f t="shared" si="402"/>
        <v>Very high</v>
      </c>
    </row>
    <row r="1932" spans="1:26" x14ac:dyDescent="0.25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90"/>
        <v>24396</v>
      </c>
      <c r="L1932" s="46">
        <f t="shared" si="391"/>
        <v>27099</v>
      </c>
      <c r="M1932" s="46">
        <v>43</v>
      </c>
      <c r="N1932" s="46">
        <f t="shared" si="392"/>
        <v>27142</v>
      </c>
      <c r="O1932" s="46">
        <f t="shared" si="393"/>
        <v>2746</v>
      </c>
      <c r="P1932" s="46" t="s">
        <v>30</v>
      </c>
      <c r="Q1932" s="58">
        <f t="shared" si="394"/>
        <v>0</v>
      </c>
      <c r="R1932" s="46">
        <f t="shared" si="395"/>
        <v>7599.7600000000011</v>
      </c>
      <c r="S1932" s="58" t="str">
        <f t="shared" si="396"/>
        <v>No Discount</v>
      </c>
      <c r="T1932" s="46" t="str">
        <f t="shared" si="397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98"/>
        <v>0</v>
      </c>
      <c r="W1932" s="46">
        <f t="shared" si="399"/>
        <v>7599.7600000000011</v>
      </c>
      <c r="X1932" s="58">
        <f t="shared" si="400"/>
        <v>0</v>
      </c>
      <c r="Y1932" s="46" t="str">
        <f t="shared" si="401"/>
        <v>Yes</v>
      </c>
      <c r="Z1932" s="46" t="str">
        <f t="shared" si="402"/>
        <v>HIGH</v>
      </c>
    </row>
    <row r="1933" spans="1:26" x14ac:dyDescent="0.25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90"/>
        <v>9824</v>
      </c>
      <c r="L1933" s="46">
        <f t="shared" si="391"/>
        <v>10204</v>
      </c>
      <c r="M1933" s="46">
        <v>52</v>
      </c>
      <c r="N1933" s="46">
        <f t="shared" si="392"/>
        <v>10256</v>
      </c>
      <c r="O1933" s="46">
        <f t="shared" si="393"/>
        <v>432</v>
      </c>
      <c r="P1933" s="46" t="s">
        <v>30</v>
      </c>
      <c r="Q1933" s="58">
        <f t="shared" si="394"/>
        <v>0</v>
      </c>
      <c r="R1933" s="46">
        <f t="shared" si="395"/>
        <v>2871.6800000000003</v>
      </c>
      <c r="S1933" s="58" t="str">
        <f t="shared" si="396"/>
        <v>No Discount</v>
      </c>
      <c r="T1933" s="46" t="str">
        <f t="shared" si="397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98"/>
        <v>0</v>
      </c>
      <c r="W1933" s="46">
        <f t="shared" si="399"/>
        <v>2871.6800000000003</v>
      </c>
      <c r="X1933" s="58">
        <f t="shared" si="400"/>
        <v>0</v>
      </c>
      <c r="Y1933" s="46" t="str">
        <f t="shared" si="401"/>
        <v>Yes</v>
      </c>
      <c r="Z1933" s="46" t="str">
        <f t="shared" si="402"/>
        <v>HIGH</v>
      </c>
    </row>
    <row r="1934" spans="1:26" x14ac:dyDescent="0.25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90"/>
        <v>387</v>
      </c>
      <c r="L1934" s="46">
        <f t="shared" si="391"/>
        <v>405</v>
      </c>
      <c r="M1934" s="46">
        <v>30</v>
      </c>
      <c r="N1934" s="46">
        <f t="shared" si="392"/>
        <v>435</v>
      </c>
      <c r="O1934" s="46">
        <f t="shared" si="393"/>
        <v>48</v>
      </c>
      <c r="P1934" s="46" t="s">
        <v>28</v>
      </c>
      <c r="Q1934" s="58">
        <f t="shared" si="394"/>
        <v>0</v>
      </c>
      <c r="R1934" s="46" t="str">
        <f t="shared" si="395"/>
        <v>-</v>
      </c>
      <c r="S1934" s="58" t="str">
        <f t="shared" si="396"/>
        <v>No Discount</v>
      </c>
      <c r="T1934" s="46" t="str">
        <f t="shared" si="397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98"/>
        <v>0</v>
      </c>
      <c r="W1934" s="46" t="str">
        <f t="shared" si="399"/>
        <v>-</v>
      </c>
      <c r="X1934" s="58">
        <f t="shared" si="400"/>
        <v>0</v>
      </c>
      <c r="Y1934" s="46" t="str">
        <f t="shared" si="401"/>
        <v>No</v>
      </c>
      <c r="Z1934" s="46" t="str">
        <f t="shared" si="402"/>
        <v>MID</v>
      </c>
    </row>
    <row r="1935" spans="1:26" x14ac:dyDescent="0.25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90"/>
        <v>8295</v>
      </c>
      <c r="L1935" s="46">
        <f t="shared" si="391"/>
        <v>9214</v>
      </c>
      <c r="M1935" s="46">
        <v>78</v>
      </c>
      <c r="N1935" s="46">
        <f t="shared" si="392"/>
        <v>9292</v>
      </c>
      <c r="O1935" s="46">
        <f t="shared" si="393"/>
        <v>997</v>
      </c>
      <c r="P1935" s="46" t="s">
        <v>28</v>
      </c>
      <c r="Q1935" s="58">
        <f t="shared" si="394"/>
        <v>0</v>
      </c>
      <c r="R1935" s="46">
        <f t="shared" si="395"/>
        <v>1393.8</v>
      </c>
      <c r="S1935" s="58" t="str">
        <f t="shared" si="396"/>
        <v>No Discount</v>
      </c>
      <c r="T1935" s="46" t="str">
        <f t="shared" si="397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98"/>
        <v>0</v>
      </c>
      <c r="W1935" s="46" t="str">
        <f t="shared" si="399"/>
        <v>-</v>
      </c>
      <c r="X1935" s="58">
        <f t="shared" si="400"/>
        <v>0</v>
      </c>
      <c r="Y1935" s="46" t="str">
        <f t="shared" si="401"/>
        <v>Yes</v>
      </c>
      <c r="Z1935" s="46" t="str">
        <f t="shared" si="402"/>
        <v>Very high</v>
      </c>
    </row>
    <row r="1936" spans="1:26" x14ac:dyDescent="0.25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90"/>
        <v>650</v>
      </c>
      <c r="L1936" s="46">
        <f t="shared" si="391"/>
        <v>725</v>
      </c>
      <c r="M1936" s="46">
        <v>30</v>
      </c>
      <c r="N1936" s="46">
        <f t="shared" si="392"/>
        <v>755</v>
      </c>
      <c r="O1936" s="46">
        <f t="shared" si="393"/>
        <v>105</v>
      </c>
      <c r="P1936" s="46" t="s">
        <v>64</v>
      </c>
      <c r="Q1936" s="58">
        <f t="shared" si="394"/>
        <v>0</v>
      </c>
      <c r="R1936" s="46">
        <f t="shared" si="395"/>
        <v>211.40000000000003</v>
      </c>
      <c r="S1936" s="58" t="str">
        <f t="shared" si="396"/>
        <v>No Discount</v>
      </c>
      <c r="T1936" s="46" t="str">
        <f t="shared" si="397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98"/>
        <v>0</v>
      </c>
      <c r="W1936" s="46">
        <f t="shared" si="399"/>
        <v>211.40000000000003</v>
      </c>
      <c r="X1936" s="58">
        <f t="shared" si="400"/>
        <v>0</v>
      </c>
      <c r="Y1936" s="46" t="str">
        <f t="shared" si="401"/>
        <v>No</v>
      </c>
      <c r="Z1936" s="46" t="str">
        <f t="shared" si="402"/>
        <v>MID</v>
      </c>
    </row>
    <row r="1937" spans="1:26" x14ac:dyDescent="0.25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90"/>
        <v>748</v>
      </c>
      <c r="L1937" s="46">
        <f t="shared" si="391"/>
        <v>832</v>
      </c>
      <c r="M1937" s="46">
        <v>72</v>
      </c>
      <c r="N1937" s="46">
        <f t="shared" si="392"/>
        <v>904</v>
      </c>
      <c r="O1937" s="46">
        <f t="shared" si="393"/>
        <v>156</v>
      </c>
      <c r="P1937" s="46" t="s">
        <v>30</v>
      </c>
      <c r="Q1937" s="58">
        <f t="shared" si="394"/>
        <v>0</v>
      </c>
      <c r="R1937" s="46">
        <f t="shared" si="395"/>
        <v>253.12000000000003</v>
      </c>
      <c r="S1937" s="58" t="str">
        <f t="shared" si="396"/>
        <v>No Discount</v>
      </c>
      <c r="T1937" s="46" t="str">
        <f t="shared" si="397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98"/>
        <v>0</v>
      </c>
      <c r="W1937" s="46">
        <f t="shared" si="399"/>
        <v>253.12000000000003</v>
      </c>
      <c r="X1937" s="58">
        <f t="shared" si="400"/>
        <v>0</v>
      </c>
      <c r="Y1937" s="46" t="str">
        <f t="shared" si="401"/>
        <v>No</v>
      </c>
      <c r="Z1937" s="46" t="str">
        <f t="shared" si="402"/>
        <v>Very high</v>
      </c>
    </row>
    <row r="1938" spans="1:26" x14ac:dyDescent="0.25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90"/>
        <v>4916</v>
      </c>
      <c r="L1938" s="46">
        <f t="shared" si="391"/>
        <v>5362</v>
      </c>
      <c r="M1938" s="46">
        <v>60</v>
      </c>
      <c r="N1938" s="46">
        <f t="shared" si="392"/>
        <v>5422</v>
      </c>
      <c r="O1938" s="46">
        <f t="shared" si="393"/>
        <v>506</v>
      </c>
      <c r="P1938" s="46" t="s">
        <v>28</v>
      </c>
      <c r="Q1938" s="58">
        <f t="shared" si="394"/>
        <v>0</v>
      </c>
      <c r="R1938" s="46">
        <f t="shared" si="395"/>
        <v>1518.16</v>
      </c>
      <c r="S1938" s="58" t="str">
        <f t="shared" si="396"/>
        <v>No Discount</v>
      </c>
      <c r="T1938" s="46" t="str">
        <f t="shared" si="397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98"/>
        <v>0</v>
      </c>
      <c r="W1938" s="46">
        <f t="shared" si="399"/>
        <v>1518.16</v>
      </c>
      <c r="X1938" s="58">
        <f t="shared" si="400"/>
        <v>0</v>
      </c>
      <c r="Y1938" s="46" t="str">
        <f t="shared" si="401"/>
        <v>Yes</v>
      </c>
      <c r="Z1938" s="46" t="str">
        <f t="shared" si="402"/>
        <v>HIGH</v>
      </c>
    </row>
    <row r="1939" spans="1:26" x14ac:dyDescent="0.25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90"/>
        <v>4968</v>
      </c>
      <c r="L1939" s="46">
        <f t="shared" si="391"/>
        <v>5316</v>
      </c>
      <c r="M1939" s="46">
        <v>25</v>
      </c>
      <c r="N1939" s="46">
        <f t="shared" si="392"/>
        <v>5341</v>
      </c>
      <c r="O1939" s="46">
        <f t="shared" si="393"/>
        <v>373</v>
      </c>
      <c r="P1939" s="46" t="s">
        <v>28</v>
      </c>
      <c r="Q1939" s="58">
        <f t="shared" si="394"/>
        <v>0</v>
      </c>
      <c r="R1939" s="46" t="str">
        <f t="shared" si="395"/>
        <v>-</v>
      </c>
      <c r="S1939" s="58" t="str">
        <f t="shared" si="396"/>
        <v>No Discount</v>
      </c>
      <c r="T1939" s="46" t="str">
        <f t="shared" si="397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98"/>
        <v>0</v>
      </c>
      <c r="W1939" s="46" t="str">
        <f t="shared" si="399"/>
        <v>-</v>
      </c>
      <c r="X1939" s="58">
        <f t="shared" si="400"/>
        <v>0</v>
      </c>
      <c r="Y1939" s="46" t="str">
        <f t="shared" si="401"/>
        <v>Yes</v>
      </c>
      <c r="Z1939" s="46" t="str">
        <f t="shared" si="402"/>
        <v>MID</v>
      </c>
    </row>
    <row r="1940" spans="1:26" x14ac:dyDescent="0.25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90"/>
        <v>8000</v>
      </c>
      <c r="L1940" s="46">
        <f t="shared" si="391"/>
        <v>8972</v>
      </c>
      <c r="M1940" s="46">
        <v>40</v>
      </c>
      <c r="N1940" s="46">
        <f t="shared" si="392"/>
        <v>9012</v>
      </c>
      <c r="O1940" s="46">
        <f t="shared" si="393"/>
        <v>1012</v>
      </c>
      <c r="P1940" s="46" t="s">
        <v>64</v>
      </c>
      <c r="Q1940" s="58">
        <f t="shared" si="394"/>
        <v>0</v>
      </c>
      <c r="R1940" s="46" t="str">
        <f t="shared" si="395"/>
        <v>-</v>
      </c>
      <c r="S1940" s="58" t="str">
        <f t="shared" si="396"/>
        <v>No Discount</v>
      </c>
      <c r="T1940" s="46" t="str">
        <f t="shared" si="397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98"/>
        <v>0</v>
      </c>
      <c r="W1940" s="46" t="str">
        <f t="shared" si="399"/>
        <v>-</v>
      </c>
      <c r="X1940" s="58">
        <f t="shared" si="400"/>
        <v>0</v>
      </c>
      <c r="Y1940" s="46" t="str">
        <f t="shared" si="401"/>
        <v>No</v>
      </c>
      <c r="Z1940" s="46" t="str">
        <f t="shared" si="402"/>
        <v>MID</v>
      </c>
    </row>
    <row r="1941" spans="1:26" x14ac:dyDescent="0.25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90"/>
        <v>954</v>
      </c>
      <c r="L1941" s="46">
        <f t="shared" si="391"/>
        <v>1022</v>
      </c>
      <c r="M1941" s="46">
        <v>70</v>
      </c>
      <c r="N1941" s="46">
        <f t="shared" si="392"/>
        <v>1092</v>
      </c>
      <c r="O1941" s="46">
        <f t="shared" si="393"/>
        <v>138</v>
      </c>
      <c r="P1941" s="46" t="s">
        <v>30</v>
      </c>
      <c r="Q1941" s="58">
        <f t="shared" si="394"/>
        <v>0</v>
      </c>
      <c r="R1941" s="46">
        <f t="shared" si="395"/>
        <v>305.76000000000005</v>
      </c>
      <c r="S1941" s="58" t="str">
        <f t="shared" si="396"/>
        <v>No Discount</v>
      </c>
      <c r="T1941" s="46" t="str">
        <f t="shared" si="397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98"/>
        <v>0</v>
      </c>
      <c r="W1941" s="46">
        <f t="shared" si="399"/>
        <v>305.76000000000005</v>
      </c>
      <c r="X1941" s="58">
        <f t="shared" si="400"/>
        <v>0</v>
      </c>
      <c r="Y1941" s="46" t="str">
        <f t="shared" si="401"/>
        <v>No</v>
      </c>
      <c r="Z1941" s="46" t="str">
        <f t="shared" si="402"/>
        <v>Very high</v>
      </c>
    </row>
    <row r="1942" spans="1:26" x14ac:dyDescent="0.25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90"/>
        <v>2310</v>
      </c>
      <c r="L1942" s="46">
        <f t="shared" si="391"/>
        <v>2427</v>
      </c>
      <c r="M1942" s="46">
        <v>74</v>
      </c>
      <c r="N1942" s="46">
        <f t="shared" si="392"/>
        <v>2501</v>
      </c>
      <c r="O1942" s="46">
        <f t="shared" si="393"/>
        <v>191</v>
      </c>
      <c r="P1942" s="46" t="s">
        <v>30</v>
      </c>
      <c r="Q1942" s="58">
        <f t="shared" si="394"/>
        <v>0.3</v>
      </c>
      <c r="R1942" s="46">
        <f t="shared" si="395"/>
        <v>750.3</v>
      </c>
      <c r="S1942" s="58" t="str">
        <f t="shared" si="396"/>
        <v>No Discount</v>
      </c>
      <c r="T1942" s="46" t="str">
        <f t="shared" si="397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98"/>
        <v>0.3</v>
      </c>
      <c r="W1942" s="46">
        <f t="shared" si="399"/>
        <v>750.3</v>
      </c>
      <c r="X1942" s="58">
        <f t="shared" si="400"/>
        <v>0</v>
      </c>
      <c r="Y1942" s="46" t="str">
        <f t="shared" si="401"/>
        <v>No</v>
      </c>
      <c r="Z1942" s="46" t="str">
        <f t="shared" si="402"/>
        <v>Very high</v>
      </c>
    </row>
    <row r="1943" spans="1:26" x14ac:dyDescent="0.25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90"/>
        <v>7828</v>
      </c>
      <c r="L1943" s="46">
        <f t="shared" si="391"/>
        <v>8781</v>
      </c>
      <c r="M1943" s="46">
        <v>61</v>
      </c>
      <c r="N1943" s="46">
        <f t="shared" si="392"/>
        <v>8842</v>
      </c>
      <c r="O1943" s="46">
        <f t="shared" si="393"/>
        <v>1014</v>
      </c>
      <c r="P1943" s="46" t="s">
        <v>30</v>
      </c>
      <c r="Q1943" s="58">
        <f t="shared" si="394"/>
        <v>0.3</v>
      </c>
      <c r="R1943" s="46">
        <f t="shared" si="395"/>
        <v>2652.6</v>
      </c>
      <c r="S1943" s="58" t="str">
        <f t="shared" si="396"/>
        <v>No Discount</v>
      </c>
      <c r="T1943" s="46" t="str">
        <f t="shared" si="397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98"/>
        <v>0.3</v>
      </c>
      <c r="W1943" s="46">
        <f t="shared" si="399"/>
        <v>2652.6</v>
      </c>
      <c r="X1943" s="58">
        <f t="shared" si="400"/>
        <v>0</v>
      </c>
      <c r="Y1943" s="46" t="str">
        <f t="shared" si="401"/>
        <v>Yes</v>
      </c>
      <c r="Z1943" s="46" t="str">
        <f t="shared" si="402"/>
        <v>Very high</v>
      </c>
    </row>
    <row r="1944" spans="1:26" x14ac:dyDescent="0.25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90"/>
        <v>332</v>
      </c>
      <c r="L1944" s="46">
        <f t="shared" si="391"/>
        <v>358</v>
      </c>
      <c r="M1944" s="46">
        <v>30</v>
      </c>
      <c r="N1944" s="46">
        <f t="shared" si="392"/>
        <v>388</v>
      </c>
      <c r="O1944" s="46">
        <f t="shared" si="393"/>
        <v>56</v>
      </c>
      <c r="P1944" s="46" t="s">
        <v>28</v>
      </c>
      <c r="Q1944" s="58">
        <f t="shared" si="394"/>
        <v>0</v>
      </c>
      <c r="R1944" s="46" t="str">
        <f t="shared" si="395"/>
        <v>-</v>
      </c>
      <c r="S1944" s="58" t="str">
        <f t="shared" si="396"/>
        <v>No Discount</v>
      </c>
      <c r="T1944" s="46" t="str">
        <f t="shared" si="397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98"/>
        <v>0</v>
      </c>
      <c r="W1944" s="46" t="str">
        <f t="shared" si="399"/>
        <v>-</v>
      </c>
      <c r="X1944" s="58">
        <f t="shared" si="400"/>
        <v>0</v>
      </c>
      <c r="Y1944" s="46" t="str">
        <f t="shared" si="401"/>
        <v>No</v>
      </c>
      <c r="Z1944" s="46" t="str">
        <f t="shared" si="402"/>
        <v>MID</v>
      </c>
    </row>
    <row r="1945" spans="1:26" x14ac:dyDescent="0.25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90"/>
        <v>6753</v>
      </c>
      <c r="L1945" s="46">
        <f t="shared" si="391"/>
        <v>7232</v>
      </c>
      <c r="M1945" s="46">
        <v>54</v>
      </c>
      <c r="N1945" s="46">
        <f t="shared" si="392"/>
        <v>7286</v>
      </c>
      <c r="O1945" s="46">
        <f t="shared" si="393"/>
        <v>533</v>
      </c>
      <c r="P1945" s="46" t="s">
        <v>30</v>
      </c>
      <c r="Q1945" s="58">
        <f t="shared" si="394"/>
        <v>0.3</v>
      </c>
      <c r="R1945" s="46">
        <f t="shared" si="395"/>
        <v>2185.7999999999997</v>
      </c>
      <c r="S1945" s="58" t="str">
        <f t="shared" si="396"/>
        <v>No Discount</v>
      </c>
      <c r="T1945" s="46" t="str">
        <f t="shared" si="397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98"/>
        <v>0.3</v>
      </c>
      <c r="W1945" s="46">
        <f t="shared" si="399"/>
        <v>2185.7999999999997</v>
      </c>
      <c r="X1945" s="58">
        <f t="shared" si="400"/>
        <v>0</v>
      </c>
      <c r="Y1945" s="46" t="str">
        <f t="shared" si="401"/>
        <v>Yes</v>
      </c>
      <c r="Z1945" s="46" t="str">
        <f t="shared" si="402"/>
        <v>HIGH</v>
      </c>
    </row>
    <row r="1946" spans="1:26" x14ac:dyDescent="0.25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90"/>
        <v>13082</v>
      </c>
      <c r="L1946" s="46">
        <f t="shared" si="391"/>
        <v>14282</v>
      </c>
      <c r="M1946" s="46">
        <v>58</v>
      </c>
      <c r="N1946" s="46">
        <f t="shared" si="392"/>
        <v>14340</v>
      </c>
      <c r="O1946" s="46">
        <f t="shared" si="393"/>
        <v>1258</v>
      </c>
      <c r="P1946" s="46" t="s">
        <v>64</v>
      </c>
      <c r="Q1946" s="58">
        <f t="shared" si="394"/>
        <v>0</v>
      </c>
      <c r="R1946" s="46">
        <f t="shared" si="395"/>
        <v>4015.2000000000003</v>
      </c>
      <c r="S1946" s="58" t="str">
        <f t="shared" si="396"/>
        <v>No Discount</v>
      </c>
      <c r="T1946" s="46" t="str">
        <f t="shared" si="397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98"/>
        <v>0</v>
      </c>
      <c r="W1946" s="46">
        <f t="shared" si="399"/>
        <v>4015.2000000000003</v>
      </c>
      <c r="X1946" s="58">
        <f t="shared" si="400"/>
        <v>0</v>
      </c>
      <c r="Y1946" s="46" t="str">
        <f t="shared" si="401"/>
        <v>Yes</v>
      </c>
      <c r="Z1946" s="46" t="str">
        <f t="shared" si="402"/>
        <v>HIGH</v>
      </c>
    </row>
    <row r="1947" spans="1:26" x14ac:dyDescent="0.25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90"/>
        <v>1755</v>
      </c>
      <c r="L1947" s="46">
        <f t="shared" si="391"/>
        <v>1859</v>
      </c>
      <c r="M1947" s="46">
        <v>75</v>
      </c>
      <c r="N1947" s="46">
        <f t="shared" si="392"/>
        <v>1934</v>
      </c>
      <c r="O1947" s="46">
        <f t="shared" si="393"/>
        <v>179</v>
      </c>
      <c r="P1947" s="46" t="s">
        <v>28</v>
      </c>
      <c r="Q1947" s="58">
        <f t="shared" si="394"/>
        <v>0</v>
      </c>
      <c r="R1947" s="46" t="str">
        <f t="shared" si="395"/>
        <v>-</v>
      </c>
      <c r="S1947" s="58" t="str">
        <f t="shared" si="396"/>
        <v>No Discount</v>
      </c>
      <c r="T1947" s="46" t="str">
        <f t="shared" si="397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98"/>
        <v>0</v>
      </c>
      <c r="W1947" s="46" t="str">
        <f t="shared" si="399"/>
        <v>-</v>
      </c>
      <c r="X1947" s="58">
        <f t="shared" si="400"/>
        <v>0</v>
      </c>
      <c r="Y1947" s="46" t="str">
        <f t="shared" si="401"/>
        <v>Yes</v>
      </c>
      <c r="Z1947" s="46" t="str">
        <f t="shared" si="402"/>
        <v>Very high</v>
      </c>
    </row>
    <row r="1948" spans="1:26" x14ac:dyDescent="0.25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90"/>
        <v>7644</v>
      </c>
      <c r="L1948" s="46">
        <f t="shared" si="391"/>
        <v>8184</v>
      </c>
      <c r="M1948" s="46">
        <v>96</v>
      </c>
      <c r="N1948" s="46">
        <f t="shared" si="392"/>
        <v>8280</v>
      </c>
      <c r="O1948" s="46">
        <f t="shared" si="393"/>
        <v>636</v>
      </c>
      <c r="P1948" s="46" t="s">
        <v>30</v>
      </c>
      <c r="Q1948" s="58">
        <f t="shared" si="394"/>
        <v>0.3</v>
      </c>
      <c r="R1948" s="46">
        <f t="shared" si="395"/>
        <v>2484</v>
      </c>
      <c r="S1948" s="58" t="str">
        <f t="shared" si="396"/>
        <v>No Discount</v>
      </c>
      <c r="T1948" s="46" t="str">
        <f t="shared" si="397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98"/>
        <v>0.3</v>
      </c>
      <c r="W1948" s="46">
        <f t="shared" si="399"/>
        <v>2484</v>
      </c>
      <c r="X1948" s="58">
        <f t="shared" si="400"/>
        <v>0</v>
      </c>
      <c r="Y1948" s="46" t="str">
        <f t="shared" si="401"/>
        <v>Yes</v>
      </c>
      <c r="Z1948" s="46" t="str">
        <f t="shared" si="402"/>
        <v>Very high</v>
      </c>
    </row>
    <row r="1949" spans="1:26" x14ac:dyDescent="0.25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90"/>
        <v>3352</v>
      </c>
      <c r="L1949" s="46">
        <f t="shared" si="391"/>
        <v>3728</v>
      </c>
      <c r="M1949" s="46">
        <v>75</v>
      </c>
      <c r="N1949" s="46">
        <f t="shared" si="392"/>
        <v>3803</v>
      </c>
      <c r="O1949" s="46">
        <f t="shared" si="393"/>
        <v>451</v>
      </c>
      <c r="P1949" s="46" t="s">
        <v>28</v>
      </c>
      <c r="Q1949" s="58">
        <f t="shared" si="394"/>
        <v>0</v>
      </c>
      <c r="R1949" s="46" t="str">
        <f t="shared" si="395"/>
        <v>-</v>
      </c>
      <c r="S1949" s="58" t="str">
        <f t="shared" si="396"/>
        <v>No Discount</v>
      </c>
      <c r="T1949" s="46" t="str">
        <f t="shared" si="397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98"/>
        <v>0</v>
      </c>
      <c r="W1949" s="46" t="str">
        <f t="shared" si="399"/>
        <v>-</v>
      </c>
      <c r="X1949" s="58">
        <f t="shared" si="400"/>
        <v>0</v>
      </c>
      <c r="Y1949" s="46" t="str">
        <f t="shared" si="401"/>
        <v>No</v>
      </c>
      <c r="Z1949" s="46" t="str">
        <f t="shared" si="402"/>
        <v>Very high</v>
      </c>
    </row>
    <row r="1950" spans="1:26" x14ac:dyDescent="0.25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90"/>
        <v>4518</v>
      </c>
      <c r="L1950" s="46">
        <f t="shared" si="391"/>
        <v>4784</v>
      </c>
      <c r="M1950" s="46">
        <v>64</v>
      </c>
      <c r="N1950" s="46">
        <f t="shared" si="392"/>
        <v>4848</v>
      </c>
      <c r="O1950" s="46">
        <f t="shared" si="393"/>
        <v>330</v>
      </c>
      <c r="P1950" s="46" t="s">
        <v>28</v>
      </c>
      <c r="Q1950" s="58">
        <f t="shared" si="394"/>
        <v>0</v>
      </c>
      <c r="R1950" s="46">
        <f t="shared" si="395"/>
        <v>727.19999999999993</v>
      </c>
      <c r="S1950" s="58" t="str">
        <f t="shared" si="396"/>
        <v>No Discount</v>
      </c>
      <c r="T1950" s="46" t="str">
        <f t="shared" si="397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98"/>
        <v>0</v>
      </c>
      <c r="W1950" s="46" t="str">
        <f t="shared" si="399"/>
        <v>-</v>
      </c>
      <c r="X1950" s="58">
        <f t="shared" si="400"/>
        <v>0</v>
      </c>
      <c r="Y1950" s="46" t="str">
        <f t="shared" si="401"/>
        <v>Yes</v>
      </c>
      <c r="Z1950" s="46" t="str">
        <f t="shared" si="402"/>
        <v>Very high</v>
      </c>
    </row>
    <row r="1951" spans="1:26" x14ac:dyDescent="0.25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90"/>
        <v>126</v>
      </c>
      <c r="L1951" s="46">
        <f t="shared" si="391"/>
        <v>136</v>
      </c>
      <c r="M1951" s="46">
        <v>10</v>
      </c>
      <c r="N1951" s="46">
        <f t="shared" si="392"/>
        <v>146</v>
      </c>
      <c r="O1951" s="46">
        <f t="shared" si="393"/>
        <v>20</v>
      </c>
      <c r="P1951" s="46" t="s">
        <v>30</v>
      </c>
      <c r="Q1951" s="58">
        <f t="shared" si="394"/>
        <v>0</v>
      </c>
      <c r="R1951" s="46">
        <f t="shared" si="395"/>
        <v>21.9</v>
      </c>
      <c r="S1951" s="58" t="str">
        <f t="shared" si="396"/>
        <v>No Discount</v>
      </c>
      <c r="T1951" s="46" t="str">
        <f t="shared" si="397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98"/>
        <v>0</v>
      </c>
      <c r="W1951" s="46" t="str">
        <f t="shared" si="399"/>
        <v>-</v>
      </c>
      <c r="X1951" s="58">
        <f t="shared" si="400"/>
        <v>0</v>
      </c>
      <c r="Y1951" s="46" t="str">
        <f t="shared" si="401"/>
        <v>No</v>
      </c>
      <c r="Z1951" s="46" t="str">
        <f t="shared" si="402"/>
        <v>LOW</v>
      </c>
    </row>
    <row r="1952" spans="1:26" x14ac:dyDescent="0.25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90"/>
        <v>172</v>
      </c>
      <c r="L1952" s="46">
        <f t="shared" si="391"/>
        <v>186</v>
      </c>
      <c r="M1952" s="46">
        <v>10</v>
      </c>
      <c r="N1952" s="46">
        <f t="shared" si="392"/>
        <v>196</v>
      </c>
      <c r="O1952" s="46">
        <f t="shared" si="393"/>
        <v>24</v>
      </c>
      <c r="P1952" s="46" t="s">
        <v>28</v>
      </c>
      <c r="Q1952" s="58">
        <f t="shared" si="394"/>
        <v>0</v>
      </c>
      <c r="R1952" s="46">
        <f t="shared" si="395"/>
        <v>54.88</v>
      </c>
      <c r="S1952" s="58" t="str">
        <f t="shared" si="396"/>
        <v>No Discount</v>
      </c>
      <c r="T1952" s="46" t="str">
        <f t="shared" si="397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98"/>
        <v>0</v>
      </c>
      <c r="W1952" s="46">
        <f t="shared" si="399"/>
        <v>54.88</v>
      </c>
      <c r="X1952" s="58">
        <f t="shared" si="400"/>
        <v>0</v>
      </c>
      <c r="Y1952" s="46" t="str">
        <f t="shared" si="401"/>
        <v>No</v>
      </c>
      <c r="Z1952" s="46" t="str">
        <f t="shared" si="402"/>
        <v>LOW</v>
      </c>
    </row>
    <row r="1953" spans="1:26" x14ac:dyDescent="0.25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90"/>
        <v>1486</v>
      </c>
      <c r="L1953" s="46">
        <f t="shared" si="391"/>
        <v>1545</v>
      </c>
      <c r="M1953" s="46">
        <v>96</v>
      </c>
      <c r="N1953" s="46">
        <f t="shared" si="392"/>
        <v>1641</v>
      </c>
      <c r="O1953" s="46">
        <f t="shared" si="393"/>
        <v>155</v>
      </c>
      <c r="P1953" s="46" t="s">
        <v>30</v>
      </c>
      <c r="Q1953" s="58">
        <f t="shared" si="394"/>
        <v>0</v>
      </c>
      <c r="R1953" s="46" t="str">
        <f t="shared" si="395"/>
        <v>-</v>
      </c>
      <c r="S1953" s="58" t="str">
        <f t="shared" si="396"/>
        <v>No Discount</v>
      </c>
      <c r="T1953" s="46" t="str">
        <f t="shared" si="397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98"/>
        <v>0</v>
      </c>
      <c r="W1953" s="46" t="str">
        <f t="shared" si="399"/>
        <v>-</v>
      </c>
      <c r="X1953" s="58">
        <f t="shared" si="400"/>
        <v>0</v>
      </c>
      <c r="Y1953" s="46" t="str">
        <f t="shared" si="401"/>
        <v>Yes</v>
      </c>
      <c r="Z1953" s="46" t="str">
        <f t="shared" si="402"/>
        <v>Very high</v>
      </c>
    </row>
    <row r="1954" spans="1:26" x14ac:dyDescent="0.25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90"/>
        <v>3555</v>
      </c>
      <c r="L1954" s="46">
        <f t="shared" si="391"/>
        <v>3876</v>
      </c>
      <c r="M1954" s="46">
        <v>61</v>
      </c>
      <c r="N1954" s="46">
        <f t="shared" si="392"/>
        <v>3937</v>
      </c>
      <c r="O1954" s="46">
        <f t="shared" si="393"/>
        <v>382</v>
      </c>
      <c r="P1954" s="46" t="s">
        <v>28</v>
      </c>
      <c r="Q1954" s="58">
        <f t="shared" si="394"/>
        <v>0</v>
      </c>
      <c r="R1954" s="46">
        <f t="shared" si="395"/>
        <v>590.54999999999995</v>
      </c>
      <c r="S1954" s="58" t="str">
        <f t="shared" si="396"/>
        <v>No Discount</v>
      </c>
      <c r="T1954" s="46" t="str">
        <f t="shared" si="397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98"/>
        <v>0</v>
      </c>
      <c r="W1954" s="46" t="str">
        <f t="shared" si="399"/>
        <v>-</v>
      </c>
      <c r="X1954" s="58">
        <f t="shared" si="400"/>
        <v>0</v>
      </c>
      <c r="Y1954" s="46" t="str">
        <f t="shared" si="401"/>
        <v>Yes</v>
      </c>
      <c r="Z1954" s="46" t="str">
        <f t="shared" si="402"/>
        <v>Very high</v>
      </c>
    </row>
    <row r="1955" spans="1:26" x14ac:dyDescent="0.25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90"/>
        <v>34944</v>
      </c>
      <c r="L1955" s="46">
        <f t="shared" si="391"/>
        <v>38088</v>
      </c>
      <c r="M1955" s="46">
        <v>32</v>
      </c>
      <c r="N1955" s="46">
        <f t="shared" si="392"/>
        <v>38120</v>
      </c>
      <c r="O1955" s="46">
        <f t="shared" si="393"/>
        <v>3176</v>
      </c>
      <c r="P1955" s="46" t="s">
        <v>28</v>
      </c>
      <c r="Q1955" s="58">
        <f t="shared" si="394"/>
        <v>0</v>
      </c>
      <c r="R1955" s="46" t="str">
        <f t="shared" si="395"/>
        <v>-</v>
      </c>
      <c r="S1955" s="58" t="str">
        <f t="shared" si="396"/>
        <v>No Discount</v>
      </c>
      <c r="T1955" s="46" t="str">
        <f t="shared" si="397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98"/>
        <v>0</v>
      </c>
      <c r="W1955" s="46" t="str">
        <f t="shared" si="399"/>
        <v>-</v>
      </c>
      <c r="X1955" s="58">
        <f t="shared" si="400"/>
        <v>0</v>
      </c>
      <c r="Y1955" s="46" t="str">
        <f t="shared" si="401"/>
        <v>Yes</v>
      </c>
      <c r="Z1955" s="46" t="str">
        <f t="shared" si="402"/>
        <v>MID</v>
      </c>
    </row>
    <row r="1956" spans="1:26" x14ac:dyDescent="0.25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90"/>
        <v>32324</v>
      </c>
      <c r="L1956" s="46">
        <f t="shared" si="391"/>
        <v>34604</v>
      </c>
      <c r="M1956" s="46">
        <v>89</v>
      </c>
      <c r="N1956" s="46">
        <f t="shared" si="392"/>
        <v>34693</v>
      </c>
      <c r="O1956" s="46">
        <f t="shared" si="393"/>
        <v>2369</v>
      </c>
      <c r="P1956" s="46" t="s">
        <v>28</v>
      </c>
      <c r="Q1956" s="58">
        <f t="shared" si="394"/>
        <v>0</v>
      </c>
      <c r="R1956" s="46" t="str">
        <f t="shared" si="395"/>
        <v>-</v>
      </c>
      <c r="S1956" s="58" t="str">
        <f t="shared" si="396"/>
        <v>No Discount</v>
      </c>
      <c r="T1956" s="46" t="str">
        <f t="shared" si="397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98"/>
        <v>0</v>
      </c>
      <c r="W1956" s="46" t="str">
        <f t="shared" si="399"/>
        <v>-</v>
      </c>
      <c r="X1956" s="58">
        <f t="shared" si="400"/>
        <v>0</v>
      </c>
      <c r="Y1956" s="46" t="str">
        <f t="shared" si="401"/>
        <v>Yes</v>
      </c>
      <c r="Z1956" s="46" t="str">
        <f t="shared" si="402"/>
        <v>Very high</v>
      </c>
    </row>
    <row r="1957" spans="1:26" x14ac:dyDescent="0.25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90"/>
        <v>2573</v>
      </c>
      <c r="L1957" s="46">
        <f t="shared" si="391"/>
        <v>2778</v>
      </c>
      <c r="M1957" s="46">
        <v>34</v>
      </c>
      <c r="N1957" s="46">
        <f t="shared" si="392"/>
        <v>2812</v>
      </c>
      <c r="O1957" s="46">
        <f t="shared" si="393"/>
        <v>239</v>
      </c>
      <c r="P1957" s="46" t="s">
        <v>28</v>
      </c>
      <c r="Q1957" s="58">
        <f t="shared" si="394"/>
        <v>0</v>
      </c>
      <c r="R1957" s="46" t="str">
        <f t="shared" si="395"/>
        <v>-</v>
      </c>
      <c r="S1957" s="58" t="str">
        <f t="shared" si="396"/>
        <v>No Discount</v>
      </c>
      <c r="T1957" s="46" t="str">
        <f t="shared" si="397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98"/>
        <v>0</v>
      </c>
      <c r="W1957" s="46" t="str">
        <f t="shared" si="399"/>
        <v>-</v>
      </c>
      <c r="X1957" s="58">
        <f t="shared" si="400"/>
        <v>0</v>
      </c>
      <c r="Y1957" s="46" t="str">
        <f t="shared" si="401"/>
        <v>Yes</v>
      </c>
      <c r="Z1957" s="46" t="str">
        <f t="shared" si="402"/>
        <v>MID</v>
      </c>
    </row>
    <row r="1958" spans="1:26" x14ac:dyDescent="0.25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90"/>
        <v>8132</v>
      </c>
      <c r="L1958" s="46">
        <f t="shared" si="391"/>
        <v>9033</v>
      </c>
      <c r="M1958" s="46">
        <v>82</v>
      </c>
      <c r="N1958" s="46">
        <f t="shared" si="392"/>
        <v>9115</v>
      </c>
      <c r="O1958" s="46">
        <f t="shared" si="393"/>
        <v>983</v>
      </c>
      <c r="P1958" s="46" t="s">
        <v>28</v>
      </c>
      <c r="Q1958" s="58">
        <f t="shared" si="394"/>
        <v>0</v>
      </c>
      <c r="R1958" s="46" t="str">
        <f t="shared" si="395"/>
        <v>-</v>
      </c>
      <c r="S1958" s="58" t="str">
        <f t="shared" si="396"/>
        <v>No Discount</v>
      </c>
      <c r="T1958" s="46" t="str">
        <f t="shared" si="397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98"/>
        <v>0</v>
      </c>
      <c r="W1958" s="46" t="str">
        <f t="shared" si="399"/>
        <v>-</v>
      </c>
      <c r="X1958" s="58">
        <f t="shared" si="400"/>
        <v>0</v>
      </c>
      <c r="Y1958" s="46" t="str">
        <f t="shared" si="401"/>
        <v>Yes</v>
      </c>
      <c r="Z1958" s="46" t="str">
        <f t="shared" si="402"/>
        <v>Very high</v>
      </c>
    </row>
    <row r="1959" spans="1:26" x14ac:dyDescent="0.25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90"/>
        <v>1668</v>
      </c>
      <c r="L1959" s="46">
        <f t="shared" si="391"/>
        <v>1800</v>
      </c>
      <c r="M1959" s="46">
        <v>62</v>
      </c>
      <c r="N1959" s="46">
        <f t="shared" si="392"/>
        <v>1862</v>
      </c>
      <c r="O1959" s="46">
        <f t="shared" si="393"/>
        <v>194</v>
      </c>
      <c r="P1959" s="46" t="s">
        <v>28</v>
      </c>
      <c r="Q1959" s="58">
        <f t="shared" si="394"/>
        <v>0</v>
      </c>
      <c r="R1959" s="46">
        <f t="shared" si="395"/>
        <v>521.36</v>
      </c>
      <c r="S1959" s="58" t="str">
        <f t="shared" si="396"/>
        <v>No Discount</v>
      </c>
      <c r="T1959" s="46" t="str">
        <f t="shared" si="397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98"/>
        <v>0</v>
      </c>
      <c r="W1959" s="46">
        <f t="shared" si="399"/>
        <v>521.36</v>
      </c>
      <c r="X1959" s="58">
        <f t="shared" si="400"/>
        <v>0</v>
      </c>
      <c r="Y1959" s="46" t="str">
        <f t="shared" si="401"/>
        <v>No</v>
      </c>
      <c r="Z1959" s="46" t="str">
        <f t="shared" si="402"/>
        <v>Very high</v>
      </c>
    </row>
    <row r="1960" spans="1:26" x14ac:dyDescent="0.25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90"/>
        <v>7026</v>
      </c>
      <c r="L1960" s="46">
        <f t="shared" si="391"/>
        <v>7658</v>
      </c>
      <c r="M1960" s="46">
        <v>76</v>
      </c>
      <c r="N1960" s="46">
        <f t="shared" si="392"/>
        <v>7734</v>
      </c>
      <c r="O1960" s="46">
        <f t="shared" si="393"/>
        <v>708</v>
      </c>
      <c r="P1960" s="46" t="s">
        <v>28</v>
      </c>
      <c r="Q1960" s="58">
        <f t="shared" si="394"/>
        <v>0</v>
      </c>
      <c r="R1960" s="46">
        <f t="shared" si="395"/>
        <v>2165.52</v>
      </c>
      <c r="S1960" s="58" t="str">
        <f t="shared" si="396"/>
        <v>No Discount</v>
      </c>
      <c r="T1960" s="46" t="str">
        <f t="shared" si="397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98"/>
        <v>0</v>
      </c>
      <c r="W1960" s="46">
        <f t="shared" si="399"/>
        <v>2165.52</v>
      </c>
      <c r="X1960" s="58">
        <f t="shared" si="400"/>
        <v>0</v>
      </c>
      <c r="Y1960" s="46" t="str">
        <f t="shared" si="401"/>
        <v>Yes</v>
      </c>
      <c r="Z1960" s="46" t="str">
        <f t="shared" si="402"/>
        <v>Very high</v>
      </c>
    </row>
    <row r="1961" spans="1:26" x14ac:dyDescent="0.25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90"/>
        <v>9105</v>
      </c>
      <c r="L1961" s="46">
        <f t="shared" si="391"/>
        <v>9840</v>
      </c>
      <c r="M1961" s="46">
        <v>49</v>
      </c>
      <c r="N1961" s="46">
        <f t="shared" si="392"/>
        <v>9889</v>
      </c>
      <c r="O1961" s="46">
        <f t="shared" si="393"/>
        <v>784</v>
      </c>
      <c r="P1961" s="46" t="s">
        <v>30</v>
      </c>
      <c r="Q1961" s="58">
        <f t="shared" si="394"/>
        <v>0</v>
      </c>
      <c r="R1961" s="46" t="str">
        <f t="shared" si="395"/>
        <v>-</v>
      </c>
      <c r="S1961" s="58" t="str">
        <f t="shared" si="396"/>
        <v>No Discount</v>
      </c>
      <c r="T1961" s="46" t="str">
        <f t="shared" si="397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98"/>
        <v>0</v>
      </c>
      <c r="W1961" s="46" t="str">
        <f t="shared" si="399"/>
        <v>-</v>
      </c>
      <c r="X1961" s="58">
        <f t="shared" si="400"/>
        <v>0</v>
      </c>
      <c r="Y1961" s="46" t="str">
        <f t="shared" si="401"/>
        <v>Yes</v>
      </c>
      <c r="Z1961" s="46" t="str">
        <f t="shared" si="402"/>
        <v>HIGH</v>
      </c>
    </row>
    <row r="1962" spans="1:26" x14ac:dyDescent="0.25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90"/>
        <v>7030</v>
      </c>
      <c r="L1962" s="46">
        <f t="shared" si="391"/>
        <v>7665</v>
      </c>
      <c r="M1962" s="46">
        <v>52</v>
      </c>
      <c r="N1962" s="46">
        <f t="shared" si="392"/>
        <v>7717</v>
      </c>
      <c r="O1962" s="46">
        <f t="shared" si="393"/>
        <v>687</v>
      </c>
      <c r="P1962" s="46" t="s">
        <v>28</v>
      </c>
      <c r="Q1962" s="58">
        <f t="shared" si="394"/>
        <v>0</v>
      </c>
      <c r="R1962" s="46" t="str">
        <f t="shared" si="395"/>
        <v>-</v>
      </c>
      <c r="S1962" s="58" t="str">
        <f t="shared" si="396"/>
        <v>No Discount</v>
      </c>
      <c r="T1962" s="46" t="str">
        <f t="shared" si="397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98"/>
        <v>0</v>
      </c>
      <c r="W1962" s="46" t="str">
        <f t="shared" si="399"/>
        <v>-</v>
      </c>
      <c r="X1962" s="58">
        <f t="shared" si="400"/>
        <v>0</v>
      </c>
      <c r="Y1962" s="46" t="str">
        <f t="shared" si="401"/>
        <v>No</v>
      </c>
      <c r="Z1962" s="46" t="str">
        <f t="shared" si="402"/>
        <v>HIGH</v>
      </c>
    </row>
    <row r="1963" spans="1:26" x14ac:dyDescent="0.25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90"/>
        <v>2143</v>
      </c>
      <c r="L1963" s="46">
        <f t="shared" si="391"/>
        <v>2244</v>
      </c>
      <c r="M1963" s="46">
        <v>35</v>
      </c>
      <c r="N1963" s="46">
        <f t="shared" si="392"/>
        <v>2279</v>
      </c>
      <c r="O1963" s="46">
        <f t="shared" si="393"/>
        <v>136</v>
      </c>
      <c r="P1963" s="46" t="s">
        <v>30</v>
      </c>
      <c r="Q1963" s="58">
        <f t="shared" si="394"/>
        <v>0</v>
      </c>
      <c r="R1963" s="46" t="str">
        <f t="shared" si="395"/>
        <v>-</v>
      </c>
      <c r="S1963" s="58" t="str">
        <f t="shared" si="396"/>
        <v>No Discount</v>
      </c>
      <c r="T1963" s="46" t="str">
        <f t="shared" si="397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98"/>
        <v>0</v>
      </c>
      <c r="W1963" s="46" t="str">
        <f t="shared" si="399"/>
        <v>-</v>
      </c>
      <c r="X1963" s="58">
        <f t="shared" si="400"/>
        <v>0</v>
      </c>
      <c r="Y1963" s="46" t="str">
        <f t="shared" si="401"/>
        <v>Yes</v>
      </c>
      <c r="Z1963" s="46" t="str">
        <f t="shared" si="402"/>
        <v>MID</v>
      </c>
    </row>
    <row r="1964" spans="1:26" x14ac:dyDescent="0.25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90"/>
        <v>1802</v>
      </c>
      <c r="L1964" s="46">
        <f t="shared" si="391"/>
        <v>1908</v>
      </c>
      <c r="M1964" s="46">
        <v>62</v>
      </c>
      <c r="N1964" s="46">
        <f t="shared" si="392"/>
        <v>1970</v>
      </c>
      <c r="O1964" s="46">
        <f t="shared" si="393"/>
        <v>168</v>
      </c>
      <c r="P1964" s="46" t="s">
        <v>30</v>
      </c>
      <c r="Q1964" s="58">
        <f t="shared" si="394"/>
        <v>0</v>
      </c>
      <c r="R1964" s="46">
        <f t="shared" si="395"/>
        <v>551.6</v>
      </c>
      <c r="S1964" s="58" t="str">
        <f t="shared" si="396"/>
        <v>No Discount</v>
      </c>
      <c r="T1964" s="46" t="str">
        <f t="shared" si="397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98"/>
        <v>0</v>
      </c>
      <c r="W1964" s="46">
        <f t="shared" si="399"/>
        <v>551.6</v>
      </c>
      <c r="X1964" s="58">
        <f t="shared" si="400"/>
        <v>0</v>
      </c>
      <c r="Y1964" s="46" t="str">
        <f t="shared" si="401"/>
        <v>No</v>
      </c>
      <c r="Z1964" s="46" t="str">
        <f t="shared" si="402"/>
        <v>Very high</v>
      </c>
    </row>
    <row r="1965" spans="1:26" x14ac:dyDescent="0.25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90"/>
        <v>548</v>
      </c>
      <c r="L1965" s="46">
        <f t="shared" si="391"/>
        <v>560</v>
      </c>
      <c r="M1965" s="46">
        <v>30</v>
      </c>
      <c r="N1965" s="46">
        <f t="shared" si="392"/>
        <v>590</v>
      </c>
      <c r="O1965" s="46">
        <f t="shared" si="393"/>
        <v>42</v>
      </c>
      <c r="P1965" s="46" t="s">
        <v>30</v>
      </c>
      <c r="Q1965" s="58">
        <f t="shared" si="394"/>
        <v>0</v>
      </c>
      <c r="R1965" s="46">
        <f t="shared" si="395"/>
        <v>165.20000000000002</v>
      </c>
      <c r="S1965" s="58" t="str">
        <f t="shared" si="396"/>
        <v>No Discount</v>
      </c>
      <c r="T1965" s="46" t="str">
        <f t="shared" si="397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98"/>
        <v>0</v>
      </c>
      <c r="W1965" s="46">
        <f t="shared" si="399"/>
        <v>165.20000000000002</v>
      </c>
      <c r="X1965" s="58">
        <f t="shared" si="400"/>
        <v>0</v>
      </c>
      <c r="Y1965" s="46" t="str">
        <f t="shared" si="401"/>
        <v>No</v>
      </c>
      <c r="Z1965" s="46" t="str">
        <f t="shared" si="402"/>
        <v>MID</v>
      </c>
    </row>
    <row r="1966" spans="1:26" x14ac:dyDescent="0.25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90"/>
        <v>805</v>
      </c>
      <c r="L1966" s="46">
        <f t="shared" si="391"/>
        <v>896</v>
      </c>
      <c r="M1966" s="46">
        <v>30</v>
      </c>
      <c r="N1966" s="46">
        <f t="shared" si="392"/>
        <v>926</v>
      </c>
      <c r="O1966" s="46">
        <f t="shared" si="393"/>
        <v>121</v>
      </c>
      <c r="P1966" s="46" t="s">
        <v>30</v>
      </c>
      <c r="Q1966" s="58">
        <f t="shared" si="394"/>
        <v>0</v>
      </c>
      <c r="R1966" s="46" t="str">
        <f t="shared" si="395"/>
        <v>-</v>
      </c>
      <c r="S1966" s="58" t="str">
        <f t="shared" si="396"/>
        <v>No Discount</v>
      </c>
      <c r="T1966" s="46" t="str">
        <f t="shared" si="397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98"/>
        <v>0</v>
      </c>
      <c r="W1966" s="46" t="str">
        <f t="shared" si="399"/>
        <v>-</v>
      </c>
      <c r="X1966" s="58">
        <f t="shared" si="400"/>
        <v>0</v>
      </c>
      <c r="Y1966" s="46" t="str">
        <f t="shared" si="401"/>
        <v>No</v>
      </c>
      <c r="Z1966" s="46" t="str">
        <f t="shared" si="402"/>
        <v>MID</v>
      </c>
    </row>
    <row r="1967" spans="1:26" x14ac:dyDescent="0.25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90"/>
        <v>76848</v>
      </c>
      <c r="L1967" s="46">
        <f t="shared" si="391"/>
        <v>83073</v>
      </c>
      <c r="M1967" s="46">
        <v>75</v>
      </c>
      <c r="N1967" s="46">
        <f t="shared" si="392"/>
        <v>83148</v>
      </c>
      <c r="O1967" s="46">
        <f t="shared" si="393"/>
        <v>6300</v>
      </c>
      <c r="P1967" s="46" t="s">
        <v>30</v>
      </c>
      <c r="Q1967" s="58">
        <f t="shared" si="394"/>
        <v>0</v>
      </c>
      <c r="R1967" s="46">
        <f t="shared" si="395"/>
        <v>23281.440000000002</v>
      </c>
      <c r="S1967" s="58" t="str">
        <f t="shared" si="396"/>
        <v>No Discount</v>
      </c>
      <c r="T1967" s="46" t="str">
        <f t="shared" si="397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98"/>
        <v>0</v>
      </c>
      <c r="W1967" s="46">
        <f t="shared" si="399"/>
        <v>23281.440000000002</v>
      </c>
      <c r="X1967" s="58">
        <f t="shared" si="400"/>
        <v>0</v>
      </c>
      <c r="Y1967" s="46" t="str">
        <f t="shared" si="401"/>
        <v>Yes</v>
      </c>
      <c r="Z1967" s="46" t="str">
        <f t="shared" si="402"/>
        <v>Very high</v>
      </c>
    </row>
    <row r="1968" spans="1:26" x14ac:dyDescent="0.25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90"/>
        <v>1164</v>
      </c>
      <c r="L1968" s="46">
        <f t="shared" si="391"/>
        <v>1246</v>
      </c>
      <c r="M1968" s="46">
        <v>58</v>
      </c>
      <c r="N1968" s="46">
        <f t="shared" si="392"/>
        <v>1304</v>
      </c>
      <c r="O1968" s="46">
        <f t="shared" si="393"/>
        <v>140</v>
      </c>
      <c r="P1968" s="46" t="s">
        <v>28</v>
      </c>
      <c r="Q1968" s="58">
        <f t="shared" si="394"/>
        <v>0</v>
      </c>
      <c r="R1968" s="46" t="str">
        <f t="shared" si="395"/>
        <v>-</v>
      </c>
      <c r="S1968" s="58" t="str">
        <f t="shared" si="396"/>
        <v>No Discount</v>
      </c>
      <c r="T1968" s="46" t="str">
        <f t="shared" si="397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si="398"/>
        <v>0</v>
      </c>
      <c r="W1968" s="46" t="str">
        <f t="shared" si="399"/>
        <v>-</v>
      </c>
      <c r="X1968" s="58">
        <f t="shared" si="400"/>
        <v>0</v>
      </c>
      <c r="Y1968" s="46" t="str">
        <f t="shared" si="401"/>
        <v>No</v>
      </c>
      <c r="Z1968" s="46" t="str">
        <f t="shared" si="402"/>
        <v>HIGH</v>
      </c>
    </row>
    <row r="1969" spans="1:26" x14ac:dyDescent="0.25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90"/>
        <v>4968</v>
      </c>
      <c r="L1969" s="46">
        <f t="shared" si="391"/>
        <v>5316</v>
      </c>
      <c r="M1969" s="46">
        <v>67</v>
      </c>
      <c r="N1969" s="46">
        <f t="shared" si="392"/>
        <v>5383</v>
      </c>
      <c r="O1969" s="46">
        <f t="shared" si="393"/>
        <v>415</v>
      </c>
      <c r="P1969" s="46" t="s">
        <v>30</v>
      </c>
      <c r="Q1969" s="58">
        <f t="shared" si="394"/>
        <v>0</v>
      </c>
      <c r="R1969" s="46" t="str">
        <f t="shared" si="395"/>
        <v>-</v>
      </c>
      <c r="S1969" s="58" t="str">
        <f t="shared" si="396"/>
        <v>No Discount</v>
      </c>
      <c r="T1969" s="46" t="str">
        <f t="shared" si="397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98"/>
        <v>0</v>
      </c>
      <c r="W1969" s="46" t="str">
        <f t="shared" si="399"/>
        <v>-</v>
      </c>
      <c r="X1969" s="58">
        <f t="shared" si="400"/>
        <v>0</v>
      </c>
      <c r="Y1969" s="46" t="str">
        <f t="shared" si="401"/>
        <v>Yes</v>
      </c>
      <c r="Z1969" s="46" t="str">
        <f t="shared" si="402"/>
        <v>Very high</v>
      </c>
    </row>
    <row r="1970" spans="1:26" x14ac:dyDescent="0.25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90"/>
        <v>1068</v>
      </c>
      <c r="L1970" s="46">
        <f t="shared" si="391"/>
        <v>1176</v>
      </c>
      <c r="M1970" s="46">
        <v>58</v>
      </c>
      <c r="N1970" s="46">
        <f t="shared" si="392"/>
        <v>1234</v>
      </c>
      <c r="O1970" s="46">
        <f t="shared" si="393"/>
        <v>166</v>
      </c>
      <c r="P1970" s="46" t="s">
        <v>28</v>
      </c>
      <c r="Q1970" s="58">
        <f t="shared" si="394"/>
        <v>0</v>
      </c>
      <c r="R1970" s="46" t="str">
        <f t="shared" si="395"/>
        <v>-</v>
      </c>
      <c r="S1970" s="58" t="str">
        <f t="shared" si="396"/>
        <v>No Discount</v>
      </c>
      <c r="T1970" s="46" t="str">
        <f t="shared" si="397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98"/>
        <v>0</v>
      </c>
      <c r="W1970" s="46" t="str">
        <f t="shared" si="399"/>
        <v>-</v>
      </c>
      <c r="X1970" s="58">
        <f t="shared" si="400"/>
        <v>0</v>
      </c>
      <c r="Y1970" s="46" t="str">
        <f t="shared" si="401"/>
        <v>No</v>
      </c>
      <c r="Z1970" s="46" t="str">
        <f t="shared" si="402"/>
        <v>HIGH</v>
      </c>
    </row>
    <row r="1971" spans="1:26" x14ac:dyDescent="0.25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90"/>
        <v>26180</v>
      </c>
      <c r="L1971" s="46">
        <f t="shared" si="391"/>
        <v>28260</v>
      </c>
      <c r="M1971" s="46">
        <v>63</v>
      </c>
      <c r="N1971" s="46">
        <f t="shared" si="392"/>
        <v>28323</v>
      </c>
      <c r="O1971" s="46">
        <f t="shared" si="393"/>
        <v>2143</v>
      </c>
      <c r="P1971" s="46" t="s">
        <v>64</v>
      </c>
      <c r="Q1971" s="58">
        <f t="shared" si="394"/>
        <v>0</v>
      </c>
      <c r="R1971" s="46">
        <f t="shared" si="395"/>
        <v>7930.4400000000005</v>
      </c>
      <c r="S1971" s="58" t="str">
        <f t="shared" si="396"/>
        <v>No Discount</v>
      </c>
      <c r="T1971" s="46" t="str">
        <f t="shared" si="397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98"/>
        <v>0</v>
      </c>
      <c r="W1971" s="46">
        <f t="shared" si="399"/>
        <v>7930.4400000000005</v>
      </c>
      <c r="X1971" s="58">
        <f t="shared" si="400"/>
        <v>0</v>
      </c>
      <c r="Y1971" s="46" t="str">
        <f t="shared" si="401"/>
        <v>Yes</v>
      </c>
      <c r="Z1971" s="46" t="str">
        <f t="shared" si="402"/>
        <v>Very high</v>
      </c>
    </row>
    <row r="1972" spans="1:26" x14ac:dyDescent="0.25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90"/>
        <v>310</v>
      </c>
      <c r="L1972" s="46">
        <f t="shared" si="391"/>
        <v>334</v>
      </c>
      <c r="M1972" s="46">
        <v>30</v>
      </c>
      <c r="N1972" s="46">
        <f t="shared" si="392"/>
        <v>364</v>
      </c>
      <c r="O1972" s="46">
        <f t="shared" si="393"/>
        <v>54</v>
      </c>
      <c r="P1972" s="46" t="s">
        <v>30</v>
      </c>
      <c r="Q1972" s="58">
        <f t="shared" si="394"/>
        <v>0</v>
      </c>
      <c r="R1972" s="46">
        <f t="shared" si="395"/>
        <v>54.6</v>
      </c>
      <c r="S1972" s="58" t="str">
        <f t="shared" si="396"/>
        <v>No Discount</v>
      </c>
      <c r="T1972" s="46" t="str">
        <f t="shared" si="397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98"/>
        <v>0</v>
      </c>
      <c r="W1972" s="46" t="str">
        <f t="shared" si="399"/>
        <v>-</v>
      </c>
      <c r="X1972" s="58">
        <f t="shared" si="400"/>
        <v>0</v>
      </c>
      <c r="Y1972" s="46" t="str">
        <f t="shared" si="401"/>
        <v>No</v>
      </c>
      <c r="Z1972" s="46" t="str">
        <f t="shared" si="402"/>
        <v>MID</v>
      </c>
    </row>
    <row r="1973" spans="1:26" x14ac:dyDescent="0.25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90"/>
        <v>7885</v>
      </c>
      <c r="L1973" s="46">
        <f t="shared" si="391"/>
        <v>8270</v>
      </c>
      <c r="M1973" s="46">
        <v>21</v>
      </c>
      <c r="N1973" s="46">
        <f t="shared" si="392"/>
        <v>8291</v>
      </c>
      <c r="O1973" s="46">
        <f t="shared" si="393"/>
        <v>406</v>
      </c>
      <c r="P1973" s="46" t="s">
        <v>152</v>
      </c>
      <c r="Q1973" s="58">
        <f t="shared" si="394"/>
        <v>0</v>
      </c>
      <c r="R1973" s="46" t="str">
        <f t="shared" si="395"/>
        <v>-</v>
      </c>
      <c r="S1973" s="58" t="str">
        <f t="shared" si="396"/>
        <v>No Discount</v>
      </c>
      <c r="T1973" s="46" t="str">
        <f t="shared" si="397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98"/>
        <v>0</v>
      </c>
      <c r="W1973" s="46" t="str">
        <f t="shared" si="399"/>
        <v>-</v>
      </c>
      <c r="X1973" s="58">
        <f t="shared" si="400"/>
        <v>0</v>
      </c>
      <c r="Y1973" s="46" t="str">
        <f t="shared" si="401"/>
        <v>No</v>
      </c>
      <c r="Z1973" s="46" t="str">
        <f t="shared" si="402"/>
        <v>MID</v>
      </c>
    </row>
    <row r="1974" spans="1:26" x14ac:dyDescent="0.25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90"/>
        <v>9992</v>
      </c>
      <c r="L1974" s="46">
        <f t="shared" si="391"/>
        <v>10788</v>
      </c>
      <c r="M1974" s="46">
        <v>90</v>
      </c>
      <c r="N1974" s="46">
        <f t="shared" si="392"/>
        <v>10878</v>
      </c>
      <c r="O1974" s="46">
        <f t="shared" si="393"/>
        <v>886</v>
      </c>
      <c r="P1974" s="46" t="s">
        <v>64</v>
      </c>
      <c r="Q1974" s="58">
        <f t="shared" si="394"/>
        <v>0</v>
      </c>
      <c r="R1974" s="46" t="str">
        <f t="shared" si="395"/>
        <v>-</v>
      </c>
      <c r="S1974" s="58" t="str">
        <f t="shared" si="396"/>
        <v>No Discount</v>
      </c>
      <c r="T1974" s="46" t="str">
        <f t="shared" si="397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98"/>
        <v>0</v>
      </c>
      <c r="W1974" s="46" t="str">
        <f t="shared" si="399"/>
        <v>-</v>
      </c>
      <c r="X1974" s="58">
        <f t="shared" si="400"/>
        <v>0</v>
      </c>
      <c r="Y1974" s="46" t="str">
        <f t="shared" si="401"/>
        <v>Yes</v>
      </c>
      <c r="Z1974" s="46" t="str">
        <f t="shared" si="402"/>
        <v>Very high</v>
      </c>
    </row>
    <row r="1975" spans="1:26" x14ac:dyDescent="0.25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90"/>
        <v>2622</v>
      </c>
      <c r="L1975" s="46">
        <f t="shared" si="391"/>
        <v>2857</v>
      </c>
      <c r="M1975" s="46">
        <v>85</v>
      </c>
      <c r="N1975" s="46">
        <f t="shared" si="392"/>
        <v>2942</v>
      </c>
      <c r="O1975" s="46">
        <f t="shared" si="393"/>
        <v>320</v>
      </c>
      <c r="P1975" s="46" t="s">
        <v>30</v>
      </c>
      <c r="Q1975" s="58">
        <f t="shared" si="394"/>
        <v>0.3</v>
      </c>
      <c r="R1975" s="46">
        <f t="shared" si="395"/>
        <v>882.6</v>
      </c>
      <c r="S1975" s="58" t="str">
        <f t="shared" si="396"/>
        <v>No Discount</v>
      </c>
      <c r="T1975" s="46" t="str">
        <f t="shared" si="397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98"/>
        <v>0.3</v>
      </c>
      <c r="W1975" s="46">
        <f t="shared" si="399"/>
        <v>882.6</v>
      </c>
      <c r="X1975" s="58">
        <f t="shared" si="400"/>
        <v>0</v>
      </c>
      <c r="Y1975" s="46" t="str">
        <f t="shared" si="401"/>
        <v>Yes</v>
      </c>
      <c r="Z1975" s="46" t="str">
        <f t="shared" si="402"/>
        <v>Very high</v>
      </c>
    </row>
    <row r="1976" spans="1:26" x14ac:dyDescent="0.25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90"/>
        <v>6981</v>
      </c>
      <c r="L1976" s="46">
        <f t="shared" si="391"/>
        <v>7398</v>
      </c>
      <c r="M1976" s="46">
        <v>99</v>
      </c>
      <c r="N1976" s="46">
        <f t="shared" si="392"/>
        <v>7497</v>
      </c>
      <c r="O1976" s="46">
        <f t="shared" si="393"/>
        <v>516</v>
      </c>
      <c r="P1976" s="46" t="s">
        <v>30</v>
      </c>
      <c r="Q1976" s="58">
        <f t="shared" si="394"/>
        <v>0</v>
      </c>
      <c r="R1976" s="46" t="str">
        <f t="shared" si="395"/>
        <v>-</v>
      </c>
      <c r="S1976" s="58" t="str">
        <f t="shared" si="396"/>
        <v>No Discount</v>
      </c>
      <c r="T1976" s="46" t="str">
        <f t="shared" si="397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98"/>
        <v>0</v>
      </c>
      <c r="W1976" s="46" t="str">
        <f t="shared" si="399"/>
        <v>-</v>
      </c>
      <c r="X1976" s="58">
        <f t="shared" si="400"/>
        <v>0</v>
      </c>
      <c r="Y1976" s="46" t="str">
        <f t="shared" si="401"/>
        <v>Yes</v>
      </c>
      <c r="Z1976" s="46" t="str">
        <f t="shared" si="402"/>
        <v>Very high</v>
      </c>
    </row>
    <row r="1977" spans="1:26" x14ac:dyDescent="0.25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90"/>
        <v>11556</v>
      </c>
      <c r="L1977" s="46">
        <f t="shared" si="391"/>
        <v>12364</v>
      </c>
      <c r="M1977" s="46">
        <v>64</v>
      </c>
      <c r="N1977" s="46">
        <f t="shared" si="392"/>
        <v>12428</v>
      </c>
      <c r="O1977" s="46">
        <f t="shared" si="393"/>
        <v>872</v>
      </c>
      <c r="P1977" s="46" t="s">
        <v>28</v>
      </c>
      <c r="Q1977" s="58">
        <f t="shared" si="394"/>
        <v>0</v>
      </c>
      <c r="R1977" s="46" t="str">
        <f t="shared" si="395"/>
        <v>-</v>
      </c>
      <c r="S1977" s="58" t="str">
        <f t="shared" si="396"/>
        <v>No Discount</v>
      </c>
      <c r="T1977" s="46" t="str">
        <f t="shared" si="397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98"/>
        <v>0</v>
      </c>
      <c r="W1977" s="46" t="str">
        <f t="shared" si="399"/>
        <v>-</v>
      </c>
      <c r="X1977" s="58">
        <f t="shared" si="400"/>
        <v>0</v>
      </c>
      <c r="Y1977" s="46" t="str">
        <f t="shared" si="401"/>
        <v>Yes</v>
      </c>
      <c r="Z1977" s="46" t="str">
        <f t="shared" si="402"/>
        <v>Very high</v>
      </c>
    </row>
    <row r="1978" spans="1:26" x14ac:dyDescent="0.25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90"/>
        <v>2397</v>
      </c>
      <c r="L1978" s="46">
        <f t="shared" si="391"/>
        <v>2540</v>
      </c>
      <c r="M1978" s="46">
        <v>37</v>
      </c>
      <c r="N1978" s="46">
        <f t="shared" si="392"/>
        <v>2577</v>
      </c>
      <c r="O1978" s="46">
        <f t="shared" si="393"/>
        <v>180</v>
      </c>
      <c r="P1978" s="46" t="s">
        <v>30</v>
      </c>
      <c r="Q1978" s="58">
        <f t="shared" si="394"/>
        <v>0</v>
      </c>
      <c r="R1978" s="46" t="str">
        <f t="shared" si="395"/>
        <v>-</v>
      </c>
      <c r="S1978" s="58" t="str">
        <f t="shared" si="396"/>
        <v>No Discount</v>
      </c>
      <c r="T1978" s="46" t="str">
        <f t="shared" si="397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98"/>
        <v>0</v>
      </c>
      <c r="W1978" s="46" t="str">
        <f t="shared" si="399"/>
        <v>-</v>
      </c>
      <c r="X1978" s="58">
        <f t="shared" si="400"/>
        <v>0</v>
      </c>
      <c r="Y1978" s="46" t="str">
        <f t="shared" si="401"/>
        <v>Yes</v>
      </c>
      <c r="Z1978" s="46" t="str">
        <f t="shared" si="402"/>
        <v>MID</v>
      </c>
    </row>
    <row r="1979" spans="1:26" x14ac:dyDescent="0.25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90"/>
        <v>6687</v>
      </c>
      <c r="L1979" s="46">
        <f t="shared" si="391"/>
        <v>6819</v>
      </c>
      <c r="M1979" s="46">
        <v>49</v>
      </c>
      <c r="N1979" s="46">
        <f t="shared" si="392"/>
        <v>6868</v>
      </c>
      <c r="O1979" s="46">
        <f t="shared" si="393"/>
        <v>181</v>
      </c>
      <c r="P1979" s="46" t="s">
        <v>28</v>
      </c>
      <c r="Q1979" s="58">
        <f t="shared" si="394"/>
        <v>0</v>
      </c>
      <c r="R1979" s="46">
        <f t="shared" si="395"/>
        <v>1030.2</v>
      </c>
      <c r="S1979" s="58" t="str">
        <f t="shared" si="396"/>
        <v>No Discount</v>
      </c>
      <c r="T1979" s="46" t="str">
        <f t="shared" si="397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98"/>
        <v>0</v>
      </c>
      <c r="W1979" s="46" t="str">
        <f t="shared" si="399"/>
        <v>-</v>
      </c>
      <c r="X1979" s="58">
        <f t="shared" si="400"/>
        <v>0</v>
      </c>
      <c r="Y1979" s="46" t="str">
        <f t="shared" si="401"/>
        <v>Yes</v>
      </c>
      <c r="Z1979" s="46" t="str">
        <f t="shared" si="402"/>
        <v>HIGH</v>
      </c>
    </row>
    <row r="1980" spans="1:26" x14ac:dyDescent="0.25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90"/>
        <v>402</v>
      </c>
      <c r="L1980" s="46">
        <f t="shared" si="391"/>
        <v>426</v>
      </c>
      <c r="M1980" s="46">
        <v>30</v>
      </c>
      <c r="N1980" s="46">
        <f t="shared" si="392"/>
        <v>456</v>
      </c>
      <c r="O1980" s="46">
        <f t="shared" si="393"/>
        <v>54</v>
      </c>
      <c r="P1980" s="46" t="s">
        <v>30</v>
      </c>
      <c r="Q1980" s="58">
        <f t="shared" si="394"/>
        <v>0</v>
      </c>
      <c r="R1980" s="46" t="str">
        <f t="shared" si="395"/>
        <v>-</v>
      </c>
      <c r="S1980" s="58" t="str">
        <f t="shared" si="396"/>
        <v>No Discount</v>
      </c>
      <c r="T1980" s="46" t="str">
        <f t="shared" si="397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98"/>
        <v>0</v>
      </c>
      <c r="W1980" s="46" t="str">
        <f t="shared" si="399"/>
        <v>-</v>
      </c>
      <c r="X1980" s="58">
        <f t="shared" si="400"/>
        <v>0</v>
      </c>
      <c r="Y1980" s="46" t="str">
        <f t="shared" si="401"/>
        <v>No</v>
      </c>
      <c r="Z1980" s="46" t="str">
        <f t="shared" si="402"/>
        <v>MID</v>
      </c>
    </row>
    <row r="1981" spans="1:26" x14ac:dyDescent="0.25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90"/>
        <v>7673</v>
      </c>
      <c r="L1981" s="46">
        <f t="shared" si="391"/>
        <v>8281</v>
      </c>
      <c r="M1981" s="46">
        <v>51</v>
      </c>
      <c r="N1981" s="46">
        <f t="shared" si="392"/>
        <v>8332</v>
      </c>
      <c r="O1981" s="46">
        <f t="shared" si="393"/>
        <v>659</v>
      </c>
      <c r="P1981" s="46" t="s">
        <v>30</v>
      </c>
      <c r="Q1981" s="58">
        <f t="shared" si="394"/>
        <v>0</v>
      </c>
      <c r="R1981" s="46" t="str">
        <f t="shared" si="395"/>
        <v>-</v>
      </c>
      <c r="S1981" s="58" t="str">
        <f t="shared" si="396"/>
        <v>No Discount</v>
      </c>
      <c r="T1981" s="46" t="str">
        <f t="shared" si="397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98"/>
        <v>0</v>
      </c>
      <c r="W1981" s="46" t="str">
        <f t="shared" si="399"/>
        <v>-</v>
      </c>
      <c r="X1981" s="58">
        <f t="shared" si="400"/>
        <v>0</v>
      </c>
      <c r="Y1981" s="46" t="str">
        <f t="shared" si="401"/>
        <v>Yes</v>
      </c>
      <c r="Z1981" s="46" t="str">
        <f t="shared" si="402"/>
        <v>HIGH</v>
      </c>
    </row>
    <row r="1982" spans="1:26" x14ac:dyDescent="0.25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90"/>
        <v>4002</v>
      </c>
      <c r="L1982" s="46">
        <f t="shared" si="391"/>
        <v>4239</v>
      </c>
      <c r="M1982" s="46">
        <v>42</v>
      </c>
      <c r="N1982" s="46">
        <f t="shared" si="392"/>
        <v>4281</v>
      </c>
      <c r="O1982" s="46">
        <f t="shared" si="393"/>
        <v>279</v>
      </c>
      <c r="P1982" s="46" t="s">
        <v>30</v>
      </c>
      <c r="Q1982" s="58">
        <f t="shared" si="394"/>
        <v>0.3</v>
      </c>
      <c r="R1982" s="46">
        <f t="shared" si="395"/>
        <v>1284.3</v>
      </c>
      <c r="S1982" s="58" t="str">
        <f t="shared" si="396"/>
        <v>No Discount</v>
      </c>
      <c r="T1982" s="46" t="str">
        <f t="shared" si="397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98"/>
        <v>0.3</v>
      </c>
      <c r="W1982" s="46">
        <f t="shared" si="399"/>
        <v>1284.3</v>
      </c>
      <c r="X1982" s="58">
        <f t="shared" si="400"/>
        <v>0</v>
      </c>
      <c r="Y1982" s="46" t="str">
        <f t="shared" si="401"/>
        <v>No</v>
      </c>
      <c r="Z1982" s="46" t="str">
        <f t="shared" si="402"/>
        <v>HIGH</v>
      </c>
    </row>
    <row r="1983" spans="1:26" x14ac:dyDescent="0.25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90"/>
        <v>6022</v>
      </c>
      <c r="L1983" s="46">
        <f t="shared" si="391"/>
        <v>6384</v>
      </c>
      <c r="M1983" s="46">
        <v>97</v>
      </c>
      <c r="N1983" s="46">
        <f t="shared" si="392"/>
        <v>6481</v>
      </c>
      <c r="O1983" s="46">
        <f t="shared" si="393"/>
        <v>459</v>
      </c>
      <c r="P1983" s="46" t="s">
        <v>30</v>
      </c>
      <c r="Q1983" s="58">
        <f t="shared" si="394"/>
        <v>0</v>
      </c>
      <c r="R1983" s="46" t="str">
        <f t="shared" si="395"/>
        <v>-</v>
      </c>
      <c r="S1983" s="58" t="str">
        <f t="shared" si="396"/>
        <v>No Discount</v>
      </c>
      <c r="T1983" s="46" t="str">
        <f t="shared" si="397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98"/>
        <v>0</v>
      </c>
      <c r="W1983" s="46" t="str">
        <f t="shared" si="399"/>
        <v>-</v>
      </c>
      <c r="X1983" s="58">
        <f t="shared" si="400"/>
        <v>0</v>
      </c>
      <c r="Y1983" s="46" t="str">
        <f t="shared" si="401"/>
        <v>Yes</v>
      </c>
      <c r="Z1983" s="46" t="str">
        <f t="shared" si="402"/>
        <v>Very high</v>
      </c>
    </row>
    <row r="1984" spans="1:26" x14ac:dyDescent="0.25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90"/>
        <v>5256</v>
      </c>
      <c r="L1984" s="46">
        <f t="shared" si="391"/>
        <v>5518</v>
      </c>
      <c r="M1984" s="46">
        <v>26</v>
      </c>
      <c r="N1984" s="46">
        <f t="shared" si="392"/>
        <v>5544</v>
      </c>
      <c r="O1984" s="46">
        <f t="shared" si="393"/>
        <v>288</v>
      </c>
      <c r="P1984" s="46" t="s">
        <v>30</v>
      </c>
      <c r="Q1984" s="58">
        <f t="shared" si="394"/>
        <v>0.3</v>
      </c>
      <c r="R1984" s="46">
        <f t="shared" si="395"/>
        <v>1663.2</v>
      </c>
      <c r="S1984" s="58" t="str">
        <f t="shared" si="396"/>
        <v>No Discount</v>
      </c>
      <c r="T1984" s="46" t="str">
        <f t="shared" si="397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98"/>
        <v>0.3</v>
      </c>
      <c r="W1984" s="46">
        <f t="shared" si="399"/>
        <v>1663.2</v>
      </c>
      <c r="X1984" s="58">
        <f t="shared" si="400"/>
        <v>0</v>
      </c>
      <c r="Y1984" s="46" t="str">
        <f t="shared" si="401"/>
        <v>Yes</v>
      </c>
      <c r="Z1984" s="46" t="str">
        <f t="shared" si="402"/>
        <v>MID</v>
      </c>
    </row>
    <row r="1985" spans="1:26" x14ac:dyDescent="0.25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90"/>
        <v>81</v>
      </c>
      <c r="L1985" s="46">
        <f t="shared" si="391"/>
        <v>90</v>
      </c>
      <c r="M1985" s="46">
        <v>10</v>
      </c>
      <c r="N1985" s="46">
        <f t="shared" si="392"/>
        <v>100</v>
      </c>
      <c r="O1985" s="46">
        <f t="shared" si="393"/>
        <v>19</v>
      </c>
      <c r="P1985" s="46" t="s">
        <v>30</v>
      </c>
      <c r="Q1985" s="58">
        <f t="shared" si="394"/>
        <v>0.3</v>
      </c>
      <c r="R1985" s="46">
        <f t="shared" si="395"/>
        <v>30</v>
      </c>
      <c r="S1985" s="58" t="str">
        <f t="shared" si="396"/>
        <v>No Discount</v>
      </c>
      <c r="T1985" s="46" t="str">
        <f t="shared" si="397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98"/>
        <v>0.3</v>
      </c>
      <c r="W1985" s="46">
        <f t="shared" si="399"/>
        <v>30</v>
      </c>
      <c r="X1985" s="58">
        <f t="shared" si="400"/>
        <v>0</v>
      </c>
      <c r="Y1985" s="46" t="str">
        <f t="shared" si="401"/>
        <v>No</v>
      </c>
      <c r="Z1985" s="46" t="str">
        <f t="shared" si="402"/>
        <v>LOW</v>
      </c>
    </row>
    <row r="1986" spans="1:26" x14ac:dyDescent="0.25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90"/>
        <v>64</v>
      </c>
      <c r="L1986" s="46">
        <f t="shared" si="391"/>
        <v>69</v>
      </c>
      <c r="M1986" s="46">
        <v>10</v>
      </c>
      <c r="N1986" s="46">
        <f t="shared" si="392"/>
        <v>79</v>
      </c>
      <c r="O1986" s="46">
        <f t="shared" si="393"/>
        <v>15</v>
      </c>
      <c r="P1986" s="46" t="s">
        <v>30</v>
      </c>
      <c r="Q1986" s="58">
        <f t="shared" si="394"/>
        <v>0</v>
      </c>
      <c r="R1986" s="46">
        <f t="shared" si="395"/>
        <v>22.12</v>
      </c>
      <c r="S1986" s="58" t="str">
        <f t="shared" si="396"/>
        <v>No Discount</v>
      </c>
      <c r="T1986" s="46" t="str">
        <f t="shared" si="397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98"/>
        <v>0</v>
      </c>
      <c r="W1986" s="46">
        <f t="shared" si="399"/>
        <v>22.12</v>
      </c>
      <c r="X1986" s="58">
        <f t="shared" si="400"/>
        <v>0</v>
      </c>
      <c r="Y1986" s="46" t="str">
        <f t="shared" si="401"/>
        <v>No</v>
      </c>
      <c r="Z1986" s="46" t="str">
        <f t="shared" si="402"/>
        <v>LOW</v>
      </c>
    </row>
    <row r="1987" spans="1:26" x14ac:dyDescent="0.25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403">I1987*J1987</f>
        <v>34816</v>
      </c>
      <c r="L1987" s="46">
        <f t="shared" ref="L1987:L2050" si="404">H1987*J1987</f>
        <v>37949</v>
      </c>
      <c r="M1987" s="46">
        <v>25</v>
      </c>
      <c r="N1987" s="46">
        <f t="shared" ref="N1987:N2050" si="405">L1987+M1987</f>
        <v>37974</v>
      </c>
      <c r="O1987" s="46">
        <f t="shared" ref="O1987:O2050" si="406">N1987-K1987</f>
        <v>3158</v>
      </c>
      <c r="P1987" s="46" t="s">
        <v>30</v>
      </c>
      <c r="Q1987" s="58">
        <f t="shared" ref="Q1987:Q2050" si="407">IF(E1987="Amazon",30%,0)</f>
        <v>0.3</v>
      </c>
      <c r="R1987" s="46">
        <f t="shared" ref="R1987:R2050" si="408">IF(E1987="Amazon",30%*N1987,IF(E1987="Flipkart",28%*N1987,IF(E1987="India Mart",15%*N1987,"-")))</f>
        <v>11392.199999999999</v>
      </c>
      <c r="S1987" s="58" t="str">
        <f t="shared" ref="S1987:S2050" si="409">IF(AND(E1987="Website",N1987&gt;25000),2%,"No Discount")</f>
        <v>No Discount</v>
      </c>
      <c r="T1987" s="46" t="str">
        <f t="shared" ref="T1987:T2050" si="410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ref="V1987:V2050" si="411">IF(E1987="Amazon",30%,0%)</f>
        <v>0.3</v>
      </c>
      <c r="W1987" s="46">
        <f t="shared" ref="W1987:W2050" si="412">IF(E1987="Amazon",N1987*30%,IF(E1987="flipkart",N1987*28%,IF(E1987="indiamart",N1987*15%,"-")))</f>
        <v>11392.199999999999</v>
      </c>
      <c r="X1987" s="58">
        <f t="shared" ref="X1987:X2050" si="413">IF(AND(E1987="website",N1987&gt;25000),2%,0%)</f>
        <v>0</v>
      </c>
      <c r="Y1987" s="46" t="str">
        <f t="shared" ref="Y1987:Y2050" si="414">IF(OR(D1987="Furniture",D1987="Technology"),"Yes","No")</f>
        <v>Yes</v>
      </c>
      <c r="Z1987" s="46" t="str">
        <f t="shared" ref="Z1987:Z2050" si="415">_xlfn.IFS(M1987&lt;=20,"LOW",M1987&lt;=40,"MID",M1987&lt;=60,"HIGH",M1987&gt;60,"Very high")</f>
        <v>MID</v>
      </c>
    </row>
    <row r="1988" spans="1:26" x14ac:dyDescent="0.25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403"/>
        <v>9940</v>
      </c>
      <c r="L1988" s="46">
        <f t="shared" si="404"/>
        <v>10948</v>
      </c>
      <c r="M1988" s="46">
        <v>95</v>
      </c>
      <c r="N1988" s="46">
        <f t="shared" si="405"/>
        <v>11043</v>
      </c>
      <c r="O1988" s="46">
        <f t="shared" si="406"/>
        <v>1103</v>
      </c>
      <c r="P1988" s="46" t="s">
        <v>30</v>
      </c>
      <c r="Q1988" s="58">
        <f t="shared" si="407"/>
        <v>0</v>
      </c>
      <c r="R1988" s="46" t="str">
        <f t="shared" si="408"/>
        <v>-</v>
      </c>
      <c r="S1988" s="58" t="str">
        <f t="shared" si="409"/>
        <v>No Discount</v>
      </c>
      <c r="T1988" s="46" t="str">
        <f t="shared" si="410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411"/>
        <v>0</v>
      </c>
      <c r="W1988" s="46" t="str">
        <f t="shared" si="412"/>
        <v>-</v>
      </c>
      <c r="X1988" s="58">
        <f t="shared" si="413"/>
        <v>0</v>
      </c>
      <c r="Y1988" s="46" t="str">
        <f t="shared" si="414"/>
        <v>No</v>
      </c>
      <c r="Z1988" s="46" t="str">
        <f t="shared" si="415"/>
        <v>Very high</v>
      </c>
    </row>
    <row r="1989" spans="1:26" x14ac:dyDescent="0.25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403"/>
        <v>1802</v>
      </c>
      <c r="L1989" s="46">
        <f t="shared" si="404"/>
        <v>1908</v>
      </c>
      <c r="M1989" s="46">
        <v>62</v>
      </c>
      <c r="N1989" s="46">
        <f t="shared" si="405"/>
        <v>1970</v>
      </c>
      <c r="O1989" s="46">
        <f t="shared" si="406"/>
        <v>168</v>
      </c>
      <c r="P1989" s="46" t="s">
        <v>64</v>
      </c>
      <c r="Q1989" s="58">
        <f t="shared" si="407"/>
        <v>0</v>
      </c>
      <c r="R1989" s="46" t="str">
        <f t="shared" si="408"/>
        <v>-</v>
      </c>
      <c r="S1989" s="58" t="str">
        <f t="shared" si="409"/>
        <v>No Discount</v>
      </c>
      <c r="T1989" s="46" t="str">
        <f t="shared" si="410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411"/>
        <v>0</v>
      </c>
      <c r="W1989" s="46" t="str">
        <f t="shared" si="412"/>
        <v>-</v>
      </c>
      <c r="X1989" s="58">
        <f t="shared" si="413"/>
        <v>0</v>
      </c>
      <c r="Y1989" s="46" t="str">
        <f t="shared" si="414"/>
        <v>No</v>
      </c>
      <c r="Z1989" s="46" t="str">
        <f t="shared" si="415"/>
        <v>Very high</v>
      </c>
    </row>
    <row r="1990" spans="1:26" x14ac:dyDescent="0.25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403"/>
        <v>3861</v>
      </c>
      <c r="L1990" s="46">
        <f t="shared" si="404"/>
        <v>4215</v>
      </c>
      <c r="M1990" s="46">
        <v>25</v>
      </c>
      <c r="N1990" s="46">
        <f t="shared" si="405"/>
        <v>4240</v>
      </c>
      <c r="O1990" s="46">
        <f t="shared" si="406"/>
        <v>379</v>
      </c>
      <c r="P1990" s="46" t="s">
        <v>30</v>
      </c>
      <c r="Q1990" s="58">
        <f t="shared" si="407"/>
        <v>0</v>
      </c>
      <c r="R1990" s="46">
        <f t="shared" si="408"/>
        <v>636</v>
      </c>
      <c r="S1990" s="58" t="str">
        <f t="shared" si="409"/>
        <v>No Discount</v>
      </c>
      <c r="T1990" s="46" t="str">
        <f t="shared" si="410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411"/>
        <v>0</v>
      </c>
      <c r="W1990" s="46" t="str">
        <f t="shared" si="412"/>
        <v>-</v>
      </c>
      <c r="X1990" s="58">
        <f t="shared" si="413"/>
        <v>0</v>
      </c>
      <c r="Y1990" s="46" t="str">
        <f t="shared" si="414"/>
        <v>Yes</v>
      </c>
      <c r="Z1990" s="46" t="str">
        <f t="shared" si="415"/>
        <v>MID</v>
      </c>
    </row>
    <row r="1991" spans="1:26" x14ac:dyDescent="0.25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403"/>
        <v>597</v>
      </c>
      <c r="L1991" s="46">
        <f t="shared" si="404"/>
        <v>642</v>
      </c>
      <c r="M1991" s="46">
        <v>99</v>
      </c>
      <c r="N1991" s="46">
        <f t="shared" si="405"/>
        <v>741</v>
      </c>
      <c r="O1991" s="46">
        <f t="shared" si="406"/>
        <v>144</v>
      </c>
      <c r="P1991" s="46" t="s">
        <v>28</v>
      </c>
      <c r="Q1991" s="58">
        <f t="shared" si="407"/>
        <v>0.3</v>
      </c>
      <c r="R1991" s="46">
        <f t="shared" si="408"/>
        <v>222.29999999999998</v>
      </c>
      <c r="S1991" s="58" t="str">
        <f t="shared" si="409"/>
        <v>No Discount</v>
      </c>
      <c r="T1991" s="46" t="str">
        <f t="shared" si="410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411"/>
        <v>0.3</v>
      </c>
      <c r="W1991" s="46">
        <f t="shared" si="412"/>
        <v>222.29999999999998</v>
      </c>
      <c r="X1991" s="58">
        <f t="shared" si="413"/>
        <v>0</v>
      </c>
      <c r="Y1991" s="46" t="str">
        <f t="shared" si="414"/>
        <v>No</v>
      </c>
      <c r="Z1991" s="46" t="str">
        <f t="shared" si="415"/>
        <v>Very high</v>
      </c>
    </row>
    <row r="1992" spans="1:26" x14ac:dyDescent="0.25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403"/>
        <v>5336</v>
      </c>
      <c r="L1992" s="46">
        <f t="shared" si="404"/>
        <v>5544</v>
      </c>
      <c r="M1992" s="46">
        <v>95</v>
      </c>
      <c r="N1992" s="46">
        <f t="shared" si="405"/>
        <v>5639</v>
      </c>
      <c r="O1992" s="46">
        <f t="shared" si="406"/>
        <v>303</v>
      </c>
      <c r="P1992" s="46" t="s">
        <v>30</v>
      </c>
      <c r="Q1992" s="58">
        <f t="shared" si="407"/>
        <v>0</v>
      </c>
      <c r="R1992" s="46" t="str">
        <f t="shared" si="408"/>
        <v>-</v>
      </c>
      <c r="S1992" s="58" t="str">
        <f t="shared" si="409"/>
        <v>No Discount</v>
      </c>
      <c r="T1992" s="46" t="str">
        <f t="shared" si="410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411"/>
        <v>0</v>
      </c>
      <c r="W1992" s="46" t="str">
        <f t="shared" si="412"/>
        <v>-</v>
      </c>
      <c r="X1992" s="58">
        <f t="shared" si="413"/>
        <v>0</v>
      </c>
      <c r="Y1992" s="46" t="str">
        <f t="shared" si="414"/>
        <v>No</v>
      </c>
      <c r="Z1992" s="46" t="str">
        <f t="shared" si="415"/>
        <v>Very high</v>
      </c>
    </row>
    <row r="1993" spans="1:26" x14ac:dyDescent="0.25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403"/>
        <v>49742</v>
      </c>
      <c r="L1993" s="46">
        <f t="shared" si="404"/>
        <v>52738</v>
      </c>
      <c r="M1993" s="46">
        <v>37</v>
      </c>
      <c r="N1993" s="46">
        <f t="shared" si="405"/>
        <v>52775</v>
      </c>
      <c r="O1993" s="46">
        <f t="shared" si="406"/>
        <v>3033</v>
      </c>
      <c r="P1993" s="46" t="s">
        <v>30</v>
      </c>
      <c r="Q1993" s="58">
        <f t="shared" si="407"/>
        <v>0</v>
      </c>
      <c r="R1993" s="46" t="str">
        <f t="shared" si="408"/>
        <v>-</v>
      </c>
      <c r="S1993" s="58">
        <f t="shared" si="409"/>
        <v>0.02</v>
      </c>
      <c r="T1993" s="46" t="str">
        <f t="shared" si="410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411"/>
        <v>0</v>
      </c>
      <c r="W1993" s="46" t="str">
        <f t="shared" si="412"/>
        <v>-</v>
      </c>
      <c r="X1993" s="58">
        <f t="shared" si="413"/>
        <v>0.02</v>
      </c>
      <c r="Y1993" s="46" t="str">
        <f t="shared" si="414"/>
        <v>Yes</v>
      </c>
      <c r="Z1993" s="46" t="str">
        <f t="shared" si="415"/>
        <v>MID</v>
      </c>
    </row>
    <row r="1994" spans="1:26" x14ac:dyDescent="0.25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403"/>
        <v>374</v>
      </c>
      <c r="L1994" s="46">
        <f t="shared" si="404"/>
        <v>416</v>
      </c>
      <c r="M1994" s="46">
        <v>90</v>
      </c>
      <c r="N1994" s="46">
        <f t="shared" si="405"/>
        <v>506</v>
      </c>
      <c r="O1994" s="46">
        <f t="shared" si="406"/>
        <v>132</v>
      </c>
      <c r="P1994" s="46" t="s">
        <v>30</v>
      </c>
      <c r="Q1994" s="58">
        <f t="shared" si="407"/>
        <v>0</v>
      </c>
      <c r="R1994" s="46" t="str">
        <f t="shared" si="408"/>
        <v>-</v>
      </c>
      <c r="S1994" s="58" t="str">
        <f t="shared" si="409"/>
        <v>No Discount</v>
      </c>
      <c r="T1994" s="46" t="str">
        <f t="shared" si="410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411"/>
        <v>0</v>
      </c>
      <c r="W1994" s="46" t="str">
        <f t="shared" si="412"/>
        <v>-</v>
      </c>
      <c r="X1994" s="58">
        <f t="shared" si="413"/>
        <v>0</v>
      </c>
      <c r="Y1994" s="46" t="str">
        <f t="shared" si="414"/>
        <v>No</v>
      </c>
      <c r="Z1994" s="46" t="str">
        <f t="shared" si="415"/>
        <v>Very high</v>
      </c>
    </row>
    <row r="1995" spans="1:26" x14ac:dyDescent="0.25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403"/>
        <v>340</v>
      </c>
      <c r="L1995" s="46">
        <f t="shared" si="404"/>
        <v>382</v>
      </c>
      <c r="M1995" s="46">
        <v>30</v>
      </c>
      <c r="N1995" s="46">
        <f t="shared" si="405"/>
        <v>412</v>
      </c>
      <c r="O1995" s="46">
        <f t="shared" si="406"/>
        <v>72</v>
      </c>
      <c r="P1995" s="46" t="s">
        <v>30</v>
      </c>
      <c r="Q1995" s="58">
        <f t="shared" si="407"/>
        <v>0</v>
      </c>
      <c r="R1995" s="46" t="str">
        <f t="shared" si="408"/>
        <v>-</v>
      </c>
      <c r="S1995" s="58" t="str">
        <f t="shared" si="409"/>
        <v>No Discount</v>
      </c>
      <c r="T1995" s="46" t="str">
        <f t="shared" si="410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411"/>
        <v>0</v>
      </c>
      <c r="W1995" s="46" t="str">
        <f t="shared" si="412"/>
        <v>-</v>
      </c>
      <c r="X1995" s="58">
        <f t="shared" si="413"/>
        <v>0</v>
      </c>
      <c r="Y1995" s="46" t="str">
        <f t="shared" si="414"/>
        <v>No</v>
      </c>
      <c r="Z1995" s="46" t="str">
        <f t="shared" si="415"/>
        <v>MID</v>
      </c>
    </row>
    <row r="1996" spans="1:26" x14ac:dyDescent="0.25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403"/>
        <v>29960</v>
      </c>
      <c r="L1996" s="46">
        <f t="shared" si="404"/>
        <v>32039</v>
      </c>
      <c r="M1996" s="46">
        <v>66</v>
      </c>
      <c r="N1996" s="46">
        <f t="shared" si="405"/>
        <v>32105</v>
      </c>
      <c r="O1996" s="46">
        <f t="shared" si="406"/>
        <v>2145</v>
      </c>
      <c r="P1996" s="46" t="s">
        <v>28</v>
      </c>
      <c r="Q1996" s="58">
        <f t="shared" si="407"/>
        <v>0</v>
      </c>
      <c r="R1996" s="46" t="str">
        <f t="shared" si="408"/>
        <v>-</v>
      </c>
      <c r="S1996" s="58" t="str">
        <f t="shared" si="409"/>
        <v>No Discount</v>
      </c>
      <c r="T1996" s="46" t="str">
        <f t="shared" si="410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411"/>
        <v>0</v>
      </c>
      <c r="W1996" s="46" t="str">
        <f t="shared" si="412"/>
        <v>-</v>
      </c>
      <c r="X1996" s="58">
        <f t="shared" si="413"/>
        <v>0</v>
      </c>
      <c r="Y1996" s="46" t="str">
        <f t="shared" si="414"/>
        <v>Yes</v>
      </c>
      <c r="Z1996" s="46" t="str">
        <f t="shared" si="415"/>
        <v>Very high</v>
      </c>
    </row>
    <row r="1997" spans="1:26" x14ac:dyDescent="0.25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403"/>
        <v>5388</v>
      </c>
      <c r="L1997" s="46">
        <f t="shared" si="404"/>
        <v>5930</v>
      </c>
      <c r="M1997" s="46">
        <v>30</v>
      </c>
      <c r="N1997" s="46">
        <f t="shared" si="405"/>
        <v>5960</v>
      </c>
      <c r="O1997" s="46">
        <f t="shared" si="406"/>
        <v>572</v>
      </c>
      <c r="P1997" s="46" t="s">
        <v>28</v>
      </c>
      <c r="Q1997" s="58">
        <f t="shared" si="407"/>
        <v>0</v>
      </c>
      <c r="R1997" s="46">
        <f t="shared" si="408"/>
        <v>894</v>
      </c>
      <c r="S1997" s="58" t="str">
        <f t="shared" si="409"/>
        <v>No Discount</v>
      </c>
      <c r="T1997" s="46" t="str">
        <f t="shared" si="410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411"/>
        <v>0</v>
      </c>
      <c r="W1997" s="46" t="str">
        <f t="shared" si="412"/>
        <v>-</v>
      </c>
      <c r="X1997" s="58">
        <f t="shared" si="413"/>
        <v>0</v>
      </c>
      <c r="Y1997" s="46" t="str">
        <f t="shared" si="414"/>
        <v>No</v>
      </c>
      <c r="Z1997" s="46" t="str">
        <f t="shared" si="415"/>
        <v>MID</v>
      </c>
    </row>
    <row r="1998" spans="1:26" x14ac:dyDescent="0.25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403"/>
        <v>116</v>
      </c>
      <c r="L1998" s="46">
        <f t="shared" si="404"/>
        <v>124</v>
      </c>
      <c r="M1998" s="46">
        <v>10</v>
      </c>
      <c r="N1998" s="46">
        <f t="shared" si="405"/>
        <v>134</v>
      </c>
      <c r="O1998" s="46">
        <f t="shared" si="406"/>
        <v>18</v>
      </c>
      <c r="P1998" s="46" t="s">
        <v>30</v>
      </c>
      <c r="Q1998" s="58">
        <f t="shared" si="407"/>
        <v>0</v>
      </c>
      <c r="R1998" s="46" t="str">
        <f t="shared" si="408"/>
        <v>-</v>
      </c>
      <c r="S1998" s="58" t="str">
        <f t="shared" si="409"/>
        <v>No Discount</v>
      </c>
      <c r="T1998" s="46" t="str">
        <f t="shared" si="410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411"/>
        <v>0</v>
      </c>
      <c r="W1998" s="46" t="str">
        <f t="shared" si="412"/>
        <v>-</v>
      </c>
      <c r="X1998" s="58">
        <f t="shared" si="413"/>
        <v>0</v>
      </c>
      <c r="Y1998" s="46" t="str">
        <f t="shared" si="414"/>
        <v>No</v>
      </c>
      <c r="Z1998" s="46" t="str">
        <f t="shared" si="415"/>
        <v>LOW</v>
      </c>
    </row>
    <row r="1999" spans="1:26" x14ac:dyDescent="0.25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403"/>
        <v>62</v>
      </c>
      <c r="L1999" s="46">
        <f t="shared" si="404"/>
        <v>67</v>
      </c>
      <c r="M1999" s="46">
        <v>10</v>
      </c>
      <c r="N1999" s="46">
        <f t="shared" si="405"/>
        <v>77</v>
      </c>
      <c r="O1999" s="46">
        <f t="shared" si="406"/>
        <v>15</v>
      </c>
      <c r="P1999" s="46" t="s">
        <v>30</v>
      </c>
      <c r="Q1999" s="58">
        <f t="shared" si="407"/>
        <v>0.3</v>
      </c>
      <c r="R1999" s="46">
        <f t="shared" si="408"/>
        <v>23.099999999999998</v>
      </c>
      <c r="S1999" s="58" t="str">
        <f t="shared" si="409"/>
        <v>No Discount</v>
      </c>
      <c r="T1999" s="46" t="str">
        <f t="shared" si="410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411"/>
        <v>0.3</v>
      </c>
      <c r="W1999" s="46">
        <f t="shared" si="412"/>
        <v>23.099999999999998</v>
      </c>
      <c r="X1999" s="58">
        <f t="shared" si="413"/>
        <v>0</v>
      </c>
      <c r="Y1999" s="46" t="str">
        <f t="shared" si="414"/>
        <v>No</v>
      </c>
      <c r="Z1999" s="46" t="str">
        <f t="shared" si="415"/>
        <v>LOW</v>
      </c>
    </row>
    <row r="2000" spans="1:26" x14ac:dyDescent="0.25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403"/>
        <v>13554</v>
      </c>
      <c r="L2000" s="46">
        <f t="shared" si="404"/>
        <v>14352</v>
      </c>
      <c r="M2000" s="46">
        <v>91</v>
      </c>
      <c r="N2000" s="46">
        <f t="shared" si="405"/>
        <v>14443</v>
      </c>
      <c r="O2000" s="46">
        <f t="shared" si="406"/>
        <v>889</v>
      </c>
      <c r="P2000" s="46" t="s">
        <v>152</v>
      </c>
      <c r="Q2000" s="58">
        <f t="shared" si="407"/>
        <v>0</v>
      </c>
      <c r="R2000" s="46">
        <f t="shared" si="408"/>
        <v>2166.4499999999998</v>
      </c>
      <c r="S2000" s="58" t="str">
        <f t="shared" si="409"/>
        <v>No Discount</v>
      </c>
      <c r="T2000" s="46" t="str">
        <f t="shared" si="410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411"/>
        <v>0</v>
      </c>
      <c r="W2000" s="46" t="str">
        <f t="shared" si="412"/>
        <v>-</v>
      </c>
      <c r="X2000" s="58">
        <f t="shared" si="413"/>
        <v>0</v>
      </c>
      <c r="Y2000" s="46" t="str">
        <f t="shared" si="414"/>
        <v>Yes</v>
      </c>
      <c r="Z2000" s="46" t="str">
        <f t="shared" si="415"/>
        <v>Very high</v>
      </c>
    </row>
    <row r="2001" spans="1:26" x14ac:dyDescent="0.25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403"/>
        <v>4758</v>
      </c>
      <c r="L2001" s="46">
        <f t="shared" si="404"/>
        <v>4950</v>
      </c>
      <c r="M2001" s="46">
        <v>48</v>
      </c>
      <c r="N2001" s="46">
        <f t="shared" si="405"/>
        <v>4998</v>
      </c>
      <c r="O2001" s="46">
        <f t="shared" si="406"/>
        <v>240</v>
      </c>
      <c r="P2001" s="46" t="s">
        <v>152</v>
      </c>
      <c r="Q2001" s="58">
        <f t="shared" si="407"/>
        <v>0</v>
      </c>
      <c r="R2001" s="46">
        <f t="shared" si="408"/>
        <v>749.69999999999993</v>
      </c>
      <c r="S2001" s="58" t="str">
        <f t="shared" si="409"/>
        <v>No Discount</v>
      </c>
      <c r="T2001" s="46" t="str">
        <f t="shared" si="410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411"/>
        <v>0</v>
      </c>
      <c r="W2001" s="46" t="str">
        <f t="shared" si="412"/>
        <v>-</v>
      </c>
      <c r="X2001" s="58">
        <f t="shared" si="413"/>
        <v>0</v>
      </c>
      <c r="Y2001" s="46" t="str">
        <f t="shared" si="414"/>
        <v>No</v>
      </c>
      <c r="Z2001" s="46" t="str">
        <f t="shared" si="415"/>
        <v>HIGH</v>
      </c>
    </row>
    <row r="2002" spans="1:26" x14ac:dyDescent="0.25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403"/>
        <v>7008</v>
      </c>
      <c r="L2002" s="46">
        <f t="shared" si="404"/>
        <v>7359</v>
      </c>
      <c r="M2002" s="46">
        <v>89</v>
      </c>
      <c r="N2002" s="46">
        <f t="shared" si="405"/>
        <v>7448</v>
      </c>
      <c r="O2002" s="46">
        <f t="shared" si="406"/>
        <v>440</v>
      </c>
      <c r="P2002" s="46" t="s">
        <v>30</v>
      </c>
      <c r="Q2002" s="58">
        <f t="shared" si="407"/>
        <v>0</v>
      </c>
      <c r="R2002" s="46">
        <f t="shared" si="408"/>
        <v>1117.2</v>
      </c>
      <c r="S2002" s="58" t="str">
        <f t="shared" si="409"/>
        <v>No Discount</v>
      </c>
      <c r="T2002" s="46" t="str">
        <f t="shared" si="410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411"/>
        <v>0</v>
      </c>
      <c r="W2002" s="46" t="str">
        <f t="shared" si="412"/>
        <v>-</v>
      </c>
      <c r="X2002" s="58">
        <f t="shared" si="413"/>
        <v>0</v>
      </c>
      <c r="Y2002" s="46" t="str">
        <f t="shared" si="414"/>
        <v>No</v>
      </c>
      <c r="Z2002" s="46" t="str">
        <f t="shared" si="415"/>
        <v>Very high</v>
      </c>
    </row>
    <row r="2003" spans="1:26" x14ac:dyDescent="0.25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403"/>
        <v>1592</v>
      </c>
      <c r="L2003" s="46">
        <f t="shared" si="404"/>
        <v>1770</v>
      </c>
      <c r="M2003" s="46">
        <v>76</v>
      </c>
      <c r="N2003" s="46">
        <f t="shared" si="405"/>
        <v>1846</v>
      </c>
      <c r="O2003" s="46">
        <f t="shared" si="406"/>
        <v>254</v>
      </c>
      <c r="P2003" s="46" t="s">
        <v>28</v>
      </c>
      <c r="Q2003" s="58">
        <f t="shared" si="407"/>
        <v>0</v>
      </c>
      <c r="R2003" s="46">
        <f t="shared" si="408"/>
        <v>276.89999999999998</v>
      </c>
      <c r="S2003" s="58" t="str">
        <f t="shared" si="409"/>
        <v>No Discount</v>
      </c>
      <c r="T2003" s="46" t="str">
        <f t="shared" si="410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411"/>
        <v>0</v>
      </c>
      <c r="W2003" s="46" t="str">
        <f t="shared" si="412"/>
        <v>-</v>
      </c>
      <c r="X2003" s="58">
        <f t="shared" si="413"/>
        <v>0</v>
      </c>
      <c r="Y2003" s="46" t="str">
        <f t="shared" si="414"/>
        <v>Yes</v>
      </c>
      <c r="Z2003" s="46" t="str">
        <f t="shared" si="415"/>
        <v>Very high</v>
      </c>
    </row>
    <row r="2004" spans="1:26" x14ac:dyDescent="0.25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403"/>
        <v>70328</v>
      </c>
      <c r="L2004" s="46">
        <f t="shared" si="404"/>
        <v>76656</v>
      </c>
      <c r="M2004" s="46">
        <v>23</v>
      </c>
      <c r="N2004" s="46">
        <f t="shared" si="405"/>
        <v>76679</v>
      </c>
      <c r="O2004" s="46">
        <f t="shared" si="406"/>
        <v>6351</v>
      </c>
      <c r="P2004" s="46" t="s">
        <v>28</v>
      </c>
      <c r="Q2004" s="58">
        <f t="shared" si="407"/>
        <v>0.3</v>
      </c>
      <c r="R2004" s="46">
        <f t="shared" si="408"/>
        <v>23003.7</v>
      </c>
      <c r="S2004" s="58" t="str">
        <f t="shared" si="409"/>
        <v>No Discount</v>
      </c>
      <c r="T2004" s="46" t="str">
        <f t="shared" si="410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411"/>
        <v>0.3</v>
      </c>
      <c r="W2004" s="46">
        <f t="shared" si="412"/>
        <v>23003.7</v>
      </c>
      <c r="X2004" s="58">
        <f t="shared" si="413"/>
        <v>0</v>
      </c>
      <c r="Y2004" s="46" t="str">
        <f t="shared" si="414"/>
        <v>Yes</v>
      </c>
      <c r="Z2004" s="46" t="str">
        <f t="shared" si="415"/>
        <v>MID</v>
      </c>
    </row>
    <row r="2005" spans="1:26" x14ac:dyDescent="0.25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403"/>
        <v>2331</v>
      </c>
      <c r="L2005" s="46">
        <f t="shared" si="404"/>
        <v>2565</v>
      </c>
      <c r="M2005" s="46">
        <v>60</v>
      </c>
      <c r="N2005" s="46">
        <f t="shared" si="405"/>
        <v>2625</v>
      </c>
      <c r="O2005" s="46">
        <f t="shared" si="406"/>
        <v>294</v>
      </c>
      <c r="P2005" s="46" t="s">
        <v>28</v>
      </c>
      <c r="Q2005" s="58">
        <f t="shared" si="407"/>
        <v>0</v>
      </c>
      <c r="R2005" s="46" t="str">
        <f t="shared" si="408"/>
        <v>-</v>
      </c>
      <c r="S2005" s="58" t="str">
        <f t="shared" si="409"/>
        <v>No Discount</v>
      </c>
      <c r="T2005" s="46" t="str">
        <f t="shared" si="410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411"/>
        <v>0</v>
      </c>
      <c r="W2005" s="46" t="str">
        <f t="shared" si="412"/>
        <v>-</v>
      </c>
      <c r="X2005" s="58">
        <f t="shared" si="413"/>
        <v>0</v>
      </c>
      <c r="Y2005" s="46" t="str">
        <f t="shared" si="414"/>
        <v>No</v>
      </c>
      <c r="Z2005" s="46" t="str">
        <f t="shared" si="415"/>
        <v>HIGH</v>
      </c>
    </row>
    <row r="2006" spans="1:26" x14ac:dyDescent="0.25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403"/>
        <v>10192</v>
      </c>
      <c r="L2006" s="46">
        <f t="shared" si="404"/>
        <v>10912</v>
      </c>
      <c r="M2006" s="46">
        <v>37</v>
      </c>
      <c r="N2006" s="46">
        <f t="shared" si="405"/>
        <v>10949</v>
      </c>
      <c r="O2006" s="46">
        <f t="shared" si="406"/>
        <v>757</v>
      </c>
      <c r="P2006" s="46" t="s">
        <v>30</v>
      </c>
      <c r="Q2006" s="58">
        <f t="shared" si="407"/>
        <v>0</v>
      </c>
      <c r="R2006" s="46" t="str">
        <f t="shared" si="408"/>
        <v>-</v>
      </c>
      <c r="S2006" s="58" t="str">
        <f t="shared" si="409"/>
        <v>No Discount</v>
      </c>
      <c r="T2006" s="46" t="str">
        <f t="shared" si="410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411"/>
        <v>0</v>
      </c>
      <c r="W2006" s="46" t="str">
        <f t="shared" si="412"/>
        <v>-</v>
      </c>
      <c r="X2006" s="58">
        <f t="shared" si="413"/>
        <v>0</v>
      </c>
      <c r="Y2006" s="46" t="str">
        <f t="shared" si="414"/>
        <v>Yes</v>
      </c>
      <c r="Z2006" s="46" t="str">
        <f t="shared" si="415"/>
        <v>MID</v>
      </c>
    </row>
    <row r="2007" spans="1:26" x14ac:dyDescent="0.25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403"/>
        <v>406</v>
      </c>
      <c r="L2007" s="46">
        <f t="shared" si="404"/>
        <v>441</v>
      </c>
      <c r="M2007" s="46">
        <v>10</v>
      </c>
      <c r="N2007" s="46">
        <f t="shared" si="405"/>
        <v>451</v>
      </c>
      <c r="O2007" s="46">
        <f t="shared" si="406"/>
        <v>45</v>
      </c>
      <c r="P2007" s="46" t="s">
        <v>30</v>
      </c>
      <c r="Q2007" s="58">
        <f t="shared" si="407"/>
        <v>0</v>
      </c>
      <c r="R2007" s="46" t="str">
        <f t="shared" si="408"/>
        <v>-</v>
      </c>
      <c r="S2007" s="58" t="str">
        <f t="shared" si="409"/>
        <v>No Discount</v>
      </c>
      <c r="T2007" s="46" t="str">
        <f t="shared" si="410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411"/>
        <v>0</v>
      </c>
      <c r="W2007" s="46" t="str">
        <f t="shared" si="412"/>
        <v>-</v>
      </c>
      <c r="X2007" s="58">
        <f t="shared" si="413"/>
        <v>0</v>
      </c>
      <c r="Y2007" s="46" t="str">
        <f t="shared" si="414"/>
        <v>No</v>
      </c>
      <c r="Z2007" s="46" t="str">
        <f t="shared" si="415"/>
        <v>LOW</v>
      </c>
    </row>
    <row r="2008" spans="1:26" x14ac:dyDescent="0.25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403"/>
        <v>2812</v>
      </c>
      <c r="L2008" s="46">
        <f t="shared" si="404"/>
        <v>3066</v>
      </c>
      <c r="M2008" s="46">
        <v>66</v>
      </c>
      <c r="N2008" s="46">
        <f t="shared" si="405"/>
        <v>3132</v>
      </c>
      <c r="O2008" s="46">
        <f t="shared" si="406"/>
        <v>320</v>
      </c>
      <c r="P2008" s="46" t="s">
        <v>152</v>
      </c>
      <c r="Q2008" s="58">
        <f t="shared" si="407"/>
        <v>0.3</v>
      </c>
      <c r="R2008" s="46">
        <f t="shared" si="408"/>
        <v>939.59999999999991</v>
      </c>
      <c r="S2008" s="58" t="str">
        <f t="shared" si="409"/>
        <v>No Discount</v>
      </c>
      <c r="T2008" s="46" t="str">
        <f t="shared" si="410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411"/>
        <v>0.3</v>
      </c>
      <c r="W2008" s="46">
        <f t="shared" si="412"/>
        <v>939.59999999999991</v>
      </c>
      <c r="X2008" s="58">
        <f t="shared" si="413"/>
        <v>0</v>
      </c>
      <c r="Y2008" s="46" t="str">
        <f t="shared" si="414"/>
        <v>No</v>
      </c>
      <c r="Z2008" s="46" t="str">
        <f t="shared" si="415"/>
        <v>Very high</v>
      </c>
    </row>
    <row r="2009" spans="1:26" x14ac:dyDescent="0.25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403"/>
        <v>4726</v>
      </c>
      <c r="L2009" s="46">
        <f t="shared" si="404"/>
        <v>5204</v>
      </c>
      <c r="M2009" s="46">
        <v>78</v>
      </c>
      <c r="N2009" s="46">
        <f t="shared" si="405"/>
        <v>5282</v>
      </c>
      <c r="O2009" s="46">
        <f t="shared" si="406"/>
        <v>556</v>
      </c>
      <c r="P2009" s="46" t="s">
        <v>28</v>
      </c>
      <c r="Q2009" s="58">
        <f t="shared" si="407"/>
        <v>0</v>
      </c>
      <c r="R2009" s="46" t="str">
        <f t="shared" si="408"/>
        <v>-</v>
      </c>
      <c r="S2009" s="58" t="str">
        <f t="shared" si="409"/>
        <v>No Discount</v>
      </c>
      <c r="T2009" s="46" t="str">
        <f t="shared" si="410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411"/>
        <v>0</v>
      </c>
      <c r="W2009" s="46" t="str">
        <f t="shared" si="412"/>
        <v>-</v>
      </c>
      <c r="X2009" s="58">
        <f t="shared" si="413"/>
        <v>0</v>
      </c>
      <c r="Y2009" s="46" t="str">
        <f t="shared" si="414"/>
        <v>Yes</v>
      </c>
      <c r="Z2009" s="46" t="str">
        <f t="shared" si="415"/>
        <v>Very high</v>
      </c>
    </row>
    <row r="2010" spans="1:26" x14ac:dyDescent="0.25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403"/>
        <v>2067</v>
      </c>
      <c r="L2010" s="46">
        <f t="shared" si="404"/>
        <v>2187</v>
      </c>
      <c r="M2010" s="46">
        <v>49</v>
      </c>
      <c r="N2010" s="46">
        <f t="shared" si="405"/>
        <v>2236</v>
      </c>
      <c r="O2010" s="46">
        <f t="shared" si="406"/>
        <v>169</v>
      </c>
      <c r="P2010" s="46" t="s">
        <v>28</v>
      </c>
      <c r="Q2010" s="58">
        <f t="shared" si="407"/>
        <v>0.3</v>
      </c>
      <c r="R2010" s="46">
        <f t="shared" si="408"/>
        <v>670.8</v>
      </c>
      <c r="S2010" s="58" t="str">
        <f t="shared" si="409"/>
        <v>No Discount</v>
      </c>
      <c r="T2010" s="46" t="str">
        <f t="shared" si="410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411"/>
        <v>0.3</v>
      </c>
      <c r="W2010" s="46">
        <f t="shared" si="412"/>
        <v>670.8</v>
      </c>
      <c r="X2010" s="58">
        <f t="shared" si="413"/>
        <v>0</v>
      </c>
      <c r="Y2010" s="46" t="str">
        <f t="shared" si="414"/>
        <v>No</v>
      </c>
      <c r="Z2010" s="46" t="str">
        <f t="shared" si="415"/>
        <v>HIGH</v>
      </c>
    </row>
    <row r="2011" spans="1:26" x14ac:dyDescent="0.25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403"/>
        <v>18354</v>
      </c>
      <c r="L2011" s="46">
        <f t="shared" si="404"/>
        <v>19999</v>
      </c>
      <c r="M2011" s="46">
        <v>78</v>
      </c>
      <c r="N2011" s="46">
        <f t="shared" si="405"/>
        <v>20077</v>
      </c>
      <c r="O2011" s="46">
        <f t="shared" si="406"/>
        <v>1723</v>
      </c>
      <c r="P2011" s="46" t="s">
        <v>30</v>
      </c>
      <c r="Q2011" s="58">
        <f t="shared" si="407"/>
        <v>0</v>
      </c>
      <c r="R2011" s="46" t="str">
        <f t="shared" si="408"/>
        <v>-</v>
      </c>
      <c r="S2011" s="58" t="str">
        <f t="shared" si="409"/>
        <v>No Discount</v>
      </c>
      <c r="T2011" s="46" t="str">
        <f t="shared" si="410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411"/>
        <v>0</v>
      </c>
      <c r="W2011" s="46" t="str">
        <f t="shared" si="412"/>
        <v>-</v>
      </c>
      <c r="X2011" s="58">
        <f t="shared" si="413"/>
        <v>0</v>
      </c>
      <c r="Y2011" s="46" t="str">
        <f t="shared" si="414"/>
        <v>Yes</v>
      </c>
      <c r="Z2011" s="46" t="str">
        <f t="shared" si="415"/>
        <v>Very high</v>
      </c>
    </row>
    <row r="2012" spans="1:26" x14ac:dyDescent="0.25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403"/>
        <v>8998</v>
      </c>
      <c r="L2012" s="46">
        <f t="shared" si="404"/>
        <v>9808</v>
      </c>
      <c r="M2012" s="46">
        <v>24</v>
      </c>
      <c r="N2012" s="46">
        <f t="shared" si="405"/>
        <v>9832</v>
      </c>
      <c r="O2012" s="46">
        <f t="shared" si="406"/>
        <v>834</v>
      </c>
      <c r="P2012" s="46" t="s">
        <v>28</v>
      </c>
      <c r="Q2012" s="58">
        <f t="shared" si="407"/>
        <v>0</v>
      </c>
      <c r="R2012" s="46" t="str">
        <f t="shared" si="408"/>
        <v>-</v>
      </c>
      <c r="S2012" s="58" t="str">
        <f t="shared" si="409"/>
        <v>No Discount</v>
      </c>
      <c r="T2012" s="46" t="str">
        <f t="shared" si="410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411"/>
        <v>0</v>
      </c>
      <c r="W2012" s="46" t="str">
        <f t="shared" si="412"/>
        <v>-</v>
      </c>
      <c r="X2012" s="58">
        <f t="shared" si="413"/>
        <v>0</v>
      </c>
      <c r="Y2012" s="46" t="str">
        <f t="shared" si="414"/>
        <v>Yes</v>
      </c>
      <c r="Z2012" s="46" t="str">
        <f t="shared" si="415"/>
        <v>MID</v>
      </c>
    </row>
    <row r="2013" spans="1:26" x14ac:dyDescent="0.25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403"/>
        <v>3041</v>
      </c>
      <c r="L2013" s="46">
        <f t="shared" si="404"/>
        <v>3288</v>
      </c>
      <c r="M2013" s="46">
        <v>46</v>
      </c>
      <c r="N2013" s="46">
        <f t="shared" si="405"/>
        <v>3334</v>
      </c>
      <c r="O2013" s="46">
        <f t="shared" si="406"/>
        <v>293</v>
      </c>
      <c r="P2013" s="46" t="s">
        <v>30</v>
      </c>
      <c r="Q2013" s="58">
        <f t="shared" si="407"/>
        <v>0</v>
      </c>
      <c r="R2013" s="46">
        <f t="shared" si="408"/>
        <v>933.5200000000001</v>
      </c>
      <c r="S2013" s="58" t="str">
        <f t="shared" si="409"/>
        <v>No Discount</v>
      </c>
      <c r="T2013" s="46" t="str">
        <f t="shared" si="410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411"/>
        <v>0</v>
      </c>
      <c r="W2013" s="46">
        <f t="shared" si="412"/>
        <v>933.5200000000001</v>
      </c>
      <c r="X2013" s="58">
        <f t="shared" si="413"/>
        <v>0</v>
      </c>
      <c r="Y2013" s="46" t="str">
        <f t="shared" si="414"/>
        <v>Yes</v>
      </c>
      <c r="Z2013" s="46" t="str">
        <f t="shared" si="415"/>
        <v>HIGH</v>
      </c>
    </row>
    <row r="2014" spans="1:26" x14ac:dyDescent="0.25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403"/>
        <v>1642</v>
      </c>
      <c r="L2014" s="46">
        <f t="shared" si="404"/>
        <v>1774</v>
      </c>
      <c r="M2014" s="46">
        <v>70</v>
      </c>
      <c r="N2014" s="46">
        <f t="shared" si="405"/>
        <v>1844</v>
      </c>
      <c r="O2014" s="46">
        <f t="shared" si="406"/>
        <v>202</v>
      </c>
      <c r="P2014" s="46" t="s">
        <v>152</v>
      </c>
      <c r="Q2014" s="58">
        <f t="shared" si="407"/>
        <v>0</v>
      </c>
      <c r="R2014" s="46" t="str">
        <f t="shared" si="408"/>
        <v>-</v>
      </c>
      <c r="S2014" s="58" t="str">
        <f t="shared" si="409"/>
        <v>No Discount</v>
      </c>
      <c r="T2014" s="46" t="str">
        <f t="shared" si="410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411"/>
        <v>0</v>
      </c>
      <c r="W2014" s="46" t="str">
        <f t="shared" si="412"/>
        <v>-</v>
      </c>
      <c r="X2014" s="58">
        <f t="shared" si="413"/>
        <v>0</v>
      </c>
      <c r="Y2014" s="46" t="str">
        <f t="shared" si="414"/>
        <v>No</v>
      </c>
      <c r="Z2014" s="46" t="str">
        <f t="shared" si="415"/>
        <v>Very high</v>
      </c>
    </row>
    <row r="2015" spans="1:26" x14ac:dyDescent="0.25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403"/>
        <v>4499</v>
      </c>
      <c r="L2015" s="46">
        <f t="shared" si="404"/>
        <v>4904</v>
      </c>
      <c r="M2015" s="46">
        <v>36</v>
      </c>
      <c r="N2015" s="46">
        <f t="shared" si="405"/>
        <v>4940</v>
      </c>
      <c r="O2015" s="46">
        <f t="shared" si="406"/>
        <v>441</v>
      </c>
      <c r="P2015" s="46" t="s">
        <v>28</v>
      </c>
      <c r="Q2015" s="58">
        <f t="shared" si="407"/>
        <v>0</v>
      </c>
      <c r="R2015" s="46">
        <f t="shared" si="408"/>
        <v>1383.2</v>
      </c>
      <c r="S2015" s="58" t="str">
        <f t="shared" si="409"/>
        <v>No Discount</v>
      </c>
      <c r="T2015" s="46" t="str">
        <f t="shared" si="410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411"/>
        <v>0</v>
      </c>
      <c r="W2015" s="46">
        <f t="shared" si="412"/>
        <v>1383.2</v>
      </c>
      <c r="X2015" s="58">
        <f t="shared" si="413"/>
        <v>0</v>
      </c>
      <c r="Y2015" s="46" t="str">
        <f t="shared" si="414"/>
        <v>Yes</v>
      </c>
      <c r="Z2015" s="46" t="str">
        <f t="shared" si="415"/>
        <v>MID</v>
      </c>
    </row>
    <row r="2016" spans="1:26" x14ac:dyDescent="0.25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403"/>
        <v>47484</v>
      </c>
      <c r="L2016" s="46">
        <f t="shared" si="404"/>
        <v>53268</v>
      </c>
      <c r="M2016" s="46">
        <v>35</v>
      </c>
      <c r="N2016" s="46">
        <f t="shared" si="405"/>
        <v>53303</v>
      </c>
      <c r="O2016" s="46">
        <f t="shared" si="406"/>
        <v>5819</v>
      </c>
      <c r="P2016" s="46" t="s">
        <v>152</v>
      </c>
      <c r="Q2016" s="58">
        <f t="shared" si="407"/>
        <v>0</v>
      </c>
      <c r="R2016" s="46" t="str">
        <f t="shared" si="408"/>
        <v>-</v>
      </c>
      <c r="S2016" s="58">
        <f t="shared" si="409"/>
        <v>0.02</v>
      </c>
      <c r="T2016" s="46" t="str">
        <f t="shared" si="410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411"/>
        <v>0</v>
      </c>
      <c r="W2016" s="46" t="str">
        <f t="shared" si="412"/>
        <v>-</v>
      </c>
      <c r="X2016" s="58">
        <f t="shared" si="413"/>
        <v>0.02</v>
      </c>
      <c r="Y2016" s="46" t="str">
        <f t="shared" si="414"/>
        <v>Yes</v>
      </c>
      <c r="Z2016" s="46" t="str">
        <f t="shared" si="415"/>
        <v>MID</v>
      </c>
    </row>
    <row r="2017" spans="1:26" x14ac:dyDescent="0.25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403"/>
        <v>64</v>
      </c>
      <c r="L2017" s="46">
        <f t="shared" si="404"/>
        <v>69</v>
      </c>
      <c r="M2017" s="46">
        <v>10</v>
      </c>
      <c r="N2017" s="46">
        <f t="shared" si="405"/>
        <v>79</v>
      </c>
      <c r="O2017" s="46">
        <f t="shared" si="406"/>
        <v>15</v>
      </c>
      <c r="P2017" s="46" t="s">
        <v>30</v>
      </c>
      <c r="Q2017" s="58">
        <f t="shared" si="407"/>
        <v>0.3</v>
      </c>
      <c r="R2017" s="46">
        <f t="shared" si="408"/>
        <v>23.7</v>
      </c>
      <c r="S2017" s="58" t="str">
        <f t="shared" si="409"/>
        <v>No Discount</v>
      </c>
      <c r="T2017" s="46" t="str">
        <f t="shared" si="410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411"/>
        <v>0.3</v>
      </c>
      <c r="W2017" s="46">
        <f t="shared" si="412"/>
        <v>23.7</v>
      </c>
      <c r="X2017" s="58">
        <f t="shared" si="413"/>
        <v>0</v>
      </c>
      <c r="Y2017" s="46" t="str">
        <f t="shared" si="414"/>
        <v>No</v>
      </c>
      <c r="Z2017" s="46" t="str">
        <f t="shared" si="415"/>
        <v>LOW</v>
      </c>
    </row>
    <row r="2018" spans="1:26" x14ac:dyDescent="0.25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403"/>
        <v>166</v>
      </c>
      <c r="L2018" s="46">
        <f t="shared" si="404"/>
        <v>179</v>
      </c>
      <c r="M2018" s="46">
        <v>30</v>
      </c>
      <c r="N2018" s="46">
        <f t="shared" si="405"/>
        <v>209</v>
      </c>
      <c r="O2018" s="46">
        <f t="shared" si="406"/>
        <v>43</v>
      </c>
      <c r="P2018" s="46" t="s">
        <v>64</v>
      </c>
      <c r="Q2018" s="58">
        <f t="shared" si="407"/>
        <v>0</v>
      </c>
      <c r="R2018" s="46">
        <f t="shared" si="408"/>
        <v>31.349999999999998</v>
      </c>
      <c r="S2018" s="58" t="str">
        <f t="shared" si="409"/>
        <v>No Discount</v>
      </c>
      <c r="T2018" s="46" t="str">
        <f t="shared" si="410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411"/>
        <v>0</v>
      </c>
      <c r="W2018" s="46" t="str">
        <f t="shared" si="412"/>
        <v>-</v>
      </c>
      <c r="X2018" s="58">
        <f t="shared" si="413"/>
        <v>0</v>
      </c>
      <c r="Y2018" s="46" t="str">
        <f t="shared" si="414"/>
        <v>No</v>
      </c>
      <c r="Z2018" s="46" t="str">
        <f t="shared" si="415"/>
        <v>MID</v>
      </c>
    </row>
    <row r="2019" spans="1:26" x14ac:dyDescent="0.25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403"/>
        <v>9632</v>
      </c>
      <c r="L2019" s="46">
        <f t="shared" si="404"/>
        <v>10104</v>
      </c>
      <c r="M2019" s="46">
        <v>36</v>
      </c>
      <c r="N2019" s="46">
        <f t="shared" si="405"/>
        <v>10140</v>
      </c>
      <c r="O2019" s="46">
        <f t="shared" si="406"/>
        <v>508</v>
      </c>
      <c r="P2019" s="46" t="s">
        <v>64</v>
      </c>
      <c r="Q2019" s="58">
        <f t="shared" si="407"/>
        <v>0</v>
      </c>
      <c r="R2019" s="46" t="str">
        <f t="shared" si="408"/>
        <v>-</v>
      </c>
      <c r="S2019" s="58" t="str">
        <f t="shared" si="409"/>
        <v>No Discount</v>
      </c>
      <c r="T2019" s="46" t="str">
        <f t="shared" si="410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411"/>
        <v>0</v>
      </c>
      <c r="W2019" s="46" t="str">
        <f t="shared" si="412"/>
        <v>-</v>
      </c>
      <c r="X2019" s="58">
        <f t="shared" si="413"/>
        <v>0</v>
      </c>
      <c r="Y2019" s="46" t="str">
        <f t="shared" si="414"/>
        <v>Yes</v>
      </c>
      <c r="Z2019" s="46" t="str">
        <f t="shared" si="415"/>
        <v>MID</v>
      </c>
    </row>
    <row r="2020" spans="1:26" x14ac:dyDescent="0.25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403"/>
        <v>2703</v>
      </c>
      <c r="L2020" s="46">
        <f t="shared" si="404"/>
        <v>2862</v>
      </c>
      <c r="M2020" s="46">
        <v>95</v>
      </c>
      <c r="N2020" s="46">
        <f t="shared" si="405"/>
        <v>2957</v>
      </c>
      <c r="O2020" s="46">
        <f t="shared" si="406"/>
        <v>254</v>
      </c>
      <c r="P2020" s="46" t="s">
        <v>30</v>
      </c>
      <c r="Q2020" s="58">
        <f t="shared" si="407"/>
        <v>0</v>
      </c>
      <c r="R2020" s="46">
        <f t="shared" si="408"/>
        <v>827.96</v>
      </c>
      <c r="S2020" s="58" t="str">
        <f t="shared" si="409"/>
        <v>No Discount</v>
      </c>
      <c r="T2020" s="46" t="str">
        <f t="shared" si="410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411"/>
        <v>0</v>
      </c>
      <c r="W2020" s="46">
        <f t="shared" si="412"/>
        <v>827.96</v>
      </c>
      <c r="X2020" s="58">
        <f t="shared" si="413"/>
        <v>0</v>
      </c>
      <c r="Y2020" s="46" t="str">
        <f t="shared" si="414"/>
        <v>No</v>
      </c>
      <c r="Z2020" s="46" t="str">
        <f t="shared" si="415"/>
        <v>Very high</v>
      </c>
    </row>
    <row r="2021" spans="1:26" x14ac:dyDescent="0.25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403"/>
        <v>9824</v>
      </c>
      <c r="L2021" s="46">
        <f t="shared" si="404"/>
        <v>10204</v>
      </c>
      <c r="M2021" s="46">
        <v>86</v>
      </c>
      <c r="N2021" s="46">
        <f t="shared" si="405"/>
        <v>10290</v>
      </c>
      <c r="O2021" s="46">
        <f t="shared" si="406"/>
        <v>466</v>
      </c>
      <c r="P2021" s="46" t="s">
        <v>30</v>
      </c>
      <c r="Q2021" s="58">
        <f t="shared" si="407"/>
        <v>0</v>
      </c>
      <c r="R2021" s="46" t="str">
        <f t="shared" si="408"/>
        <v>-</v>
      </c>
      <c r="S2021" s="58" t="str">
        <f t="shared" si="409"/>
        <v>No Discount</v>
      </c>
      <c r="T2021" s="46" t="str">
        <f t="shared" si="410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411"/>
        <v>0</v>
      </c>
      <c r="W2021" s="46" t="str">
        <f t="shared" si="412"/>
        <v>-</v>
      </c>
      <c r="X2021" s="58">
        <f t="shared" si="413"/>
        <v>0</v>
      </c>
      <c r="Y2021" s="46" t="str">
        <f t="shared" si="414"/>
        <v>Yes</v>
      </c>
      <c r="Z2021" s="46" t="str">
        <f t="shared" si="415"/>
        <v>Very high</v>
      </c>
    </row>
    <row r="2022" spans="1:26" x14ac:dyDescent="0.25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403"/>
        <v>14382</v>
      </c>
      <c r="L2022" s="46">
        <f t="shared" si="404"/>
        <v>15090</v>
      </c>
      <c r="M2022" s="46">
        <v>26</v>
      </c>
      <c r="N2022" s="46">
        <f t="shared" si="405"/>
        <v>15116</v>
      </c>
      <c r="O2022" s="46">
        <f t="shared" si="406"/>
        <v>734</v>
      </c>
      <c r="P2022" s="46" t="s">
        <v>152</v>
      </c>
      <c r="Q2022" s="58">
        <f t="shared" si="407"/>
        <v>0.3</v>
      </c>
      <c r="R2022" s="46">
        <f t="shared" si="408"/>
        <v>4534.8</v>
      </c>
      <c r="S2022" s="58" t="str">
        <f t="shared" si="409"/>
        <v>No Discount</v>
      </c>
      <c r="T2022" s="46" t="str">
        <f t="shared" si="410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411"/>
        <v>0.3</v>
      </c>
      <c r="W2022" s="46">
        <f t="shared" si="412"/>
        <v>4534.8</v>
      </c>
      <c r="X2022" s="58">
        <f t="shared" si="413"/>
        <v>0</v>
      </c>
      <c r="Y2022" s="46" t="str">
        <f t="shared" si="414"/>
        <v>Yes</v>
      </c>
      <c r="Z2022" s="46" t="str">
        <f t="shared" si="415"/>
        <v>MID</v>
      </c>
    </row>
    <row r="2023" spans="1:26" x14ac:dyDescent="0.25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403"/>
        <v>408</v>
      </c>
      <c r="L2023" s="46">
        <f t="shared" si="404"/>
        <v>444</v>
      </c>
      <c r="M2023" s="46">
        <v>43</v>
      </c>
      <c r="N2023" s="46">
        <f t="shared" si="405"/>
        <v>487</v>
      </c>
      <c r="O2023" s="46">
        <f t="shared" si="406"/>
        <v>79</v>
      </c>
      <c r="P2023" s="46" t="s">
        <v>30</v>
      </c>
      <c r="Q2023" s="58">
        <f t="shared" si="407"/>
        <v>0</v>
      </c>
      <c r="R2023" s="46">
        <f t="shared" si="408"/>
        <v>73.05</v>
      </c>
      <c r="S2023" s="58" t="str">
        <f t="shared" si="409"/>
        <v>No Discount</v>
      </c>
      <c r="T2023" s="46" t="str">
        <f t="shared" si="410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411"/>
        <v>0</v>
      </c>
      <c r="W2023" s="46" t="str">
        <f t="shared" si="412"/>
        <v>-</v>
      </c>
      <c r="X2023" s="58">
        <f t="shared" si="413"/>
        <v>0</v>
      </c>
      <c r="Y2023" s="46" t="str">
        <f t="shared" si="414"/>
        <v>No</v>
      </c>
      <c r="Z2023" s="46" t="str">
        <f t="shared" si="415"/>
        <v>HIGH</v>
      </c>
    </row>
    <row r="2024" spans="1:26" x14ac:dyDescent="0.25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403"/>
        <v>5528</v>
      </c>
      <c r="L2024" s="46">
        <f t="shared" si="404"/>
        <v>5909</v>
      </c>
      <c r="M2024" s="46">
        <v>83</v>
      </c>
      <c r="N2024" s="46">
        <f t="shared" si="405"/>
        <v>5992</v>
      </c>
      <c r="O2024" s="46">
        <f t="shared" si="406"/>
        <v>464</v>
      </c>
      <c r="P2024" s="46" t="s">
        <v>30</v>
      </c>
      <c r="Q2024" s="58">
        <f t="shared" si="407"/>
        <v>0</v>
      </c>
      <c r="R2024" s="46" t="str">
        <f t="shared" si="408"/>
        <v>-</v>
      </c>
      <c r="S2024" s="58" t="str">
        <f t="shared" si="409"/>
        <v>No Discount</v>
      </c>
      <c r="T2024" s="46" t="str">
        <f t="shared" si="410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411"/>
        <v>0</v>
      </c>
      <c r="W2024" s="46" t="str">
        <f t="shared" si="412"/>
        <v>-</v>
      </c>
      <c r="X2024" s="58">
        <f t="shared" si="413"/>
        <v>0</v>
      </c>
      <c r="Y2024" s="46" t="str">
        <f t="shared" si="414"/>
        <v>Yes</v>
      </c>
      <c r="Z2024" s="46" t="str">
        <f t="shared" si="415"/>
        <v>Very high</v>
      </c>
    </row>
    <row r="2025" spans="1:26" x14ac:dyDescent="0.25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403"/>
        <v>32528</v>
      </c>
      <c r="L2025" s="46">
        <f t="shared" si="404"/>
        <v>36132</v>
      </c>
      <c r="M2025" s="46">
        <v>36</v>
      </c>
      <c r="N2025" s="46">
        <f t="shared" si="405"/>
        <v>36168</v>
      </c>
      <c r="O2025" s="46">
        <f t="shared" si="406"/>
        <v>3640</v>
      </c>
      <c r="P2025" s="46" t="s">
        <v>30</v>
      </c>
      <c r="Q2025" s="58">
        <f t="shared" si="407"/>
        <v>0</v>
      </c>
      <c r="R2025" s="46" t="str">
        <f t="shared" si="408"/>
        <v>-</v>
      </c>
      <c r="S2025" s="58">
        <f t="shared" si="409"/>
        <v>0.02</v>
      </c>
      <c r="T2025" s="46" t="str">
        <f t="shared" si="410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411"/>
        <v>0</v>
      </c>
      <c r="W2025" s="46" t="str">
        <f t="shared" si="412"/>
        <v>-</v>
      </c>
      <c r="X2025" s="58">
        <f t="shared" si="413"/>
        <v>0.02</v>
      </c>
      <c r="Y2025" s="46" t="str">
        <f t="shared" si="414"/>
        <v>Yes</v>
      </c>
      <c r="Z2025" s="46" t="str">
        <f t="shared" si="415"/>
        <v>MID</v>
      </c>
    </row>
    <row r="2026" spans="1:26" x14ac:dyDescent="0.25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403"/>
        <v>9306</v>
      </c>
      <c r="L2026" s="46">
        <f t="shared" si="404"/>
        <v>10062</v>
      </c>
      <c r="M2026" s="46">
        <v>48</v>
      </c>
      <c r="N2026" s="46">
        <f t="shared" si="405"/>
        <v>10110</v>
      </c>
      <c r="O2026" s="46">
        <f t="shared" si="406"/>
        <v>804</v>
      </c>
      <c r="P2026" s="46" t="s">
        <v>28</v>
      </c>
      <c r="Q2026" s="58">
        <f t="shared" si="407"/>
        <v>0</v>
      </c>
      <c r="R2026" s="46" t="str">
        <f t="shared" si="408"/>
        <v>-</v>
      </c>
      <c r="S2026" s="58" t="str">
        <f t="shared" si="409"/>
        <v>No Discount</v>
      </c>
      <c r="T2026" s="46" t="str">
        <f t="shared" si="410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411"/>
        <v>0</v>
      </c>
      <c r="W2026" s="46" t="str">
        <f t="shared" si="412"/>
        <v>-</v>
      </c>
      <c r="X2026" s="58">
        <f t="shared" si="413"/>
        <v>0</v>
      </c>
      <c r="Y2026" s="46" t="str">
        <f t="shared" si="414"/>
        <v>Yes</v>
      </c>
      <c r="Z2026" s="46" t="str">
        <f t="shared" si="415"/>
        <v>HIGH</v>
      </c>
    </row>
    <row r="2027" spans="1:26" x14ac:dyDescent="0.25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403"/>
        <v>1834</v>
      </c>
      <c r="L2027" s="46">
        <f t="shared" si="404"/>
        <v>2017</v>
      </c>
      <c r="M2027" s="46">
        <v>44</v>
      </c>
      <c r="N2027" s="46">
        <f t="shared" si="405"/>
        <v>2061</v>
      </c>
      <c r="O2027" s="46">
        <f t="shared" si="406"/>
        <v>227</v>
      </c>
      <c r="P2027" s="46" t="s">
        <v>28</v>
      </c>
      <c r="Q2027" s="58">
        <f t="shared" si="407"/>
        <v>0.3</v>
      </c>
      <c r="R2027" s="46">
        <f t="shared" si="408"/>
        <v>618.29999999999995</v>
      </c>
      <c r="S2027" s="58" t="str">
        <f t="shared" si="409"/>
        <v>No Discount</v>
      </c>
      <c r="T2027" s="46" t="str">
        <f t="shared" si="410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411"/>
        <v>0.3</v>
      </c>
      <c r="W2027" s="46">
        <f t="shared" si="412"/>
        <v>618.29999999999995</v>
      </c>
      <c r="X2027" s="58">
        <f t="shared" si="413"/>
        <v>0</v>
      </c>
      <c r="Y2027" s="46" t="str">
        <f t="shared" si="414"/>
        <v>No</v>
      </c>
      <c r="Z2027" s="46" t="str">
        <f t="shared" si="415"/>
        <v>HIGH</v>
      </c>
    </row>
    <row r="2028" spans="1:26" x14ac:dyDescent="0.25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403"/>
        <v>8295</v>
      </c>
      <c r="L2028" s="46">
        <f t="shared" si="404"/>
        <v>9214</v>
      </c>
      <c r="M2028" s="46">
        <v>84</v>
      </c>
      <c r="N2028" s="46">
        <f t="shared" si="405"/>
        <v>9298</v>
      </c>
      <c r="O2028" s="46">
        <f t="shared" si="406"/>
        <v>1003</v>
      </c>
      <c r="P2028" s="46" t="s">
        <v>28</v>
      </c>
      <c r="Q2028" s="58">
        <f t="shared" si="407"/>
        <v>0</v>
      </c>
      <c r="R2028" s="46" t="str">
        <f t="shared" si="408"/>
        <v>-</v>
      </c>
      <c r="S2028" s="58" t="str">
        <f t="shared" si="409"/>
        <v>No Discount</v>
      </c>
      <c r="T2028" s="46" t="str">
        <f t="shared" si="410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411"/>
        <v>0</v>
      </c>
      <c r="W2028" s="46" t="str">
        <f t="shared" si="412"/>
        <v>-</v>
      </c>
      <c r="X2028" s="58">
        <f t="shared" si="413"/>
        <v>0</v>
      </c>
      <c r="Y2028" s="46" t="str">
        <f t="shared" si="414"/>
        <v>Yes</v>
      </c>
      <c r="Z2028" s="46" t="str">
        <f t="shared" si="415"/>
        <v>Very high</v>
      </c>
    </row>
    <row r="2029" spans="1:26" x14ac:dyDescent="0.25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403"/>
        <v>688</v>
      </c>
      <c r="L2029" s="46">
        <f t="shared" si="404"/>
        <v>744</v>
      </c>
      <c r="M2029" s="46">
        <v>10</v>
      </c>
      <c r="N2029" s="46">
        <f t="shared" si="405"/>
        <v>754</v>
      </c>
      <c r="O2029" s="46">
        <f t="shared" si="406"/>
        <v>66</v>
      </c>
      <c r="P2029" s="46" t="s">
        <v>28</v>
      </c>
      <c r="Q2029" s="58">
        <f t="shared" si="407"/>
        <v>0</v>
      </c>
      <c r="R2029" s="46" t="str">
        <f t="shared" si="408"/>
        <v>-</v>
      </c>
      <c r="S2029" s="58" t="str">
        <f t="shared" si="409"/>
        <v>No Discount</v>
      </c>
      <c r="T2029" s="46" t="str">
        <f t="shared" si="410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411"/>
        <v>0</v>
      </c>
      <c r="W2029" s="46" t="str">
        <f t="shared" si="412"/>
        <v>-</v>
      </c>
      <c r="X2029" s="58">
        <f t="shared" si="413"/>
        <v>0</v>
      </c>
      <c r="Y2029" s="46" t="str">
        <f t="shared" si="414"/>
        <v>No</v>
      </c>
      <c r="Z2029" s="46" t="str">
        <f t="shared" si="415"/>
        <v>LOW</v>
      </c>
    </row>
    <row r="2030" spans="1:26" x14ac:dyDescent="0.25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403"/>
        <v>2061</v>
      </c>
      <c r="L2030" s="46">
        <f t="shared" si="404"/>
        <v>2205</v>
      </c>
      <c r="M2030" s="46">
        <v>65</v>
      </c>
      <c r="N2030" s="46">
        <f t="shared" si="405"/>
        <v>2270</v>
      </c>
      <c r="O2030" s="46">
        <f t="shared" si="406"/>
        <v>209</v>
      </c>
      <c r="P2030" s="46" t="s">
        <v>30</v>
      </c>
      <c r="Q2030" s="58">
        <f t="shared" si="407"/>
        <v>0</v>
      </c>
      <c r="R2030" s="46">
        <f t="shared" si="408"/>
        <v>340.5</v>
      </c>
      <c r="S2030" s="58" t="str">
        <f t="shared" si="409"/>
        <v>No Discount</v>
      </c>
      <c r="T2030" s="46" t="str">
        <f t="shared" si="410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411"/>
        <v>0</v>
      </c>
      <c r="W2030" s="46" t="str">
        <f t="shared" si="412"/>
        <v>-</v>
      </c>
      <c r="X2030" s="58">
        <f t="shared" si="413"/>
        <v>0</v>
      </c>
      <c r="Y2030" s="46" t="str">
        <f t="shared" si="414"/>
        <v>Yes</v>
      </c>
      <c r="Z2030" s="46" t="str">
        <f t="shared" si="415"/>
        <v>Very high</v>
      </c>
    </row>
    <row r="2031" spans="1:26" x14ac:dyDescent="0.25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403"/>
        <v>2548</v>
      </c>
      <c r="L2031" s="46">
        <f t="shared" si="404"/>
        <v>2728</v>
      </c>
      <c r="M2031" s="46">
        <v>85</v>
      </c>
      <c r="N2031" s="46">
        <f t="shared" si="405"/>
        <v>2813</v>
      </c>
      <c r="O2031" s="46">
        <f t="shared" si="406"/>
        <v>265</v>
      </c>
      <c r="P2031" s="46" t="s">
        <v>30</v>
      </c>
      <c r="Q2031" s="58">
        <f t="shared" si="407"/>
        <v>0</v>
      </c>
      <c r="R2031" s="46" t="str">
        <f t="shared" si="408"/>
        <v>-</v>
      </c>
      <c r="S2031" s="58" t="str">
        <f t="shared" si="409"/>
        <v>No Discount</v>
      </c>
      <c r="T2031" s="46" t="str">
        <f t="shared" si="410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411"/>
        <v>0</v>
      </c>
      <c r="W2031" s="46" t="str">
        <f t="shared" si="412"/>
        <v>-</v>
      </c>
      <c r="X2031" s="58">
        <f t="shared" si="413"/>
        <v>0</v>
      </c>
      <c r="Y2031" s="46" t="str">
        <f t="shared" si="414"/>
        <v>Yes</v>
      </c>
      <c r="Z2031" s="46" t="str">
        <f t="shared" si="415"/>
        <v>Very high</v>
      </c>
    </row>
    <row r="2032" spans="1:26" x14ac:dyDescent="0.25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403"/>
        <v>3120</v>
      </c>
      <c r="L2032" s="46">
        <f t="shared" si="404"/>
        <v>3375</v>
      </c>
      <c r="M2032" s="46">
        <v>45</v>
      </c>
      <c r="N2032" s="46">
        <f t="shared" si="405"/>
        <v>3420</v>
      </c>
      <c r="O2032" s="46">
        <f t="shared" si="406"/>
        <v>300</v>
      </c>
      <c r="P2032" s="46" t="s">
        <v>28</v>
      </c>
      <c r="Q2032" s="58">
        <f t="shared" si="407"/>
        <v>0</v>
      </c>
      <c r="R2032" s="46" t="str">
        <f t="shared" si="408"/>
        <v>-</v>
      </c>
      <c r="S2032" s="58" t="str">
        <f t="shared" si="409"/>
        <v>No Discount</v>
      </c>
      <c r="T2032" s="46" t="str">
        <f t="shared" si="410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si="411"/>
        <v>0</v>
      </c>
      <c r="W2032" s="46" t="str">
        <f t="shared" si="412"/>
        <v>-</v>
      </c>
      <c r="X2032" s="58">
        <f t="shared" si="413"/>
        <v>0</v>
      </c>
      <c r="Y2032" s="46" t="str">
        <f t="shared" si="414"/>
        <v>No</v>
      </c>
      <c r="Z2032" s="46" t="str">
        <f t="shared" si="415"/>
        <v>HIGH</v>
      </c>
    </row>
    <row r="2033" spans="1:26" x14ac:dyDescent="0.25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403"/>
        <v>1816</v>
      </c>
      <c r="L2033" s="46">
        <f t="shared" si="404"/>
        <v>1997</v>
      </c>
      <c r="M2033" s="46">
        <v>54</v>
      </c>
      <c r="N2033" s="46">
        <f t="shared" si="405"/>
        <v>2051</v>
      </c>
      <c r="O2033" s="46">
        <f t="shared" si="406"/>
        <v>235</v>
      </c>
      <c r="P2033" s="46" t="s">
        <v>30</v>
      </c>
      <c r="Q2033" s="58">
        <f t="shared" si="407"/>
        <v>0</v>
      </c>
      <c r="R2033" s="46">
        <f t="shared" si="408"/>
        <v>574.28000000000009</v>
      </c>
      <c r="S2033" s="58" t="str">
        <f t="shared" si="409"/>
        <v>No Discount</v>
      </c>
      <c r="T2033" s="46" t="str">
        <f t="shared" si="410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411"/>
        <v>0</v>
      </c>
      <c r="W2033" s="46">
        <f t="shared" si="412"/>
        <v>574.28000000000009</v>
      </c>
      <c r="X2033" s="58">
        <f t="shared" si="413"/>
        <v>0</v>
      </c>
      <c r="Y2033" s="46" t="str">
        <f t="shared" si="414"/>
        <v>No</v>
      </c>
      <c r="Z2033" s="46" t="str">
        <f t="shared" si="415"/>
        <v>HIGH</v>
      </c>
    </row>
    <row r="2034" spans="1:26" x14ac:dyDescent="0.25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403"/>
        <v>756</v>
      </c>
      <c r="L2034" s="46">
        <f t="shared" si="404"/>
        <v>810</v>
      </c>
      <c r="M2034" s="46">
        <v>30</v>
      </c>
      <c r="N2034" s="46">
        <f t="shared" si="405"/>
        <v>840</v>
      </c>
      <c r="O2034" s="46">
        <f t="shared" si="406"/>
        <v>84</v>
      </c>
      <c r="P2034" s="46" t="s">
        <v>30</v>
      </c>
      <c r="Q2034" s="58">
        <f t="shared" si="407"/>
        <v>0</v>
      </c>
      <c r="R2034" s="46">
        <f t="shared" si="408"/>
        <v>235.20000000000002</v>
      </c>
      <c r="S2034" s="58" t="str">
        <f t="shared" si="409"/>
        <v>No Discount</v>
      </c>
      <c r="T2034" s="46" t="str">
        <f t="shared" si="410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411"/>
        <v>0</v>
      </c>
      <c r="W2034" s="46">
        <f t="shared" si="412"/>
        <v>235.20000000000002</v>
      </c>
      <c r="X2034" s="58">
        <f t="shared" si="413"/>
        <v>0</v>
      </c>
      <c r="Y2034" s="46" t="str">
        <f t="shared" si="414"/>
        <v>No</v>
      </c>
      <c r="Z2034" s="46" t="str">
        <f t="shared" si="415"/>
        <v>MID</v>
      </c>
    </row>
    <row r="2035" spans="1:26" x14ac:dyDescent="0.25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403"/>
        <v>3300</v>
      </c>
      <c r="L2035" s="46">
        <f t="shared" si="404"/>
        <v>3596</v>
      </c>
      <c r="M2035" s="46">
        <v>73</v>
      </c>
      <c r="N2035" s="46">
        <f t="shared" si="405"/>
        <v>3669</v>
      </c>
      <c r="O2035" s="46">
        <f t="shared" si="406"/>
        <v>369</v>
      </c>
      <c r="P2035" s="46" t="s">
        <v>30</v>
      </c>
      <c r="Q2035" s="58">
        <f t="shared" si="407"/>
        <v>0</v>
      </c>
      <c r="R2035" s="46" t="str">
        <f t="shared" si="408"/>
        <v>-</v>
      </c>
      <c r="S2035" s="58" t="str">
        <f t="shared" si="409"/>
        <v>No Discount</v>
      </c>
      <c r="T2035" s="46" t="str">
        <f t="shared" si="410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411"/>
        <v>0</v>
      </c>
      <c r="W2035" s="46" t="str">
        <f t="shared" si="412"/>
        <v>-</v>
      </c>
      <c r="X2035" s="58">
        <f t="shared" si="413"/>
        <v>0</v>
      </c>
      <c r="Y2035" s="46" t="str">
        <f t="shared" si="414"/>
        <v>No</v>
      </c>
      <c r="Z2035" s="46" t="str">
        <f t="shared" si="415"/>
        <v>Very high</v>
      </c>
    </row>
    <row r="2036" spans="1:26" x14ac:dyDescent="0.25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403"/>
        <v>2144</v>
      </c>
      <c r="L2036" s="46">
        <f t="shared" si="404"/>
        <v>2338</v>
      </c>
      <c r="M2036" s="46">
        <v>69</v>
      </c>
      <c r="N2036" s="46">
        <f t="shared" si="405"/>
        <v>2407</v>
      </c>
      <c r="O2036" s="46">
        <f t="shared" si="406"/>
        <v>263</v>
      </c>
      <c r="P2036" s="46" t="s">
        <v>30</v>
      </c>
      <c r="Q2036" s="58">
        <f t="shared" si="407"/>
        <v>0</v>
      </c>
      <c r="R2036" s="46" t="str">
        <f t="shared" si="408"/>
        <v>-</v>
      </c>
      <c r="S2036" s="58" t="str">
        <f t="shared" si="409"/>
        <v>No Discount</v>
      </c>
      <c r="T2036" s="46" t="str">
        <f t="shared" si="410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411"/>
        <v>0</v>
      </c>
      <c r="W2036" s="46" t="str">
        <f t="shared" si="412"/>
        <v>-</v>
      </c>
      <c r="X2036" s="58">
        <f t="shared" si="413"/>
        <v>0</v>
      </c>
      <c r="Y2036" s="46" t="str">
        <f t="shared" si="414"/>
        <v>No</v>
      </c>
      <c r="Z2036" s="46" t="str">
        <f t="shared" si="415"/>
        <v>Very high</v>
      </c>
    </row>
    <row r="2037" spans="1:26" x14ac:dyDescent="0.25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403"/>
        <v>10440</v>
      </c>
      <c r="L2037" s="46">
        <f t="shared" si="404"/>
        <v>10848</v>
      </c>
      <c r="M2037" s="46">
        <v>84</v>
      </c>
      <c r="N2037" s="46">
        <f t="shared" si="405"/>
        <v>10932</v>
      </c>
      <c r="O2037" s="46">
        <f t="shared" si="406"/>
        <v>492</v>
      </c>
      <c r="P2037" s="46" t="s">
        <v>30</v>
      </c>
      <c r="Q2037" s="58">
        <f t="shared" si="407"/>
        <v>0</v>
      </c>
      <c r="R2037" s="46" t="str">
        <f t="shared" si="408"/>
        <v>-</v>
      </c>
      <c r="S2037" s="58" t="str">
        <f t="shared" si="409"/>
        <v>No Discount</v>
      </c>
      <c r="T2037" s="46" t="str">
        <f t="shared" si="410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411"/>
        <v>0</v>
      </c>
      <c r="W2037" s="46" t="str">
        <f t="shared" si="412"/>
        <v>-</v>
      </c>
      <c r="X2037" s="58">
        <f t="shared" si="413"/>
        <v>0</v>
      </c>
      <c r="Y2037" s="46" t="str">
        <f t="shared" si="414"/>
        <v>Yes</v>
      </c>
      <c r="Z2037" s="46" t="str">
        <f t="shared" si="415"/>
        <v>Very high</v>
      </c>
    </row>
    <row r="2038" spans="1:26" x14ac:dyDescent="0.25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403"/>
        <v>4794</v>
      </c>
      <c r="L2038" s="46">
        <f t="shared" si="404"/>
        <v>5030</v>
      </c>
      <c r="M2038" s="46">
        <v>89</v>
      </c>
      <c r="N2038" s="46">
        <f t="shared" si="405"/>
        <v>5119</v>
      </c>
      <c r="O2038" s="46">
        <f t="shared" si="406"/>
        <v>325</v>
      </c>
      <c r="P2038" s="46" t="s">
        <v>30</v>
      </c>
      <c r="Q2038" s="58">
        <f t="shared" si="407"/>
        <v>0.3</v>
      </c>
      <c r="R2038" s="46">
        <f t="shared" si="408"/>
        <v>1535.7</v>
      </c>
      <c r="S2038" s="58" t="str">
        <f t="shared" si="409"/>
        <v>No Discount</v>
      </c>
      <c r="T2038" s="46" t="str">
        <f t="shared" si="410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411"/>
        <v>0.3</v>
      </c>
      <c r="W2038" s="46">
        <f t="shared" si="412"/>
        <v>1535.7</v>
      </c>
      <c r="X2038" s="58">
        <f t="shared" si="413"/>
        <v>0</v>
      </c>
      <c r="Y2038" s="46" t="str">
        <f t="shared" si="414"/>
        <v>Yes</v>
      </c>
      <c r="Z2038" s="46" t="str">
        <f t="shared" si="415"/>
        <v>Very high</v>
      </c>
    </row>
    <row r="2039" spans="1:26" x14ac:dyDescent="0.25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403"/>
        <v>4728</v>
      </c>
      <c r="L2039" s="46">
        <f t="shared" si="404"/>
        <v>5256</v>
      </c>
      <c r="M2039" s="46">
        <v>88</v>
      </c>
      <c r="N2039" s="46">
        <f t="shared" si="405"/>
        <v>5344</v>
      </c>
      <c r="O2039" s="46">
        <f t="shared" si="406"/>
        <v>616</v>
      </c>
      <c r="P2039" s="46" t="s">
        <v>30</v>
      </c>
      <c r="Q2039" s="58">
        <f t="shared" si="407"/>
        <v>0</v>
      </c>
      <c r="R2039" s="46" t="str">
        <f t="shared" si="408"/>
        <v>-</v>
      </c>
      <c r="S2039" s="58" t="str">
        <f t="shared" si="409"/>
        <v>No Discount</v>
      </c>
      <c r="T2039" s="46" t="str">
        <f t="shared" si="410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411"/>
        <v>0</v>
      </c>
      <c r="W2039" s="46" t="str">
        <f t="shared" si="412"/>
        <v>-</v>
      </c>
      <c r="X2039" s="58">
        <f t="shared" si="413"/>
        <v>0</v>
      </c>
      <c r="Y2039" s="46" t="str">
        <f t="shared" si="414"/>
        <v>Yes</v>
      </c>
      <c r="Z2039" s="46" t="str">
        <f t="shared" si="415"/>
        <v>Very high</v>
      </c>
    </row>
    <row r="2040" spans="1:26" x14ac:dyDescent="0.25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403"/>
        <v>855</v>
      </c>
      <c r="L2040" s="46">
        <f t="shared" si="404"/>
        <v>895</v>
      </c>
      <c r="M2040" s="46">
        <v>30</v>
      </c>
      <c r="N2040" s="46">
        <f t="shared" si="405"/>
        <v>925</v>
      </c>
      <c r="O2040" s="46">
        <f t="shared" si="406"/>
        <v>70</v>
      </c>
      <c r="P2040" s="46" t="s">
        <v>28</v>
      </c>
      <c r="Q2040" s="58">
        <f t="shared" si="407"/>
        <v>0</v>
      </c>
      <c r="R2040" s="46">
        <f t="shared" si="408"/>
        <v>138.75</v>
      </c>
      <c r="S2040" s="58" t="str">
        <f t="shared" si="409"/>
        <v>No Discount</v>
      </c>
      <c r="T2040" s="46" t="str">
        <f t="shared" si="410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411"/>
        <v>0</v>
      </c>
      <c r="W2040" s="46" t="str">
        <f t="shared" si="412"/>
        <v>-</v>
      </c>
      <c r="X2040" s="58">
        <f t="shared" si="413"/>
        <v>0</v>
      </c>
      <c r="Y2040" s="46" t="str">
        <f t="shared" si="414"/>
        <v>No</v>
      </c>
      <c r="Z2040" s="46" t="str">
        <f t="shared" si="415"/>
        <v>MID</v>
      </c>
    </row>
    <row r="2041" spans="1:26" x14ac:dyDescent="0.25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403"/>
        <v>4374</v>
      </c>
      <c r="L2041" s="46">
        <f t="shared" si="404"/>
        <v>4722</v>
      </c>
      <c r="M2041" s="46">
        <v>59</v>
      </c>
      <c r="N2041" s="46">
        <f t="shared" si="405"/>
        <v>4781</v>
      </c>
      <c r="O2041" s="46">
        <f t="shared" si="406"/>
        <v>407</v>
      </c>
      <c r="P2041" s="46" t="s">
        <v>28</v>
      </c>
      <c r="Q2041" s="58">
        <f t="shared" si="407"/>
        <v>0</v>
      </c>
      <c r="R2041" s="46">
        <f t="shared" si="408"/>
        <v>717.15</v>
      </c>
      <c r="S2041" s="58" t="str">
        <f t="shared" si="409"/>
        <v>No Discount</v>
      </c>
      <c r="T2041" s="46" t="str">
        <f t="shared" si="410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411"/>
        <v>0</v>
      </c>
      <c r="W2041" s="46" t="str">
        <f t="shared" si="412"/>
        <v>-</v>
      </c>
      <c r="X2041" s="58">
        <f t="shared" si="413"/>
        <v>0</v>
      </c>
      <c r="Y2041" s="46" t="str">
        <f t="shared" si="414"/>
        <v>Yes</v>
      </c>
      <c r="Z2041" s="46" t="str">
        <f t="shared" si="415"/>
        <v>HIGH</v>
      </c>
    </row>
    <row r="2042" spans="1:26" x14ac:dyDescent="0.25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403"/>
        <v>3152</v>
      </c>
      <c r="L2042" s="46">
        <f t="shared" si="404"/>
        <v>3504</v>
      </c>
      <c r="M2042" s="46">
        <v>30</v>
      </c>
      <c r="N2042" s="46">
        <f t="shared" si="405"/>
        <v>3534</v>
      </c>
      <c r="O2042" s="46">
        <f t="shared" si="406"/>
        <v>382</v>
      </c>
      <c r="P2042" s="46" t="s">
        <v>30</v>
      </c>
      <c r="Q2042" s="58">
        <f t="shared" si="407"/>
        <v>0</v>
      </c>
      <c r="R2042" s="46" t="str">
        <f t="shared" si="408"/>
        <v>-</v>
      </c>
      <c r="S2042" s="58" t="str">
        <f t="shared" si="409"/>
        <v>No Discount</v>
      </c>
      <c r="T2042" s="46" t="str">
        <f t="shared" si="410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411"/>
        <v>0</v>
      </c>
      <c r="W2042" s="46" t="str">
        <f t="shared" si="412"/>
        <v>-</v>
      </c>
      <c r="X2042" s="58">
        <f t="shared" si="413"/>
        <v>0</v>
      </c>
      <c r="Y2042" s="46" t="str">
        <f t="shared" si="414"/>
        <v>Yes</v>
      </c>
      <c r="Z2042" s="46" t="str">
        <f t="shared" si="415"/>
        <v>MID</v>
      </c>
    </row>
    <row r="2043" spans="1:26" x14ac:dyDescent="0.25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403"/>
        <v>6000</v>
      </c>
      <c r="L2043" s="46">
        <f t="shared" si="404"/>
        <v>6729</v>
      </c>
      <c r="M2043" s="46">
        <v>58</v>
      </c>
      <c r="N2043" s="46">
        <f t="shared" si="405"/>
        <v>6787</v>
      </c>
      <c r="O2043" s="46">
        <f t="shared" si="406"/>
        <v>787</v>
      </c>
      <c r="P2043" s="46" t="s">
        <v>28</v>
      </c>
      <c r="Q2043" s="58">
        <f t="shared" si="407"/>
        <v>0</v>
      </c>
      <c r="R2043" s="46">
        <f t="shared" si="408"/>
        <v>1018.05</v>
      </c>
      <c r="S2043" s="58" t="str">
        <f t="shared" si="409"/>
        <v>No Discount</v>
      </c>
      <c r="T2043" s="46" t="str">
        <f t="shared" si="410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411"/>
        <v>0</v>
      </c>
      <c r="W2043" s="46" t="str">
        <f t="shared" si="412"/>
        <v>-</v>
      </c>
      <c r="X2043" s="58">
        <f t="shared" si="413"/>
        <v>0</v>
      </c>
      <c r="Y2043" s="46" t="str">
        <f t="shared" si="414"/>
        <v>No</v>
      </c>
      <c r="Z2043" s="46" t="str">
        <f t="shared" si="415"/>
        <v>HIGH</v>
      </c>
    </row>
    <row r="2044" spans="1:26" x14ac:dyDescent="0.25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403"/>
        <v>7790</v>
      </c>
      <c r="L2044" s="46">
        <f t="shared" si="404"/>
        <v>7943</v>
      </c>
      <c r="M2044" s="46">
        <v>81</v>
      </c>
      <c r="N2044" s="46">
        <f t="shared" si="405"/>
        <v>8024</v>
      </c>
      <c r="O2044" s="46">
        <f t="shared" si="406"/>
        <v>234</v>
      </c>
      <c r="P2044" s="46" t="s">
        <v>30</v>
      </c>
      <c r="Q2044" s="58">
        <f t="shared" si="407"/>
        <v>0</v>
      </c>
      <c r="R2044" s="46">
        <f t="shared" si="408"/>
        <v>2246.7200000000003</v>
      </c>
      <c r="S2044" s="58" t="str">
        <f t="shared" si="409"/>
        <v>No Discount</v>
      </c>
      <c r="T2044" s="46" t="str">
        <f t="shared" si="410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411"/>
        <v>0</v>
      </c>
      <c r="W2044" s="46">
        <f t="shared" si="412"/>
        <v>2246.7200000000003</v>
      </c>
      <c r="X2044" s="58">
        <f t="shared" si="413"/>
        <v>0</v>
      </c>
      <c r="Y2044" s="46" t="str">
        <f t="shared" si="414"/>
        <v>Yes</v>
      </c>
      <c r="Z2044" s="46" t="str">
        <f t="shared" si="415"/>
        <v>Very high</v>
      </c>
    </row>
    <row r="2045" spans="1:26" x14ac:dyDescent="0.25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403"/>
        <v>7884</v>
      </c>
      <c r="L2045" s="46">
        <f t="shared" si="404"/>
        <v>8277</v>
      </c>
      <c r="M2045" s="46">
        <v>56</v>
      </c>
      <c r="N2045" s="46">
        <f t="shared" si="405"/>
        <v>8333</v>
      </c>
      <c r="O2045" s="46">
        <f t="shared" si="406"/>
        <v>449</v>
      </c>
      <c r="P2045" s="46" t="s">
        <v>30</v>
      </c>
      <c r="Q2045" s="58">
        <f t="shared" si="407"/>
        <v>0</v>
      </c>
      <c r="R2045" s="46" t="str">
        <f t="shared" si="408"/>
        <v>-</v>
      </c>
      <c r="S2045" s="58" t="str">
        <f t="shared" si="409"/>
        <v>No Discount</v>
      </c>
      <c r="T2045" s="46" t="str">
        <f t="shared" si="410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411"/>
        <v>0</v>
      </c>
      <c r="W2045" s="46" t="str">
        <f t="shared" si="412"/>
        <v>-</v>
      </c>
      <c r="X2045" s="58">
        <f t="shared" si="413"/>
        <v>0</v>
      </c>
      <c r="Y2045" s="46" t="str">
        <f t="shared" si="414"/>
        <v>Yes</v>
      </c>
      <c r="Z2045" s="46" t="str">
        <f t="shared" si="415"/>
        <v>HIGH</v>
      </c>
    </row>
    <row r="2046" spans="1:26" x14ac:dyDescent="0.25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403"/>
        <v>8035</v>
      </c>
      <c r="L2046" s="46">
        <f t="shared" si="404"/>
        <v>8686</v>
      </c>
      <c r="M2046" s="46">
        <v>54</v>
      </c>
      <c r="N2046" s="46">
        <f t="shared" si="405"/>
        <v>8740</v>
      </c>
      <c r="O2046" s="46">
        <f t="shared" si="406"/>
        <v>705</v>
      </c>
      <c r="P2046" s="46" t="s">
        <v>30</v>
      </c>
      <c r="Q2046" s="58">
        <f t="shared" si="407"/>
        <v>0</v>
      </c>
      <c r="R2046" s="46">
        <f t="shared" si="408"/>
        <v>1311</v>
      </c>
      <c r="S2046" s="58" t="str">
        <f t="shared" si="409"/>
        <v>No Discount</v>
      </c>
      <c r="T2046" s="46" t="str">
        <f t="shared" si="410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411"/>
        <v>0</v>
      </c>
      <c r="W2046" s="46" t="str">
        <f t="shared" si="412"/>
        <v>-</v>
      </c>
      <c r="X2046" s="58">
        <f t="shared" si="413"/>
        <v>0</v>
      </c>
      <c r="Y2046" s="46" t="str">
        <f t="shared" si="414"/>
        <v>Yes</v>
      </c>
      <c r="Z2046" s="46" t="str">
        <f t="shared" si="415"/>
        <v>HIGH</v>
      </c>
    </row>
    <row r="2047" spans="1:26" x14ac:dyDescent="0.25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403"/>
        <v>324</v>
      </c>
      <c r="L2047" s="46">
        <f t="shared" si="404"/>
        <v>360</v>
      </c>
      <c r="M2047" s="46">
        <v>10</v>
      </c>
      <c r="N2047" s="46">
        <f t="shared" si="405"/>
        <v>370</v>
      </c>
      <c r="O2047" s="46">
        <f t="shared" si="406"/>
        <v>46</v>
      </c>
      <c r="P2047" s="46" t="s">
        <v>30</v>
      </c>
      <c r="Q2047" s="58">
        <f t="shared" si="407"/>
        <v>0.3</v>
      </c>
      <c r="R2047" s="46">
        <f t="shared" si="408"/>
        <v>111</v>
      </c>
      <c r="S2047" s="58" t="str">
        <f t="shared" si="409"/>
        <v>No Discount</v>
      </c>
      <c r="T2047" s="46" t="str">
        <f t="shared" si="410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411"/>
        <v>0.3</v>
      </c>
      <c r="W2047" s="46">
        <f t="shared" si="412"/>
        <v>111</v>
      </c>
      <c r="X2047" s="58">
        <f t="shared" si="413"/>
        <v>0</v>
      </c>
      <c r="Y2047" s="46" t="str">
        <f t="shared" si="414"/>
        <v>No</v>
      </c>
      <c r="Z2047" s="46" t="str">
        <f t="shared" si="415"/>
        <v>LOW</v>
      </c>
    </row>
    <row r="2048" spans="1:26" x14ac:dyDescent="0.25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403"/>
        <v>8461</v>
      </c>
      <c r="L2048" s="46">
        <f t="shared" si="404"/>
        <v>9306</v>
      </c>
      <c r="M2048" s="46">
        <v>37</v>
      </c>
      <c r="N2048" s="46">
        <f t="shared" si="405"/>
        <v>9343</v>
      </c>
      <c r="O2048" s="46">
        <f t="shared" si="406"/>
        <v>882</v>
      </c>
      <c r="P2048" s="46" t="s">
        <v>30</v>
      </c>
      <c r="Q2048" s="58">
        <f t="shared" si="407"/>
        <v>0</v>
      </c>
      <c r="R2048" s="46" t="str">
        <f t="shared" si="408"/>
        <v>-</v>
      </c>
      <c r="S2048" s="58" t="str">
        <f t="shared" si="409"/>
        <v>No Discount</v>
      </c>
      <c r="T2048" s="46" t="str">
        <f t="shared" si="410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411"/>
        <v>0</v>
      </c>
      <c r="W2048" s="46" t="str">
        <f t="shared" si="412"/>
        <v>-</v>
      </c>
      <c r="X2048" s="58">
        <f t="shared" si="413"/>
        <v>0</v>
      </c>
      <c r="Y2048" s="46" t="str">
        <f t="shared" si="414"/>
        <v>Yes</v>
      </c>
      <c r="Z2048" s="46" t="str">
        <f t="shared" si="415"/>
        <v>MID</v>
      </c>
    </row>
    <row r="2049" spans="1:26" x14ac:dyDescent="0.25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403"/>
        <v>1676</v>
      </c>
      <c r="L2049" s="46">
        <f t="shared" si="404"/>
        <v>1864</v>
      </c>
      <c r="M2049" s="46">
        <v>25</v>
      </c>
      <c r="N2049" s="46">
        <f t="shared" si="405"/>
        <v>1889</v>
      </c>
      <c r="O2049" s="46">
        <f t="shared" si="406"/>
        <v>213</v>
      </c>
      <c r="P2049" s="46" t="s">
        <v>64</v>
      </c>
      <c r="Q2049" s="58">
        <f t="shared" si="407"/>
        <v>0</v>
      </c>
      <c r="R2049" s="46">
        <f t="shared" si="408"/>
        <v>528.92000000000007</v>
      </c>
      <c r="S2049" s="58" t="str">
        <f t="shared" si="409"/>
        <v>No Discount</v>
      </c>
      <c r="T2049" s="46" t="str">
        <f t="shared" si="410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411"/>
        <v>0</v>
      </c>
      <c r="W2049" s="46">
        <f t="shared" si="412"/>
        <v>528.92000000000007</v>
      </c>
      <c r="X2049" s="58">
        <f t="shared" si="413"/>
        <v>0</v>
      </c>
      <c r="Y2049" s="46" t="str">
        <f t="shared" si="414"/>
        <v>No</v>
      </c>
      <c r="Z2049" s="46" t="str">
        <f t="shared" si="415"/>
        <v>MID</v>
      </c>
    </row>
    <row r="2050" spans="1:26" x14ac:dyDescent="0.25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403"/>
        <v>387</v>
      </c>
      <c r="L2050" s="46">
        <f t="shared" si="404"/>
        <v>405</v>
      </c>
      <c r="M2050" s="46">
        <v>30</v>
      </c>
      <c r="N2050" s="46">
        <f t="shared" si="405"/>
        <v>435</v>
      </c>
      <c r="O2050" s="46">
        <f t="shared" si="406"/>
        <v>48</v>
      </c>
      <c r="P2050" s="46" t="s">
        <v>64</v>
      </c>
      <c r="Q2050" s="58">
        <f t="shared" si="407"/>
        <v>0</v>
      </c>
      <c r="R2050" s="46" t="str">
        <f t="shared" si="408"/>
        <v>-</v>
      </c>
      <c r="S2050" s="58" t="str">
        <f t="shared" si="409"/>
        <v>No Discount</v>
      </c>
      <c r="T2050" s="46" t="str">
        <f t="shared" si="410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411"/>
        <v>0</v>
      </c>
      <c r="W2050" s="46" t="str">
        <f t="shared" si="412"/>
        <v>-</v>
      </c>
      <c r="X2050" s="58">
        <f t="shared" si="413"/>
        <v>0</v>
      </c>
      <c r="Y2050" s="46" t="str">
        <f t="shared" si="414"/>
        <v>No</v>
      </c>
      <c r="Z2050" s="46" t="str">
        <f t="shared" si="415"/>
        <v>MID</v>
      </c>
    </row>
    <row r="2051" spans="1:26" x14ac:dyDescent="0.25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416">I2051*J2051</f>
        <v>870</v>
      </c>
      <c r="L2051" s="46">
        <f t="shared" ref="L2051:L2114" si="417">H2051*J2051</f>
        <v>925</v>
      </c>
      <c r="M2051" s="46">
        <v>30</v>
      </c>
      <c r="N2051" s="46">
        <f t="shared" ref="N2051:N2114" si="418">L2051+M2051</f>
        <v>955</v>
      </c>
      <c r="O2051" s="46">
        <f t="shared" ref="O2051:O2114" si="419">N2051-K2051</f>
        <v>85</v>
      </c>
      <c r="P2051" s="46" t="s">
        <v>30</v>
      </c>
      <c r="Q2051" s="58">
        <f t="shared" ref="Q2051:Q2114" si="420">IF(E2051="Amazon",30%,0)</f>
        <v>0</v>
      </c>
      <c r="R2051" s="46" t="str">
        <f t="shared" ref="R2051:R2114" si="421">IF(E2051="Amazon",30%*N2051,IF(E2051="Flipkart",28%*N2051,IF(E2051="India Mart",15%*N2051,"-")))</f>
        <v>-</v>
      </c>
      <c r="S2051" s="58" t="str">
        <f t="shared" ref="S2051:S2114" si="422">IF(AND(E2051="Website",N2051&gt;25000),2%,"No Discount")</f>
        <v>No Discount</v>
      </c>
      <c r="T2051" s="46" t="str">
        <f t="shared" ref="T2051:T2114" si="423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ref="V2051:V2114" si="424">IF(E2051="Amazon",30%,0%)</f>
        <v>0</v>
      </c>
      <c r="W2051" s="46" t="str">
        <f t="shared" ref="W2051:W2114" si="425">IF(E2051="Amazon",N2051*30%,IF(E2051="flipkart",N2051*28%,IF(E2051="indiamart",N2051*15%,"-")))</f>
        <v>-</v>
      </c>
      <c r="X2051" s="58">
        <f t="shared" ref="X2051:X2114" si="426">IF(AND(E2051="website",N2051&gt;25000),2%,0%)</f>
        <v>0</v>
      </c>
      <c r="Y2051" s="46" t="str">
        <f t="shared" ref="Y2051:Y2114" si="427">IF(OR(D2051="Furniture",D2051="Technology"),"Yes","No")</f>
        <v>No</v>
      </c>
      <c r="Z2051" s="46" t="str">
        <f t="shared" ref="Z2051:Z2114" si="428">_xlfn.IFS(M2051&lt;=20,"LOW",M2051&lt;=40,"MID",M2051&lt;=60,"HIGH",M2051&gt;60,"Very high")</f>
        <v>MID</v>
      </c>
    </row>
    <row r="2052" spans="1:26" x14ac:dyDescent="0.25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416"/>
        <v>9033</v>
      </c>
      <c r="L2052" s="46">
        <f t="shared" si="417"/>
        <v>9576</v>
      </c>
      <c r="M2052" s="46">
        <v>51</v>
      </c>
      <c r="N2052" s="46">
        <f t="shared" si="418"/>
        <v>9627</v>
      </c>
      <c r="O2052" s="46">
        <f t="shared" si="419"/>
        <v>594</v>
      </c>
      <c r="P2052" s="46" t="s">
        <v>30</v>
      </c>
      <c r="Q2052" s="58">
        <f t="shared" si="420"/>
        <v>0</v>
      </c>
      <c r="R2052" s="46" t="str">
        <f t="shared" si="421"/>
        <v>-</v>
      </c>
      <c r="S2052" s="58" t="str">
        <f t="shared" si="422"/>
        <v>No Discount</v>
      </c>
      <c r="T2052" s="46" t="str">
        <f t="shared" si="423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424"/>
        <v>0</v>
      </c>
      <c r="W2052" s="46" t="str">
        <f t="shared" si="425"/>
        <v>-</v>
      </c>
      <c r="X2052" s="58">
        <f t="shared" si="426"/>
        <v>0</v>
      </c>
      <c r="Y2052" s="46" t="str">
        <f t="shared" si="427"/>
        <v>Yes</v>
      </c>
      <c r="Z2052" s="46" t="str">
        <f t="shared" si="428"/>
        <v>HIGH</v>
      </c>
    </row>
    <row r="2053" spans="1:26" x14ac:dyDescent="0.25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416"/>
        <v>3116</v>
      </c>
      <c r="L2053" s="46">
        <f t="shared" si="417"/>
        <v>3176</v>
      </c>
      <c r="M2053" s="46">
        <v>90</v>
      </c>
      <c r="N2053" s="46">
        <f t="shared" si="418"/>
        <v>3266</v>
      </c>
      <c r="O2053" s="46">
        <f t="shared" si="419"/>
        <v>150</v>
      </c>
      <c r="P2053" s="46" t="s">
        <v>64</v>
      </c>
      <c r="Q2053" s="58">
        <f t="shared" si="420"/>
        <v>0.3</v>
      </c>
      <c r="R2053" s="46">
        <f t="shared" si="421"/>
        <v>979.8</v>
      </c>
      <c r="S2053" s="58" t="str">
        <f t="shared" si="422"/>
        <v>No Discount</v>
      </c>
      <c r="T2053" s="46" t="str">
        <f t="shared" si="423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424"/>
        <v>0.3</v>
      </c>
      <c r="W2053" s="46">
        <f t="shared" si="425"/>
        <v>979.8</v>
      </c>
      <c r="X2053" s="58">
        <f t="shared" si="426"/>
        <v>0</v>
      </c>
      <c r="Y2053" s="46" t="str">
        <f t="shared" si="427"/>
        <v>Yes</v>
      </c>
      <c r="Z2053" s="46" t="str">
        <f t="shared" si="428"/>
        <v>Very high</v>
      </c>
    </row>
    <row r="2054" spans="1:26" x14ac:dyDescent="0.25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416"/>
        <v>800</v>
      </c>
      <c r="L2054" s="46">
        <f t="shared" si="417"/>
        <v>845</v>
      </c>
      <c r="M2054" s="46">
        <v>30</v>
      </c>
      <c r="N2054" s="46">
        <f t="shared" si="418"/>
        <v>875</v>
      </c>
      <c r="O2054" s="46">
        <f t="shared" si="419"/>
        <v>75</v>
      </c>
      <c r="P2054" s="46" t="s">
        <v>152</v>
      </c>
      <c r="Q2054" s="58">
        <f t="shared" si="420"/>
        <v>0</v>
      </c>
      <c r="R2054" s="46" t="str">
        <f t="shared" si="421"/>
        <v>-</v>
      </c>
      <c r="S2054" s="58" t="str">
        <f t="shared" si="422"/>
        <v>No Discount</v>
      </c>
      <c r="T2054" s="46" t="str">
        <f t="shared" si="423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424"/>
        <v>0</v>
      </c>
      <c r="W2054" s="46" t="str">
        <f t="shared" si="425"/>
        <v>-</v>
      </c>
      <c r="X2054" s="58">
        <f t="shared" si="426"/>
        <v>0</v>
      </c>
      <c r="Y2054" s="46" t="str">
        <f t="shared" si="427"/>
        <v>No</v>
      </c>
      <c r="Z2054" s="46" t="str">
        <f t="shared" si="428"/>
        <v>MID</v>
      </c>
    </row>
    <row r="2055" spans="1:26" x14ac:dyDescent="0.25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416"/>
        <v>1056</v>
      </c>
      <c r="L2055" s="46">
        <f t="shared" si="417"/>
        <v>1122</v>
      </c>
      <c r="M2055" s="46">
        <v>30</v>
      </c>
      <c r="N2055" s="46">
        <f t="shared" si="418"/>
        <v>1152</v>
      </c>
      <c r="O2055" s="46">
        <f t="shared" si="419"/>
        <v>96</v>
      </c>
      <c r="P2055" s="46" t="s">
        <v>30</v>
      </c>
      <c r="Q2055" s="58">
        <f t="shared" si="420"/>
        <v>0</v>
      </c>
      <c r="R2055" s="46">
        <f t="shared" si="421"/>
        <v>172.79999999999998</v>
      </c>
      <c r="S2055" s="58" t="str">
        <f t="shared" si="422"/>
        <v>No Discount</v>
      </c>
      <c r="T2055" s="46" t="str">
        <f t="shared" si="423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424"/>
        <v>0</v>
      </c>
      <c r="W2055" s="46" t="str">
        <f t="shared" si="425"/>
        <v>-</v>
      </c>
      <c r="X2055" s="58">
        <f t="shared" si="426"/>
        <v>0</v>
      </c>
      <c r="Y2055" s="46" t="str">
        <f t="shared" si="427"/>
        <v>No</v>
      </c>
      <c r="Z2055" s="46" t="str">
        <f t="shared" si="428"/>
        <v>MID</v>
      </c>
    </row>
    <row r="2056" spans="1:26" x14ac:dyDescent="0.25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416"/>
        <v>830</v>
      </c>
      <c r="L2056" s="46">
        <f t="shared" si="417"/>
        <v>890</v>
      </c>
      <c r="M2056" s="46">
        <v>36</v>
      </c>
      <c r="N2056" s="46">
        <f t="shared" si="418"/>
        <v>926</v>
      </c>
      <c r="O2056" s="46">
        <f t="shared" si="419"/>
        <v>96</v>
      </c>
      <c r="P2056" s="46" t="s">
        <v>28</v>
      </c>
      <c r="Q2056" s="58">
        <f t="shared" si="420"/>
        <v>0</v>
      </c>
      <c r="R2056" s="46">
        <f t="shared" si="421"/>
        <v>138.9</v>
      </c>
      <c r="S2056" s="58" t="str">
        <f t="shared" si="422"/>
        <v>No Discount</v>
      </c>
      <c r="T2056" s="46" t="str">
        <f t="shared" si="423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424"/>
        <v>0</v>
      </c>
      <c r="W2056" s="46" t="str">
        <f t="shared" si="425"/>
        <v>-</v>
      </c>
      <c r="X2056" s="58">
        <f t="shared" si="426"/>
        <v>0</v>
      </c>
      <c r="Y2056" s="46" t="str">
        <f t="shared" si="427"/>
        <v>No</v>
      </c>
      <c r="Z2056" s="46" t="str">
        <f t="shared" si="428"/>
        <v>MID</v>
      </c>
    </row>
    <row r="2057" spans="1:26" x14ac:dyDescent="0.25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416"/>
        <v>14750</v>
      </c>
      <c r="L2057" s="46">
        <f t="shared" si="417"/>
        <v>15920</v>
      </c>
      <c r="M2057" s="46">
        <v>28</v>
      </c>
      <c r="N2057" s="46">
        <f t="shared" si="418"/>
        <v>15948</v>
      </c>
      <c r="O2057" s="46">
        <f t="shared" si="419"/>
        <v>1198</v>
      </c>
      <c r="P2057" s="46" t="s">
        <v>30</v>
      </c>
      <c r="Q2057" s="58">
        <f t="shared" si="420"/>
        <v>0</v>
      </c>
      <c r="R2057" s="46" t="str">
        <f t="shared" si="421"/>
        <v>-</v>
      </c>
      <c r="S2057" s="58" t="str">
        <f t="shared" si="422"/>
        <v>No Discount</v>
      </c>
      <c r="T2057" s="46" t="str">
        <f t="shared" si="423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424"/>
        <v>0</v>
      </c>
      <c r="W2057" s="46" t="str">
        <f t="shared" si="425"/>
        <v>-</v>
      </c>
      <c r="X2057" s="58">
        <f t="shared" si="426"/>
        <v>0</v>
      </c>
      <c r="Y2057" s="46" t="str">
        <f t="shared" si="427"/>
        <v>Yes</v>
      </c>
      <c r="Z2057" s="46" t="str">
        <f t="shared" si="428"/>
        <v>MID</v>
      </c>
    </row>
    <row r="2058" spans="1:26" x14ac:dyDescent="0.25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416"/>
        <v>464</v>
      </c>
      <c r="L2058" s="46">
        <f t="shared" si="417"/>
        <v>508</v>
      </c>
      <c r="M2058" s="46">
        <v>30</v>
      </c>
      <c r="N2058" s="46">
        <f t="shared" si="418"/>
        <v>538</v>
      </c>
      <c r="O2058" s="46">
        <f t="shared" si="419"/>
        <v>74</v>
      </c>
      <c r="P2058" s="46" t="s">
        <v>30</v>
      </c>
      <c r="Q2058" s="58">
        <f t="shared" si="420"/>
        <v>0</v>
      </c>
      <c r="R2058" s="46">
        <f t="shared" si="421"/>
        <v>150.64000000000001</v>
      </c>
      <c r="S2058" s="58" t="str">
        <f t="shared" si="422"/>
        <v>No Discount</v>
      </c>
      <c r="T2058" s="46" t="str">
        <f t="shared" si="423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424"/>
        <v>0</v>
      </c>
      <c r="W2058" s="46">
        <f t="shared" si="425"/>
        <v>150.64000000000001</v>
      </c>
      <c r="X2058" s="58">
        <f t="shared" si="426"/>
        <v>0</v>
      </c>
      <c r="Y2058" s="46" t="str">
        <f t="shared" si="427"/>
        <v>No</v>
      </c>
      <c r="Z2058" s="46" t="str">
        <f t="shared" si="428"/>
        <v>MID</v>
      </c>
    </row>
    <row r="2059" spans="1:26" x14ac:dyDescent="0.25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416"/>
        <v>11836</v>
      </c>
      <c r="L2059" s="46">
        <f t="shared" si="417"/>
        <v>13024</v>
      </c>
      <c r="M2059" s="46">
        <v>61</v>
      </c>
      <c r="N2059" s="46">
        <f t="shared" si="418"/>
        <v>13085</v>
      </c>
      <c r="O2059" s="46">
        <f t="shared" si="419"/>
        <v>1249</v>
      </c>
      <c r="P2059" s="46" t="s">
        <v>30</v>
      </c>
      <c r="Q2059" s="58">
        <f t="shared" si="420"/>
        <v>0</v>
      </c>
      <c r="R2059" s="46" t="str">
        <f t="shared" si="421"/>
        <v>-</v>
      </c>
      <c r="S2059" s="58" t="str">
        <f t="shared" si="422"/>
        <v>No Discount</v>
      </c>
      <c r="T2059" s="46" t="str">
        <f t="shared" si="423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424"/>
        <v>0</v>
      </c>
      <c r="W2059" s="46" t="str">
        <f t="shared" si="425"/>
        <v>-</v>
      </c>
      <c r="X2059" s="58">
        <f t="shared" si="426"/>
        <v>0</v>
      </c>
      <c r="Y2059" s="46" t="str">
        <f t="shared" si="427"/>
        <v>Yes</v>
      </c>
      <c r="Z2059" s="46" t="str">
        <f t="shared" si="428"/>
        <v>Very high</v>
      </c>
    </row>
    <row r="2060" spans="1:26" x14ac:dyDescent="0.25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416"/>
        <v>7275</v>
      </c>
      <c r="L2060" s="46">
        <f t="shared" si="417"/>
        <v>7932</v>
      </c>
      <c r="M2060" s="46">
        <v>95</v>
      </c>
      <c r="N2060" s="46">
        <f t="shared" si="418"/>
        <v>8027</v>
      </c>
      <c r="O2060" s="46">
        <f t="shared" si="419"/>
        <v>752</v>
      </c>
      <c r="P2060" s="46" t="s">
        <v>30</v>
      </c>
      <c r="Q2060" s="58">
        <f t="shared" si="420"/>
        <v>0</v>
      </c>
      <c r="R2060" s="46">
        <f t="shared" si="421"/>
        <v>2247.5600000000004</v>
      </c>
      <c r="S2060" s="58" t="str">
        <f t="shared" si="422"/>
        <v>No Discount</v>
      </c>
      <c r="T2060" s="46" t="str">
        <f t="shared" si="423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424"/>
        <v>0</v>
      </c>
      <c r="W2060" s="46">
        <f t="shared" si="425"/>
        <v>2247.5600000000004</v>
      </c>
      <c r="X2060" s="58">
        <f t="shared" si="426"/>
        <v>0</v>
      </c>
      <c r="Y2060" s="46" t="str">
        <f t="shared" si="427"/>
        <v>Yes</v>
      </c>
      <c r="Z2060" s="46" t="str">
        <f t="shared" si="428"/>
        <v>Very high</v>
      </c>
    </row>
    <row r="2061" spans="1:26" x14ac:dyDescent="0.25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416"/>
        <v>532</v>
      </c>
      <c r="L2061" s="46">
        <f t="shared" si="417"/>
        <v>576</v>
      </c>
      <c r="M2061" s="46">
        <v>30</v>
      </c>
      <c r="N2061" s="46">
        <f t="shared" si="418"/>
        <v>606</v>
      </c>
      <c r="O2061" s="46">
        <f t="shared" si="419"/>
        <v>74</v>
      </c>
      <c r="P2061" s="46" t="s">
        <v>28</v>
      </c>
      <c r="Q2061" s="58">
        <f t="shared" si="420"/>
        <v>0</v>
      </c>
      <c r="R2061" s="46">
        <f t="shared" si="421"/>
        <v>169.68</v>
      </c>
      <c r="S2061" s="58" t="str">
        <f t="shared" si="422"/>
        <v>No Discount</v>
      </c>
      <c r="T2061" s="46" t="str">
        <f t="shared" si="423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424"/>
        <v>0</v>
      </c>
      <c r="W2061" s="46">
        <f t="shared" si="425"/>
        <v>169.68</v>
      </c>
      <c r="X2061" s="58">
        <f t="shared" si="426"/>
        <v>0</v>
      </c>
      <c r="Y2061" s="46" t="str">
        <f t="shared" si="427"/>
        <v>No</v>
      </c>
      <c r="Z2061" s="46" t="str">
        <f t="shared" si="428"/>
        <v>MID</v>
      </c>
    </row>
    <row r="2062" spans="1:26" x14ac:dyDescent="0.25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416"/>
        <v>2282</v>
      </c>
      <c r="L2062" s="46">
        <f t="shared" si="417"/>
        <v>2372</v>
      </c>
      <c r="M2062" s="46">
        <v>100</v>
      </c>
      <c r="N2062" s="46">
        <f t="shared" si="418"/>
        <v>2472</v>
      </c>
      <c r="O2062" s="46">
        <f t="shared" si="419"/>
        <v>190</v>
      </c>
      <c r="P2062" s="46" t="s">
        <v>30</v>
      </c>
      <c r="Q2062" s="58">
        <f t="shared" si="420"/>
        <v>0</v>
      </c>
      <c r="R2062" s="46" t="str">
        <f t="shared" si="421"/>
        <v>-</v>
      </c>
      <c r="S2062" s="58" t="str">
        <f t="shared" si="422"/>
        <v>No Discount</v>
      </c>
      <c r="T2062" s="46" t="str">
        <f t="shared" si="423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424"/>
        <v>0</v>
      </c>
      <c r="W2062" s="46" t="str">
        <f t="shared" si="425"/>
        <v>-</v>
      </c>
      <c r="X2062" s="58">
        <f t="shared" si="426"/>
        <v>0</v>
      </c>
      <c r="Y2062" s="46" t="str">
        <f t="shared" si="427"/>
        <v>Yes</v>
      </c>
      <c r="Z2062" s="46" t="str">
        <f t="shared" si="428"/>
        <v>Very high</v>
      </c>
    </row>
    <row r="2063" spans="1:26" x14ac:dyDescent="0.25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416"/>
        <v>26901</v>
      </c>
      <c r="L2063" s="46">
        <f t="shared" si="417"/>
        <v>29889</v>
      </c>
      <c r="M2063" s="46">
        <v>59</v>
      </c>
      <c r="N2063" s="46">
        <f t="shared" si="418"/>
        <v>29948</v>
      </c>
      <c r="O2063" s="46">
        <f t="shared" si="419"/>
        <v>3047</v>
      </c>
      <c r="P2063" s="46" t="s">
        <v>30</v>
      </c>
      <c r="Q2063" s="58">
        <f t="shared" si="420"/>
        <v>0</v>
      </c>
      <c r="R2063" s="46" t="str">
        <f t="shared" si="421"/>
        <v>-</v>
      </c>
      <c r="S2063" s="58">
        <f t="shared" si="422"/>
        <v>0.02</v>
      </c>
      <c r="T2063" s="46" t="str">
        <f t="shared" si="423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424"/>
        <v>0</v>
      </c>
      <c r="W2063" s="46" t="str">
        <f t="shared" si="425"/>
        <v>-</v>
      </c>
      <c r="X2063" s="58">
        <f t="shared" si="426"/>
        <v>0.02</v>
      </c>
      <c r="Y2063" s="46" t="str">
        <f t="shared" si="427"/>
        <v>Yes</v>
      </c>
      <c r="Z2063" s="46" t="str">
        <f t="shared" si="428"/>
        <v>HIGH</v>
      </c>
    </row>
    <row r="2064" spans="1:26" x14ac:dyDescent="0.25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416"/>
        <v>7906</v>
      </c>
      <c r="L2064" s="46">
        <f t="shared" si="417"/>
        <v>8869</v>
      </c>
      <c r="M2064" s="46">
        <v>33</v>
      </c>
      <c r="N2064" s="46">
        <f t="shared" si="418"/>
        <v>8902</v>
      </c>
      <c r="O2064" s="46">
        <f t="shared" si="419"/>
        <v>996</v>
      </c>
      <c r="P2064" s="46" t="s">
        <v>28</v>
      </c>
      <c r="Q2064" s="58">
        <f t="shared" si="420"/>
        <v>0</v>
      </c>
      <c r="R2064" s="46" t="str">
        <f t="shared" si="421"/>
        <v>-</v>
      </c>
      <c r="S2064" s="58" t="str">
        <f t="shared" si="422"/>
        <v>No Discount</v>
      </c>
      <c r="T2064" s="46" t="str">
        <f t="shared" si="423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424"/>
        <v>0</v>
      </c>
      <c r="W2064" s="46" t="str">
        <f t="shared" si="425"/>
        <v>-</v>
      </c>
      <c r="X2064" s="58">
        <f t="shared" si="426"/>
        <v>0</v>
      </c>
      <c r="Y2064" s="46" t="str">
        <f t="shared" si="427"/>
        <v>Yes</v>
      </c>
      <c r="Z2064" s="46" t="str">
        <f t="shared" si="428"/>
        <v>MID</v>
      </c>
    </row>
    <row r="2065" spans="1:26" x14ac:dyDescent="0.25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416"/>
        <v>22600</v>
      </c>
      <c r="L2065" s="46">
        <f t="shared" si="417"/>
        <v>24136</v>
      </c>
      <c r="M2065" s="46">
        <v>90</v>
      </c>
      <c r="N2065" s="46">
        <f t="shared" si="418"/>
        <v>24226</v>
      </c>
      <c r="O2065" s="46">
        <f t="shared" si="419"/>
        <v>1626</v>
      </c>
      <c r="P2065" s="46" t="s">
        <v>30</v>
      </c>
      <c r="Q2065" s="58">
        <f t="shared" si="420"/>
        <v>0</v>
      </c>
      <c r="R2065" s="46" t="str">
        <f t="shared" si="421"/>
        <v>-</v>
      </c>
      <c r="S2065" s="58" t="str">
        <f t="shared" si="422"/>
        <v>No Discount</v>
      </c>
      <c r="T2065" s="46" t="str">
        <f t="shared" si="423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424"/>
        <v>0</v>
      </c>
      <c r="W2065" s="46" t="str">
        <f t="shared" si="425"/>
        <v>-</v>
      </c>
      <c r="X2065" s="58">
        <f t="shared" si="426"/>
        <v>0</v>
      </c>
      <c r="Y2065" s="46" t="str">
        <f t="shared" si="427"/>
        <v>Yes</v>
      </c>
      <c r="Z2065" s="46" t="str">
        <f t="shared" si="428"/>
        <v>Very high</v>
      </c>
    </row>
    <row r="2066" spans="1:26" x14ac:dyDescent="0.25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416"/>
        <v>4956</v>
      </c>
      <c r="L2066" s="46">
        <f t="shared" si="417"/>
        <v>5151</v>
      </c>
      <c r="M2066" s="46">
        <v>24</v>
      </c>
      <c r="N2066" s="46">
        <f t="shared" si="418"/>
        <v>5175</v>
      </c>
      <c r="O2066" s="46">
        <f t="shared" si="419"/>
        <v>219</v>
      </c>
      <c r="P2066" s="46" t="s">
        <v>30</v>
      </c>
      <c r="Q2066" s="58">
        <f t="shared" si="420"/>
        <v>0</v>
      </c>
      <c r="R2066" s="46" t="str">
        <f t="shared" si="421"/>
        <v>-</v>
      </c>
      <c r="S2066" s="58" t="str">
        <f t="shared" si="422"/>
        <v>No Discount</v>
      </c>
      <c r="T2066" s="46" t="str">
        <f t="shared" si="423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424"/>
        <v>0</v>
      </c>
      <c r="W2066" s="46" t="str">
        <f t="shared" si="425"/>
        <v>-</v>
      </c>
      <c r="X2066" s="58">
        <f t="shared" si="426"/>
        <v>0</v>
      </c>
      <c r="Y2066" s="46" t="str">
        <f t="shared" si="427"/>
        <v>Yes</v>
      </c>
      <c r="Z2066" s="46" t="str">
        <f t="shared" si="428"/>
        <v>MID</v>
      </c>
    </row>
    <row r="2067" spans="1:26" x14ac:dyDescent="0.25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416"/>
        <v>1584</v>
      </c>
      <c r="L2067" s="46">
        <f t="shared" si="417"/>
        <v>1728</v>
      </c>
      <c r="M2067" s="46">
        <v>34</v>
      </c>
      <c r="N2067" s="46">
        <f t="shared" si="418"/>
        <v>1762</v>
      </c>
      <c r="O2067" s="46">
        <f t="shared" si="419"/>
        <v>178</v>
      </c>
      <c r="P2067" s="46" t="s">
        <v>64</v>
      </c>
      <c r="Q2067" s="58">
        <f t="shared" si="420"/>
        <v>0</v>
      </c>
      <c r="R2067" s="46">
        <f t="shared" si="421"/>
        <v>493.36000000000007</v>
      </c>
      <c r="S2067" s="58" t="str">
        <f t="shared" si="422"/>
        <v>No Discount</v>
      </c>
      <c r="T2067" s="46" t="str">
        <f t="shared" si="423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424"/>
        <v>0</v>
      </c>
      <c r="W2067" s="46">
        <f t="shared" si="425"/>
        <v>493.36000000000007</v>
      </c>
      <c r="X2067" s="58">
        <f t="shared" si="426"/>
        <v>0</v>
      </c>
      <c r="Y2067" s="46" t="str">
        <f t="shared" si="427"/>
        <v>No</v>
      </c>
      <c r="Z2067" s="46" t="str">
        <f t="shared" si="428"/>
        <v>MID</v>
      </c>
    </row>
    <row r="2068" spans="1:26" x14ac:dyDescent="0.25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416"/>
        <v>488</v>
      </c>
      <c r="L2068" s="46">
        <f t="shared" si="417"/>
        <v>520</v>
      </c>
      <c r="M2068" s="46">
        <v>30</v>
      </c>
      <c r="N2068" s="46">
        <f t="shared" si="418"/>
        <v>550</v>
      </c>
      <c r="O2068" s="46">
        <f t="shared" si="419"/>
        <v>62</v>
      </c>
      <c r="P2068" s="46" t="s">
        <v>152</v>
      </c>
      <c r="Q2068" s="58">
        <f t="shared" si="420"/>
        <v>0.3</v>
      </c>
      <c r="R2068" s="46">
        <f t="shared" si="421"/>
        <v>165</v>
      </c>
      <c r="S2068" s="58" t="str">
        <f t="shared" si="422"/>
        <v>No Discount</v>
      </c>
      <c r="T2068" s="46" t="str">
        <f t="shared" si="423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424"/>
        <v>0.3</v>
      </c>
      <c r="W2068" s="46">
        <f t="shared" si="425"/>
        <v>165</v>
      </c>
      <c r="X2068" s="58">
        <f t="shared" si="426"/>
        <v>0</v>
      </c>
      <c r="Y2068" s="46" t="str">
        <f t="shared" si="427"/>
        <v>No</v>
      </c>
      <c r="Z2068" s="46" t="str">
        <f t="shared" si="428"/>
        <v>MID</v>
      </c>
    </row>
    <row r="2069" spans="1:26" x14ac:dyDescent="0.25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416"/>
        <v>2812</v>
      </c>
      <c r="L2069" s="46">
        <f t="shared" si="417"/>
        <v>3066</v>
      </c>
      <c r="M2069" s="46">
        <v>89</v>
      </c>
      <c r="N2069" s="46">
        <f t="shared" si="418"/>
        <v>3155</v>
      </c>
      <c r="O2069" s="46">
        <f t="shared" si="419"/>
        <v>343</v>
      </c>
      <c r="P2069" s="46" t="s">
        <v>30</v>
      </c>
      <c r="Q2069" s="58">
        <f t="shared" si="420"/>
        <v>0</v>
      </c>
      <c r="R2069" s="46" t="str">
        <f t="shared" si="421"/>
        <v>-</v>
      </c>
      <c r="S2069" s="58" t="str">
        <f t="shared" si="422"/>
        <v>No Discount</v>
      </c>
      <c r="T2069" s="46" t="str">
        <f t="shared" si="423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424"/>
        <v>0</v>
      </c>
      <c r="W2069" s="46" t="str">
        <f t="shared" si="425"/>
        <v>-</v>
      </c>
      <c r="X2069" s="58">
        <f t="shared" si="426"/>
        <v>0</v>
      </c>
      <c r="Y2069" s="46" t="str">
        <f t="shared" si="427"/>
        <v>No</v>
      </c>
      <c r="Z2069" s="46" t="str">
        <f t="shared" si="428"/>
        <v>Very high</v>
      </c>
    </row>
    <row r="2070" spans="1:26" x14ac:dyDescent="0.25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416"/>
        <v>627</v>
      </c>
      <c r="L2070" s="46">
        <f t="shared" si="417"/>
        <v>671</v>
      </c>
      <c r="M2070" s="46">
        <v>31</v>
      </c>
      <c r="N2070" s="46">
        <f t="shared" si="418"/>
        <v>702</v>
      </c>
      <c r="O2070" s="46">
        <f t="shared" si="419"/>
        <v>75</v>
      </c>
      <c r="P2070" s="46" t="s">
        <v>152</v>
      </c>
      <c r="Q2070" s="58">
        <f t="shared" si="420"/>
        <v>0</v>
      </c>
      <c r="R2070" s="46">
        <f t="shared" si="421"/>
        <v>196.56000000000003</v>
      </c>
      <c r="S2070" s="58" t="str">
        <f t="shared" si="422"/>
        <v>No Discount</v>
      </c>
      <c r="T2070" s="46" t="str">
        <f t="shared" si="423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424"/>
        <v>0</v>
      </c>
      <c r="W2070" s="46">
        <f t="shared" si="425"/>
        <v>196.56000000000003</v>
      </c>
      <c r="X2070" s="58">
        <f t="shared" si="426"/>
        <v>0</v>
      </c>
      <c r="Y2070" s="46" t="str">
        <f t="shared" si="427"/>
        <v>No</v>
      </c>
      <c r="Z2070" s="46" t="str">
        <f t="shared" si="428"/>
        <v>MID</v>
      </c>
    </row>
    <row r="2071" spans="1:26" x14ac:dyDescent="0.25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416"/>
        <v>320</v>
      </c>
      <c r="L2071" s="46">
        <f t="shared" si="417"/>
        <v>338</v>
      </c>
      <c r="M2071" s="46">
        <v>30</v>
      </c>
      <c r="N2071" s="46">
        <f t="shared" si="418"/>
        <v>368</v>
      </c>
      <c r="O2071" s="46">
        <f t="shared" si="419"/>
        <v>48</v>
      </c>
      <c r="P2071" s="46" t="s">
        <v>64</v>
      </c>
      <c r="Q2071" s="58">
        <f t="shared" si="420"/>
        <v>0</v>
      </c>
      <c r="R2071" s="46">
        <f t="shared" si="421"/>
        <v>103.04</v>
      </c>
      <c r="S2071" s="58" t="str">
        <f t="shared" si="422"/>
        <v>No Discount</v>
      </c>
      <c r="T2071" s="46" t="str">
        <f t="shared" si="423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424"/>
        <v>0</v>
      </c>
      <c r="W2071" s="46">
        <f t="shared" si="425"/>
        <v>103.04</v>
      </c>
      <c r="X2071" s="58">
        <f t="shared" si="426"/>
        <v>0</v>
      </c>
      <c r="Y2071" s="46" t="str">
        <f t="shared" si="427"/>
        <v>No</v>
      </c>
      <c r="Z2071" s="46" t="str">
        <f t="shared" si="428"/>
        <v>MID</v>
      </c>
    </row>
    <row r="2072" spans="1:26" x14ac:dyDescent="0.25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416"/>
        <v>2786</v>
      </c>
      <c r="L2072" s="46">
        <f t="shared" si="417"/>
        <v>2951</v>
      </c>
      <c r="M2072" s="46">
        <v>90</v>
      </c>
      <c r="N2072" s="46">
        <f t="shared" si="418"/>
        <v>3041</v>
      </c>
      <c r="O2072" s="46">
        <f t="shared" si="419"/>
        <v>255</v>
      </c>
      <c r="P2072" s="46" t="s">
        <v>64</v>
      </c>
      <c r="Q2072" s="58">
        <f t="shared" si="420"/>
        <v>0</v>
      </c>
      <c r="R2072" s="46" t="str">
        <f t="shared" si="421"/>
        <v>-</v>
      </c>
      <c r="S2072" s="58" t="str">
        <f t="shared" si="422"/>
        <v>No Discount</v>
      </c>
      <c r="T2072" s="46" t="str">
        <f t="shared" si="423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424"/>
        <v>0</v>
      </c>
      <c r="W2072" s="46" t="str">
        <f t="shared" si="425"/>
        <v>-</v>
      </c>
      <c r="X2072" s="58">
        <f t="shared" si="426"/>
        <v>0</v>
      </c>
      <c r="Y2072" s="46" t="str">
        <f t="shared" si="427"/>
        <v>Yes</v>
      </c>
      <c r="Z2072" s="46" t="str">
        <f t="shared" si="428"/>
        <v>Very high</v>
      </c>
    </row>
    <row r="2073" spans="1:26" x14ac:dyDescent="0.25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416"/>
        <v>336</v>
      </c>
      <c r="L2073" s="46">
        <f t="shared" si="417"/>
        <v>366</v>
      </c>
      <c r="M2073" s="46">
        <v>30</v>
      </c>
      <c r="N2073" s="46">
        <f t="shared" si="418"/>
        <v>396</v>
      </c>
      <c r="O2073" s="46">
        <f t="shared" si="419"/>
        <v>60</v>
      </c>
      <c r="P2073" s="46" t="s">
        <v>30</v>
      </c>
      <c r="Q2073" s="58">
        <f t="shared" si="420"/>
        <v>0</v>
      </c>
      <c r="R2073" s="46">
        <f t="shared" si="421"/>
        <v>110.88000000000001</v>
      </c>
      <c r="S2073" s="58" t="str">
        <f t="shared" si="422"/>
        <v>No Discount</v>
      </c>
      <c r="T2073" s="46" t="str">
        <f t="shared" si="423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424"/>
        <v>0</v>
      </c>
      <c r="W2073" s="46">
        <f t="shared" si="425"/>
        <v>110.88000000000001</v>
      </c>
      <c r="X2073" s="58">
        <f t="shared" si="426"/>
        <v>0</v>
      </c>
      <c r="Y2073" s="46" t="str">
        <f t="shared" si="427"/>
        <v>No</v>
      </c>
      <c r="Z2073" s="46" t="str">
        <f t="shared" si="428"/>
        <v>MID</v>
      </c>
    </row>
    <row r="2074" spans="1:26" x14ac:dyDescent="0.25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416"/>
        <v>11654</v>
      </c>
      <c r="L2074" s="46">
        <f t="shared" si="417"/>
        <v>11882</v>
      </c>
      <c r="M2074" s="46">
        <v>88</v>
      </c>
      <c r="N2074" s="46">
        <f t="shared" si="418"/>
        <v>11970</v>
      </c>
      <c r="O2074" s="46">
        <f t="shared" si="419"/>
        <v>316</v>
      </c>
      <c r="P2074" s="46" t="s">
        <v>30</v>
      </c>
      <c r="Q2074" s="58">
        <f t="shared" si="420"/>
        <v>0</v>
      </c>
      <c r="R2074" s="46" t="str">
        <f t="shared" si="421"/>
        <v>-</v>
      </c>
      <c r="S2074" s="58" t="str">
        <f t="shared" si="422"/>
        <v>No Discount</v>
      </c>
      <c r="T2074" s="46" t="str">
        <f t="shared" si="423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424"/>
        <v>0</v>
      </c>
      <c r="W2074" s="46" t="str">
        <f t="shared" si="425"/>
        <v>-</v>
      </c>
      <c r="X2074" s="58">
        <f t="shared" si="426"/>
        <v>0</v>
      </c>
      <c r="Y2074" s="46" t="str">
        <f t="shared" si="427"/>
        <v>Yes</v>
      </c>
      <c r="Z2074" s="46" t="str">
        <f t="shared" si="428"/>
        <v>Very high</v>
      </c>
    </row>
    <row r="2075" spans="1:26" x14ac:dyDescent="0.25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416"/>
        <v>4505</v>
      </c>
      <c r="L2075" s="46">
        <f t="shared" si="417"/>
        <v>4770</v>
      </c>
      <c r="M2075" s="46">
        <v>43</v>
      </c>
      <c r="N2075" s="46">
        <f t="shared" si="418"/>
        <v>4813</v>
      </c>
      <c r="O2075" s="46">
        <f t="shared" si="419"/>
        <v>308</v>
      </c>
      <c r="P2075" s="46" t="s">
        <v>28</v>
      </c>
      <c r="Q2075" s="58">
        <f t="shared" si="420"/>
        <v>0</v>
      </c>
      <c r="R2075" s="46">
        <f t="shared" si="421"/>
        <v>721.94999999999993</v>
      </c>
      <c r="S2075" s="58" t="str">
        <f t="shared" si="422"/>
        <v>No Discount</v>
      </c>
      <c r="T2075" s="46" t="str">
        <f t="shared" si="423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424"/>
        <v>0</v>
      </c>
      <c r="W2075" s="46" t="str">
        <f t="shared" si="425"/>
        <v>-</v>
      </c>
      <c r="X2075" s="58">
        <f t="shared" si="426"/>
        <v>0</v>
      </c>
      <c r="Y2075" s="46" t="str">
        <f t="shared" si="427"/>
        <v>No</v>
      </c>
      <c r="Z2075" s="46" t="str">
        <f t="shared" si="428"/>
        <v>HIGH</v>
      </c>
    </row>
    <row r="2076" spans="1:26" x14ac:dyDescent="0.25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416"/>
        <v>2766</v>
      </c>
      <c r="L2076" s="46">
        <f t="shared" si="417"/>
        <v>2934</v>
      </c>
      <c r="M2076" s="46">
        <v>45</v>
      </c>
      <c r="N2076" s="46">
        <f t="shared" si="418"/>
        <v>2979</v>
      </c>
      <c r="O2076" s="46">
        <f t="shared" si="419"/>
        <v>213</v>
      </c>
      <c r="P2076" s="46" t="s">
        <v>30</v>
      </c>
      <c r="Q2076" s="58">
        <f t="shared" si="420"/>
        <v>0</v>
      </c>
      <c r="R2076" s="46">
        <f t="shared" si="421"/>
        <v>834.12000000000012</v>
      </c>
      <c r="S2076" s="58" t="str">
        <f t="shared" si="422"/>
        <v>No Discount</v>
      </c>
      <c r="T2076" s="46" t="str">
        <f t="shared" si="423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424"/>
        <v>0</v>
      </c>
      <c r="W2076" s="46">
        <f t="shared" si="425"/>
        <v>834.12000000000012</v>
      </c>
      <c r="X2076" s="58">
        <f t="shared" si="426"/>
        <v>0</v>
      </c>
      <c r="Y2076" s="46" t="str">
        <f t="shared" si="427"/>
        <v>No</v>
      </c>
      <c r="Z2076" s="46" t="str">
        <f t="shared" si="428"/>
        <v>HIGH</v>
      </c>
    </row>
    <row r="2077" spans="1:26" x14ac:dyDescent="0.25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416"/>
        <v>2080</v>
      </c>
      <c r="L2077" s="46">
        <f t="shared" si="417"/>
        <v>2250</v>
      </c>
      <c r="M2077" s="46">
        <v>40</v>
      </c>
      <c r="N2077" s="46">
        <f t="shared" si="418"/>
        <v>2290</v>
      </c>
      <c r="O2077" s="46">
        <f t="shared" si="419"/>
        <v>210</v>
      </c>
      <c r="P2077" s="46" t="s">
        <v>30</v>
      </c>
      <c r="Q2077" s="58">
        <f t="shared" si="420"/>
        <v>0</v>
      </c>
      <c r="R2077" s="46">
        <f t="shared" si="421"/>
        <v>641.20000000000005</v>
      </c>
      <c r="S2077" s="58" t="str">
        <f t="shared" si="422"/>
        <v>No Discount</v>
      </c>
      <c r="T2077" s="46" t="str">
        <f t="shared" si="423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424"/>
        <v>0</v>
      </c>
      <c r="W2077" s="46">
        <f t="shared" si="425"/>
        <v>641.20000000000005</v>
      </c>
      <c r="X2077" s="58">
        <f t="shared" si="426"/>
        <v>0</v>
      </c>
      <c r="Y2077" s="46" t="str">
        <f t="shared" si="427"/>
        <v>No</v>
      </c>
      <c r="Z2077" s="46" t="str">
        <f t="shared" si="428"/>
        <v>MID</v>
      </c>
    </row>
    <row r="2078" spans="1:26" x14ac:dyDescent="0.25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416"/>
        <v>2067</v>
      </c>
      <c r="L2078" s="46">
        <f t="shared" si="417"/>
        <v>2187</v>
      </c>
      <c r="M2078" s="46">
        <v>71</v>
      </c>
      <c r="N2078" s="46">
        <f t="shared" si="418"/>
        <v>2258</v>
      </c>
      <c r="O2078" s="46">
        <f t="shared" si="419"/>
        <v>191</v>
      </c>
      <c r="P2078" s="46" t="s">
        <v>30</v>
      </c>
      <c r="Q2078" s="58">
        <f t="shared" si="420"/>
        <v>0</v>
      </c>
      <c r="R2078" s="46" t="str">
        <f t="shared" si="421"/>
        <v>-</v>
      </c>
      <c r="S2078" s="58" t="str">
        <f t="shared" si="422"/>
        <v>No Discount</v>
      </c>
      <c r="T2078" s="46" t="str">
        <f t="shared" si="423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424"/>
        <v>0</v>
      </c>
      <c r="W2078" s="46" t="str">
        <f t="shared" si="425"/>
        <v>-</v>
      </c>
      <c r="X2078" s="58">
        <f t="shared" si="426"/>
        <v>0</v>
      </c>
      <c r="Y2078" s="46" t="str">
        <f t="shared" si="427"/>
        <v>No</v>
      </c>
      <c r="Z2078" s="46" t="str">
        <f t="shared" si="428"/>
        <v>Very high</v>
      </c>
    </row>
    <row r="2079" spans="1:26" x14ac:dyDescent="0.25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416"/>
        <v>18072</v>
      </c>
      <c r="L2079" s="46">
        <f t="shared" si="417"/>
        <v>19136</v>
      </c>
      <c r="M2079" s="46">
        <v>63</v>
      </c>
      <c r="N2079" s="46">
        <f t="shared" si="418"/>
        <v>19199</v>
      </c>
      <c r="O2079" s="46">
        <f t="shared" si="419"/>
        <v>1127</v>
      </c>
      <c r="P2079" s="46" t="s">
        <v>30</v>
      </c>
      <c r="Q2079" s="58">
        <f t="shared" si="420"/>
        <v>0</v>
      </c>
      <c r="R2079" s="46" t="str">
        <f t="shared" si="421"/>
        <v>-</v>
      </c>
      <c r="S2079" s="58" t="str">
        <f t="shared" si="422"/>
        <v>No Discount</v>
      </c>
      <c r="T2079" s="46" t="str">
        <f t="shared" si="423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424"/>
        <v>0</v>
      </c>
      <c r="W2079" s="46" t="str">
        <f t="shared" si="425"/>
        <v>-</v>
      </c>
      <c r="X2079" s="58">
        <f t="shared" si="426"/>
        <v>0</v>
      </c>
      <c r="Y2079" s="46" t="str">
        <f t="shared" si="427"/>
        <v>Yes</v>
      </c>
      <c r="Z2079" s="46" t="str">
        <f t="shared" si="428"/>
        <v>Very high</v>
      </c>
    </row>
    <row r="2080" spans="1:26" x14ac:dyDescent="0.25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416"/>
        <v>10180</v>
      </c>
      <c r="L2080" s="46">
        <f t="shared" si="417"/>
        <v>10988</v>
      </c>
      <c r="M2080" s="46">
        <v>42</v>
      </c>
      <c r="N2080" s="46">
        <f t="shared" si="418"/>
        <v>11030</v>
      </c>
      <c r="O2080" s="46">
        <f t="shared" si="419"/>
        <v>850</v>
      </c>
      <c r="P2080" s="46" t="s">
        <v>28</v>
      </c>
      <c r="Q2080" s="58">
        <f t="shared" si="420"/>
        <v>0</v>
      </c>
      <c r="R2080" s="46" t="str">
        <f t="shared" si="421"/>
        <v>-</v>
      </c>
      <c r="S2080" s="58" t="str">
        <f t="shared" si="422"/>
        <v>No Discount</v>
      </c>
      <c r="T2080" s="46" t="str">
        <f t="shared" si="423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424"/>
        <v>0</v>
      </c>
      <c r="W2080" s="46" t="str">
        <f t="shared" si="425"/>
        <v>-</v>
      </c>
      <c r="X2080" s="58">
        <f t="shared" si="426"/>
        <v>0</v>
      </c>
      <c r="Y2080" s="46" t="str">
        <f t="shared" si="427"/>
        <v>Yes</v>
      </c>
      <c r="Z2080" s="46" t="str">
        <f t="shared" si="428"/>
        <v>HIGH</v>
      </c>
    </row>
    <row r="2081" spans="1:26" x14ac:dyDescent="0.25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416"/>
        <v>3400</v>
      </c>
      <c r="L2081" s="46">
        <f t="shared" si="417"/>
        <v>3632</v>
      </c>
      <c r="M2081" s="46">
        <v>67</v>
      </c>
      <c r="N2081" s="46">
        <f t="shared" si="418"/>
        <v>3699</v>
      </c>
      <c r="O2081" s="46">
        <f t="shared" si="419"/>
        <v>299</v>
      </c>
      <c r="P2081" s="46" t="s">
        <v>28</v>
      </c>
      <c r="Q2081" s="58">
        <f t="shared" si="420"/>
        <v>0</v>
      </c>
      <c r="R2081" s="46">
        <f t="shared" si="421"/>
        <v>554.85</v>
      </c>
      <c r="S2081" s="58" t="str">
        <f t="shared" si="422"/>
        <v>No Discount</v>
      </c>
      <c r="T2081" s="46" t="str">
        <f t="shared" si="423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424"/>
        <v>0</v>
      </c>
      <c r="W2081" s="46" t="str">
        <f t="shared" si="425"/>
        <v>-</v>
      </c>
      <c r="X2081" s="58">
        <f t="shared" si="426"/>
        <v>0</v>
      </c>
      <c r="Y2081" s="46" t="str">
        <f t="shared" si="427"/>
        <v>No</v>
      </c>
      <c r="Z2081" s="46" t="str">
        <f t="shared" si="428"/>
        <v>Very high</v>
      </c>
    </row>
    <row r="2082" spans="1:26" x14ac:dyDescent="0.25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416"/>
        <v>4917</v>
      </c>
      <c r="L2082" s="46">
        <f t="shared" si="417"/>
        <v>5109</v>
      </c>
      <c r="M2082" s="46">
        <v>23</v>
      </c>
      <c r="N2082" s="46">
        <f t="shared" si="418"/>
        <v>5132</v>
      </c>
      <c r="O2082" s="46">
        <f t="shared" si="419"/>
        <v>215</v>
      </c>
      <c r="P2082" s="46" t="s">
        <v>30</v>
      </c>
      <c r="Q2082" s="58">
        <f t="shared" si="420"/>
        <v>0</v>
      </c>
      <c r="R2082" s="46">
        <f t="shared" si="421"/>
        <v>1436.96</v>
      </c>
      <c r="S2082" s="58" t="str">
        <f t="shared" si="422"/>
        <v>No Discount</v>
      </c>
      <c r="T2082" s="46" t="str">
        <f t="shared" si="423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424"/>
        <v>0</v>
      </c>
      <c r="W2082" s="46">
        <f t="shared" si="425"/>
        <v>1436.96</v>
      </c>
      <c r="X2082" s="58">
        <f t="shared" si="426"/>
        <v>0</v>
      </c>
      <c r="Y2082" s="46" t="str">
        <f t="shared" si="427"/>
        <v>Yes</v>
      </c>
      <c r="Z2082" s="46" t="str">
        <f t="shared" si="428"/>
        <v>MID</v>
      </c>
    </row>
    <row r="2083" spans="1:26" x14ac:dyDescent="0.25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416"/>
        <v>22977</v>
      </c>
      <c r="L2083" s="46">
        <f t="shared" si="417"/>
        <v>24354</v>
      </c>
      <c r="M2083" s="46">
        <v>77</v>
      </c>
      <c r="N2083" s="46">
        <f t="shared" si="418"/>
        <v>24431</v>
      </c>
      <c r="O2083" s="46">
        <f t="shared" si="419"/>
        <v>1454</v>
      </c>
      <c r="P2083" s="46" t="s">
        <v>28</v>
      </c>
      <c r="Q2083" s="58">
        <f t="shared" si="420"/>
        <v>0</v>
      </c>
      <c r="R2083" s="46" t="str">
        <f t="shared" si="421"/>
        <v>-</v>
      </c>
      <c r="S2083" s="58" t="str">
        <f t="shared" si="422"/>
        <v>No Discount</v>
      </c>
      <c r="T2083" s="46" t="str">
        <f t="shared" si="423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424"/>
        <v>0</v>
      </c>
      <c r="W2083" s="46" t="str">
        <f t="shared" si="425"/>
        <v>-</v>
      </c>
      <c r="X2083" s="58">
        <f t="shared" si="426"/>
        <v>0</v>
      </c>
      <c r="Y2083" s="46" t="str">
        <f t="shared" si="427"/>
        <v>Yes</v>
      </c>
      <c r="Z2083" s="46" t="str">
        <f t="shared" si="428"/>
        <v>Very high</v>
      </c>
    </row>
    <row r="2084" spans="1:26" x14ac:dyDescent="0.25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416"/>
        <v>16032</v>
      </c>
      <c r="L2084" s="46">
        <f t="shared" si="417"/>
        <v>16664</v>
      </c>
      <c r="M2084" s="46">
        <v>49</v>
      </c>
      <c r="N2084" s="46">
        <f t="shared" si="418"/>
        <v>16713</v>
      </c>
      <c r="O2084" s="46">
        <f t="shared" si="419"/>
        <v>681</v>
      </c>
      <c r="P2084" s="46" t="s">
        <v>28</v>
      </c>
      <c r="Q2084" s="58">
        <f t="shared" si="420"/>
        <v>0</v>
      </c>
      <c r="R2084" s="46">
        <f t="shared" si="421"/>
        <v>4679.6400000000003</v>
      </c>
      <c r="S2084" s="58" t="str">
        <f t="shared" si="422"/>
        <v>No Discount</v>
      </c>
      <c r="T2084" s="46" t="str">
        <f t="shared" si="423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424"/>
        <v>0</v>
      </c>
      <c r="W2084" s="46">
        <f t="shared" si="425"/>
        <v>4679.6400000000003</v>
      </c>
      <c r="X2084" s="58">
        <f t="shared" si="426"/>
        <v>0</v>
      </c>
      <c r="Y2084" s="46" t="str">
        <f t="shared" si="427"/>
        <v>Yes</v>
      </c>
      <c r="Z2084" s="46" t="str">
        <f t="shared" si="428"/>
        <v>HIGH</v>
      </c>
    </row>
    <row r="2085" spans="1:26" x14ac:dyDescent="0.25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416"/>
        <v>528</v>
      </c>
      <c r="L2085" s="46">
        <f t="shared" si="417"/>
        <v>561</v>
      </c>
      <c r="M2085" s="46">
        <v>30</v>
      </c>
      <c r="N2085" s="46">
        <f t="shared" si="418"/>
        <v>591</v>
      </c>
      <c r="O2085" s="46">
        <f t="shared" si="419"/>
        <v>63</v>
      </c>
      <c r="P2085" s="46" t="s">
        <v>30</v>
      </c>
      <c r="Q2085" s="58">
        <f t="shared" si="420"/>
        <v>0.3</v>
      </c>
      <c r="R2085" s="46">
        <f t="shared" si="421"/>
        <v>177.29999999999998</v>
      </c>
      <c r="S2085" s="58" t="str">
        <f t="shared" si="422"/>
        <v>No Discount</v>
      </c>
      <c r="T2085" s="46" t="str">
        <f t="shared" si="423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424"/>
        <v>0.3</v>
      </c>
      <c r="W2085" s="46">
        <f t="shared" si="425"/>
        <v>177.29999999999998</v>
      </c>
      <c r="X2085" s="58">
        <f t="shared" si="426"/>
        <v>0</v>
      </c>
      <c r="Y2085" s="46" t="str">
        <f t="shared" si="427"/>
        <v>No</v>
      </c>
      <c r="Z2085" s="46" t="str">
        <f t="shared" si="428"/>
        <v>MID</v>
      </c>
    </row>
    <row r="2086" spans="1:26" x14ac:dyDescent="0.25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416"/>
        <v>9132</v>
      </c>
      <c r="L2086" s="46">
        <f t="shared" si="417"/>
        <v>9768</v>
      </c>
      <c r="M2086" s="46">
        <v>65</v>
      </c>
      <c r="N2086" s="46">
        <f t="shared" si="418"/>
        <v>9833</v>
      </c>
      <c r="O2086" s="46">
        <f t="shared" si="419"/>
        <v>701</v>
      </c>
      <c r="P2086" s="46" t="s">
        <v>28</v>
      </c>
      <c r="Q2086" s="58">
        <f t="shared" si="420"/>
        <v>0</v>
      </c>
      <c r="R2086" s="46" t="str">
        <f t="shared" si="421"/>
        <v>-</v>
      </c>
      <c r="S2086" s="58" t="str">
        <f t="shared" si="422"/>
        <v>No Discount</v>
      </c>
      <c r="T2086" s="46" t="str">
        <f t="shared" si="423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424"/>
        <v>0</v>
      </c>
      <c r="W2086" s="46" t="str">
        <f t="shared" si="425"/>
        <v>-</v>
      </c>
      <c r="X2086" s="58">
        <f t="shared" si="426"/>
        <v>0</v>
      </c>
      <c r="Y2086" s="46" t="str">
        <f t="shared" si="427"/>
        <v>No</v>
      </c>
      <c r="Z2086" s="46" t="str">
        <f t="shared" si="428"/>
        <v>Very high</v>
      </c>
    </row>
    <row r="2087" spans="1:26" x14ac:dyDescent="0.25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416"/>
        <v>2959</v>
      </c>
      <c r="L2087" s="46">
        <f t="shared" si="417"/>
        <v>3256</v>
      </c>
      <c r="M2087" s="46">
        <v>90</v>
      </c>
      <c r="N2087" s="46">
        <f t="shared" si="418"/>
        <v>3346</v>
      </c>
      <c r="O2087" s="46">
        <f t="shared" si="419"/>
        <v>387</v>
      </c>
      <c r="P2087" s="46" t="s">
        <v>152</v>
      </c>
      <c r="Q2087" s="58">
        <f t="shared" si="420"/>
        <v>0</v>
      </c>
      <c r="R2087" s="46">
        <f t="shared" si="421"/>
        <v>936.88000000000011</v>
      </c>
      <c r="S2087" s="58" t="str">
        <f t="shared" si="422"/>
        <v>No Discount</v>
      </c>
      <c r="T2087" s="46" t="str">
        <f t="shared" si="423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424"/>
        <v>0</v>
      </c>
      <c r="W2087" s="46">
        <f t="shared" si="425"/>
        <v>936.88000000000011</v>
      </c>
      <c r="X2087" s="58">
        <f t="shared" si="426"/>
        <v>0</v>
      </c>
      <c r="Y2087" s="46" t="str">
        <f t="shared" si="427"/>
        <v>Yes</v>
      </c>
      <c r="Z2087" s="46" t="str">
        <f t="shared" si="428"/>
        <v>Very high</v>
      </c>
    </row>
    <row r="2088" spans="1:26" x14ac:dyDescent="0.25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416"/>
        <v>419</v>
      </c>
      <c r="L2088" s="46">
        <f t="shared" si="417"/>
        <v>458</v>
      </c>
      <c r="M2088" s="46">
        <v>58</v>
      </c>
      <c r="N2088" s="46">
        <f t="shared" si="418"/>
        <v>516</v>
      </c>
      <c r="O2088" s="46">
        <f t="shared" si="419"/>
        <v>97</v>
      </c>
      <c r="P2088" s="46" t="s">
        <v>28</v>
      </c>
      <c r="Q2088" s="58">
        <f t="shared" si="420"/>
        <v>0</v>
      </c>
      <c r="R2088" s="46" t="str">
        <f t="shared" si="421"/>
        <v>-</v>
      </c>
      <c r="S2088" s="58" t="str">
        <f t="shared" si="422"/>
        <v>No Discount</v>
      </c>
      <c r="T2088" s="46" t="str">
        <f t="shared" si="423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424"/>
        <v>0</v>
      </c>
      <c r="W2088" s="46" t="str">
        <f t="shared" si="425"/>
        <v>-</v>
      </c>
      <c r="X2088" s="58">
        <f t="shared" si="426"/>
        <v>0</v>
      </c>
      <c r="Y2088" s="46" t="str">
        <f t="shared" si="427"/>
        <v>No</v>
      </c>
      <c r="Z2088" s="46" t="str">
        <f t="shared" si="428"/>
        <v>HIGH</v>
      </c>
    </row>
    <row r="2089" spans="1:26" x14ac:dyDescent="0.25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416"/>
        <v>8998</v>
      </c>
      <c r="L2089" s="46">
        <f t="shared" si="417"/>
        <v>9808</v>
      </c>
      <c r="M2089" s="46">
        <v>55</v>
      </c>
      <c r="N2089" s="46">
        <f t="shared" si="418"/>
        <v>9863</v>
      </c>
      <c r="O2089" s="46">
        <f t="shared" si="419"/>
        <v>865</v>
      </c>
      <c r="P2089" s="46" t="s">
        <v>28</v>
      </c>
      <c r="Q2089" s="58">
        <f t="shared" si="420"/>
        <v>0</v>
      </c>
      <c r="R2089" s="46" t="str">
        <f t="shared" si="421"/>
        <v>-</v>
      </c>
      <c r="S2089" s="58" t="str">
        <f t="shared" si="422"/>
        <v>No Discount</v>
      </c>
      <c r="T2089" s="46" t="str">
        <f t="shared" si="423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424"/>
        <v>0</v>
      </c>
      <c r="W2089" s="46" t="str">
        <f t="shared" si="425"/>
        <v>-</v>
      </c>
      <c r="X2089" s="58">
        <f t="shared" si="426"/>
        <v>0</v>
      </c>
      <c r="Y2089" s="46" t="str">
        <f t="shared" si="427"/>
        <v>Yes</v>
      </c>
      <c r="Z2089" s="46" t="str">
        <f t="shared" si="428"/>
        <v>HIGH</v>
      </c>
    </row>
    <row r="2090" spans="1:26" x14ac:dyDescent="0.25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416"/>
        <v>338</v>
      </c>
      <c r="L2090" s="46">
        <f t="shared" si="417"/>
        <v>354</v>
      </c>
      <c r="M2090" s="46">
        <v>30</v>
      </c>
      <c r="N2090" s="46">
        <f t="shared" si="418"/>
        <v>384</v>
      </c>
      <c r="O2090" s="46">
        <f t="shared" si="419"/>
        <v>46</v>
      </c>
      <c r="P2090" s="46" t="s">
        <v>30</v>
      </c>
      <c r="Q2090" s="58">
        <f t="shared" si="420"/>
        <v>0</v>
      </c>
      <c r="R2090" s="46" t="str">
        <f t="shared" si="421"/>
        <v>-</v>
      </c>
      <c r="S2090" s="58" t="str">
        <f t="shared" si="422"/>
        <v>No Discount</v>
      </c>
      <c r="T2090" s="46" t="str">
        <f t="shared" si="423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424"/>
        <v>0</v>
      </c>
      <c r="W2090" s="46" t="str">
        <f t="shared" si="425"/>
        <v>-</v>
      </c>
      <c r="X2090" s="58">
        <f t="shared" si="426"/>
        <v>0</v>
      </c>
      <c r="Y2090" s="46" t="str">
        <f t="shared" si="427"/>
        <v>No</v>
      </c>
      <c r="Z2090" s="46" t="str">
        <f t="shared" si="428"/>
        <v>MID</v>
      </c>
    </row>
    <row r="2091" spans="1:26" x14ac:dyDescent="0.25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416"/>
        <v>14750</v>
      </c>
      <c r="L2091" s="46">
        <f t="shared" si="417"/>
        <v>15920</v>
      </c>
      <c r="M2091" s="46">
        <v>69</v>
      </c>
      <c r="N2091" s="46">
        <f t="shared" si="418"/>
        <v>15989</v>
      </c>
      <c r="O2091" s="46">
        <f t="shared" si="419"/>
        <v>1239</v>
      </c>
      <c r="P2091" s="46" t="s">
        <v>30</v>
      </c>
      <c r="Q2091" s="58">
        <f t="shared" si="420"/>
        <v>0</v>
      </c>
      <c r="R2091" s="46" t="str">
        <f t="shared" si="421"/>
        <v>-</v>
      </c>
      <c r="S2091" s="58" t="str">
        <f t="shared" si="422"/>
        <v>No Discount</v>
      </c>
      <c r="T2091" s="46" t="str">
        <f t="shared" si="423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424"/>
        <v>0</v>
      </c>
      <c r="W2091" s="46" t="str">
        <f t="shared" si="425"/>
        <v>-</v>
      </c>
      <c r="X2091" s="58">
        <f t="shared" si="426"/>
        <v>0</v>
      </c>
      <c r="Y2091" s="46" t="str">
        <f t="shared" si="427"/>
        <v>Yes</v>
      </c>
      <c r="Z2091" s="46" t="str">
        <f t="shared" si="428"/>
        <v>Very high</v>
      </c>
    </row>
    <row r="2092" spans="1:26" x14ac:dyDescent="0.25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416"/>
        <v>7430</v>
      </c>
      <c r="L2092" s="46">
        <f t="shared" si="417"/>
        <v>7725</v>
      </c>
      <c r="M2092" s="46">
        <v>92</v>
      </c>
      <c r="N2092" s="46">
        <f t="shared" si="418"/>
        <v>7817</v>
      </c>
      <c r="O2092" s="46">
        <f t="shared" si="419"/>
        <v>387</v>
      </c>
      <c r="P2092" s="46" t="s">
        <v>28</v>
      </c>
      <c r="Q2092" s="58">
        <f t="shared" si="420"/>
        <v>0</v>
      </c>
      <c r="R2092" s="46">
        <f t="shared" si="421"/>
        <v>2188.7600000000002</v>
      </c>
      <c r="S2092" s="58" t="str">
        <f t="shared" si="422"/>
        <v>No Discount</v>
      </c>
      <c r="T2092" s="46" t="str">
        <f t="shared" si="423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424"/>
        <v>0</v>
      </c>
      <c r="W2092" s="46">
        <f t="shared" si="425"/>
        <v>2188.7600000000002</v>
      </c>
      <c r="X2092" s="58">
        <f t="shared" si="426"/>
        <v>0</v>
      </c>
      <c r="Y2092" s="46" t="str">
        <f t="shared" si="427"/>
        <v>Yes</v>
      </c>
      <c r="Z2092" s="46" t="str">
        <f t="shared" si="428"/>
        <v>Very high</v>
      </c>
    </row>
    <row r="2093" spans="1:26" x14ac:dyDescent="0.25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416"/>
        <v>7164</v>
      </c>
      <c r="L2093" s="46">
        <f t="shared" si="417"/>
        <v>7515</v>
      </c>
      <c r="M2093" s="46">
        <v>26</v>
      </c>
      <c r="N2093" s="46">
        <f t="shared" si="418"/>
        <v>7541</v>
      </c>
      <c r="O2093" s="46">
        <f t="shared" si="419"/>
        <v>377</v>
      </c>
      <c r="P2093" s="46" t="s">
        <v>30</v>
      </c>
      <c r="Q2093" s="58">
        <f t="shared" si="420"/>
        <v>0</v>
      </c>
      <c r="R2093" s="46" t="str">
        <f t="shared" si="421"/>
        <v>-</v>
      </c>
      <c r="S2093" s="58" t="str">
        <f t="shared" si="422"/>
        <v>No Discount</v>
      </c>
      <c r="T2093" s="46" t="str">
        <f t="shared" si="423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424"/>
        <v>0</v>
      </c>
      <c r="W2093" s="46" t="str">
        <f t="shared" si="425"/>
        <v>-</v>
      </c>
      <c r="X2093" s="58">
        <f t="shared" si="426"/>
        <v>0</v>
      </c>
      <c r="Y2093" s="46" t="str">
        <f t="shared" si="427"/>
        <v>No</v>
      </c>
      <c r="Z2093" s="46" t="str">
        <f t="shared" si="428"/>
        <v>MID</v>
      </c>
    </row>
    <row r="2094" spans="1:26" x14ac:dyDescent="0.25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416"/>
        <v>3810</v>
      </c>
      <c r="L2094" s="46">
        <f t="shared" si="417"/>
        <v>4074</v>
      </c>
      <c r="M2094" s="46">
        <v>58</v>
      </c>
      <c r="N2094" s="46">
        <f t="shared" si="418"/>
        <v>4132</v>
      </c>
      <c r="O2094" s="46">
        <f t="shared" si="419"/>
        <v>322</v>
      </c>
      <c r="P2094" s="46" t="s">
        <v>28</v>
      </c>
      <c r="Q2094" s="58">
        <f t="shared" si="420"/>
        <v>0.3</v>
      </c>
      <c r="R2094" s="46">
        <f t="shared" si="421"/>
        <v>1239.5999999999999</v>
      </c>
      <c r="S2094" s="58" t="str">
        <f t="shared" si="422"/>
        <v>No Discount</v>
      </c>
      <c r="T2094" s="46" t="str">
        <f t="shared" si="423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424"/>
        <v>0.3</v>
      </c>
      <c r="W2094" s="46">
        <f t="shared" si="425"/>
        <v>1239.5999999999999</v>
      </c>
      <c r="X2094" s="58">
        <f t="shared" si="426"/>
        <v>0</v>
      </c>
      <c r="Y2094" s="46" t="str">
        <f t="shared" si="427"/>
        <v>No</v>
      </c>
      <c r="Z2094" s="46" t="str">
        <f t="shared" si="428"/>
        <v>HIGH</v>
      </c>
    </row>
    <row r="2095" spans="1:26" x14ac:dyDescent="0.25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416"/>
        <v>40405</v>
      </c>
      <c r="L2095" s="46">
        <f t="shared" si="417"/>
        <v>43255</v>
      </c>
      <c r="M2095" s="46">
        <v>26</v>
      </c>
      <c r="N2095" s="46">
        <f t="shared" si="418"/>
        <v>43281</v>
      </c>
      <c r="O2095" s="46">
        <f t="shared" si="419"/>
        <v>2876</v>
      </c>
      <c r="P2095" s="46" t="s">
        <v>28</v>
      </c>
      <c r="Q2095" s="58">
        <f t="shared" si="420"/>
        <v>0</v>
      </c>
      <c r="R2095" s="46" t="str">
        <f t="shared" si="421"/>
        <v>-</v>
      </c>
      <c r="S2095" s="58" t="str">
        <f t="shared" si="422"/>
        <v>No Discount</v>
      </c>
      <c r="T2095" s="46" t="str">
        <f t="shared" si="423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424"/>
        <v>0</v>
      </c>
      <c r="W2095" s="46" t="str">
        <f t="shared" si="425"/>
        <v>-</v>
      </c>
      <c r="X2095" s="58">
        <f t="shared" si="426"/>
        <v>0</v>
      </c>
      <c r="Y2095" s="46" t="str">
        <f t="shared" si="427"/>
        <v>Yes</v>
      </c>
      <c r="Z2095" s="46" t="str">
        <f t="shared" si="428"/>
        <v>MID</v>
      </c>
    </row>
    <row r="2096" spans="1:26" x14ac:dyDescent="0.25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416"/>
        <v>20821</v>
      </c>
      <c r="L2096" s="46">
        <f t="shared" si="417"/>
        <v>21863</v>
      </c>
      <c r="M2096" s="46">
        <v>55</v>
      </c>
      <c r="N2096" s="46">
        <f t="shared" si="418"/>
        <v>21918</v>
      </c>
      <c r="O2096" s="46">
        <f t="shared" si="419"/>
        <v>1097</v>
      </c>
      <c r="P2096" s="46" t="s">
        <v>30</v>
      </c>
      <c r="Q2096" s="58">
        <f t="shared" si="420"/>
        <v>0.3</v>
      </c>
      <c r="R2096" s="46">
        <f t="shared" si="421"/>
        <v>6575.4</v>
      </c>
      <c r="S2096" s="58" t="str">
        <f t="shared" si="422"/>
        <v>No Discount</v>
      </c>
      <c r="T2096" s="46" t="str">
        <f t="shared" si="423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si="424"/>
        <v>0.3</v>
      </c>
      <c r="W2096" s="46">
        <f t="shared" si="425"/>
        <v>6575.4</v>
      </c>
      <c r="X2096" s="58">
        <f t="shared" si="426"/>
        <v>0</v>
      </c>
      <c r="Y2096" s="46" t="str">
        <f t="shared" si="427"/>
        <v>Yes</v>
      </c>
      <c r="Z2096" s="46" t="str">
        <f t="shared" si="428"/>
        <v>HIGH</v>
      </c>
    </row>
    <row r="2097" spans="1:26" x14ac:dyDescent="0.25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416"/>
        <v>2215</v>
      </c>
      <c r="L2097" s="46">
        <f t="shared" si="417"/>
        <v>2370</v>
      </c>
      <c r="M2097" s="46">
        <v>79</v>
      </c>
      <c r="N2097" s="46">
        <f t="shared" si="418"/>
        <v>2449</v>
      </c>
      <c r="O2097" s="46">
        <f t="shared" si="419"/>
        <v>234</v>
      </c>
      <c r="P2097" s="46" t="s">
        <v>28</v>
      </c>
      <c r="Q2097" s="58">
        <f t="shared" si="420"/>
        <v>0</v>
      </c>
      <c r="R2097" s="46">
        <f t="shared" si="421"/>
        <v>367.34999999999997</v>
      </c>
      <c r="S2097" s="58" t="str">
        <f t="shared" si="422"/>
        <v>No Discount</v>
      </c>
      <c r="T2097" s="46" t="str">
        <f t="shared" si="423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424"/>
        <v>0</v>
      </c>
      <c r="W2097" s="46" t="str">
        <f t="shared" si="425"/>
        <v>-</v>
      </c>
      <c r="X2097" s="58">
        <f t="shared" si="426"/>
        <v>0</v>
      </c>
      <c r="Y2097" s="46" t="str">
        <f t="shared" si="427"/>
        <v>No</v>
      </c>
      <c r="Z2097" s="46" t="str">
        <f t="shared" si="428"/>
        <v>Very high</v>
      </c>
    </row>
    <row r="2098" spans="1:26" x14ac:dyDescent="0.25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416"/>
        <v>6618</v>
      </c>
      <c r="L2098" s="46">
        <f t="shared" si="417"/>
        <v>7014</v>
      </c>
      <c r="M2098" s="46">
        <v>87</v>
      </c>
      <c r="N2098" s="46">
        <f t="shared" si="418"/>
        <v>7101</v>
      </c>
      <c r="O2098" s="46">
        <f t="shared" si="419"/>
        <v>483</v>
      </c>
      <c r="P2098" s="46" t="s">
        <v>30</v>
      </c>
      <c r="Q2098" s="58">
        <f t="shared" si="420"/>
        <v>0.3</v>
      </c>
      <c r="R2098" s="46">
        <f t="shared" si="421"/>
        <v>2130.2999999999997</v>
      </c>
      <c r="S2098" s="58" t="str">
        <f t="shared" si="422"/>
        <v>No Discount</v>
      </c>
      <c r="T2098" s="46" t="str">
        <f t="shared" si="423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424"/>
        <v>0.3</v>
      </c>
      <c r="W2098" s="46">
        <f t="shared" si="425"/>
        <v>2130.2999999999997</v>
      </c>
      <c r="X2098" s="58">
        <f t="shared" si="426"/>
        <v>0</v>
      </c>
      <c r="Y2098" s="46" t="str">
        <f t="shared" si="427"/>
        <v>Yes</v>
      </c>
      <c r="Z2098" s="46" t="str">
        <f t="shared" si="428"/>
        <v>Very high</v>
      </c>
    </row>
    <row r="2099" spans="1:26" x14ac:dyDescent="0.25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416"/>
        <v>7764</v>
      </c>
      <c r="L2099" s="46">
        <f t="shared" si="417"/>
        <v>8148</v>
      </c>
      <c r="M2099" s="46">
        <v>50</v>
      </c>
      <c r="N2099" s="46">
        <f t="shared" si="418"/>
        <v>8198</v>
      </c>
      <c r="O2099" s="46">
        <f t="shared" si="419"/>
        <v>434</v>
      </c>
      <c r="P2099" s="46" t="s">
        <v>30</v>
      </c>
      <c r="Q2099" s="58">
        <f t="shared" si="420"/>
        <v>0.3</v>
      </c>
      <c r="R2099" s="46">
        <f t="shared" si="421"/>
        <v>2459.4</v>
      </c>
      <c r="S2099" s="58" t="str">
        <f t="shared" si="422"/>
        <v>No Discount</v>
      </c>
      <c r="T2099" s="46" t="str">
        <f t="shared" si="423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424"/>
        <v>0.3</v>
      </c>
      <c r="W2099" s="46">
        <f t="shared" si="425"/>
        <v>2459.4</v>
      </c>
      <c r="X2099" s="58">
        <f t="shared" si="426"/>
        <v>0</v>
      </c>
      <c r="Y2099" s="46" t="str">
        <f t="shared" si="427"/>
        <v>No</v>
      </c>
      <c r="Z2099" s="46" t="str">
        <f t="shared" si="428"/>
        <v>HIGH</v>
      </c>
    </row>
    <row r="2100" spans="1:26" x14ac:dyDescent="0.25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416"/>
        <v>1572</v>
      </c>
      <c r="L2100" s="46">
        <f t="shared" si="417"/>
        <v>1692</v>
      </c>
      <c r="M2100" s="46">
        <v>30</v>
      </c>
      <c r="N2100" s="46">
        <f t="shared" si="418"/>
        <v>1722</v>
      </c>
      <c r="O2100" s="46">
        <f t="shared" si="419"/>
        <v>150</v>
      </c>
      <c r="P2100" s="46" t="s">
        <v>30</v>
      </c>
      <c r="Q2100" s="58">
        <f t="shared" si="420"/>
        <v>0</v>
      </c>
      <c r="R2100" s="46">
        <f t="shared" si="421"/>
        <v>258.3</v>
      </c>
      <c r="S2100" s="58" t="str">
        <f t="shared" si="422"/>
        <v>No Discount</v>
      </c>
      <c r="T2100" s="46" t="str">
        <f t="shared" si="423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424"/>
        <v>0</v>
      </c>
      <c r="W2100" s="46" t="str">
        <f t="shared" si="425"/>
        <v>-</v>
      </c>
      <c r="X2100" s="58">
        <f t="shared" si="426"/>
        <v>0</v>
      </c>
      <c r="Y2100" s="46" t="str">
        <f t="shared" si="427"/>
        <v>No</v>
      </c>
      <c r="Z2100" s="46" t="str">
        <f t="shared" si="428"/>
        <v>MID</v>
      </c>
    </row>
    <row r="2101" spans="1:26" x14ac:dyDescent="0.25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416"/>
        <v>171</v>
      </c>
      <c r="L2101" s="46">
        <f t="shared" si="417"/>
        <v>183</v>
      </c>
      <c r="M2101" s="46">
        <v>10</v>
      </c>
      <c r="N2101" s="46">
        <f t="shared" si="418"/>
        <v>193</v>
      </c>
      <c r="O2101" s="46">
        <f t="shared" si="419"/>
        <v>22</v>
      </c>
      <c r="P2101" s="46" t="s">
        <v>28</v>
      </c>
      <c r="Q2101" s="58">
        <f t="shared" si="420"/>
        <v>0</v>
      </c>
      <c r="R2101" s="46">
        <f t="shared" si="421"/>
        <v>54.040000000000006</v>
      </c>
      <c r="S2101" s="58" t="str">
        <f t="shared" si="422"/>
        <v>No Discount</v>
      </c>
      <c r="T2101" s="46" t="str">
        <f t="shared" si="423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424"/>
        <v>0</v>
      </c>
      <c r="W2101" s="46">
        <f t="shared" si="425"/>
        <v>54.040000000000006</v>
      </c>
      <c r="X2101" s="58">
        <f t="shared" si="426"/>
        <v>0</v>
      </c>
      <c r="Y2101" s="46" t="str">
        <f t="shared" si="427"/>
        <v>No</v>
      </c>
      <c r="Z2101" s="46" t="str">
        <f t="shared" si="428"/>
        <v>LOW</v>
      </c>
    </row>
    <row r="2102" spans="1:26" x14ac:dyDescent="0.25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416"/>
        <v>12855</v>
      </c>
      <c r="L2102" s="46">
        <f t="shared" si="417"/>
        <v>13731</v>
      </c>
      <c r="M2102" s="46">
        <v>85</v>
      </c>
      <c r="N2102" s="46">
        <f t="shared" si="418"/>
        <v>13816</v>
      </c>
      <c r="O2102" s="46">
        <f t="shared" si="419"/>
        <v>961</v>
      </c>
      <c r="P2102" s="46" t="s">
        <v>28</v>
      </c>
      <c r="Q2102" s="58">
        <f t="shared" si="420"/>
        <v>0</v>
      </c>
      <c r="R2102" s="46">
        <f t="shared" si="421"/>
        <v>3868.4800000000005</v>
      </c>
      <c r="S2102" s="58" t="str">
        <f t="shared" si="422"/>
        <v>No Discount</v>
      </c>
      <c r="T2102" s="46" t="str">
        <f t="shared" si="423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424"/>
        <v>0</v>
      </c>
      <c r="W2102" s="46">
        <f t="shared" si="425"/>
        <v>3868.4800000000005</v>
      </c>
      <c r="X2102" s="58">
        <f t="shared" si="426"/>
        <v>0</v>
      </c>
      <c r="Y2102" s="46" t="str">
        <f t="shared" si="427"/>
        <v>Yes</v>
      </c>
      <c r="Z2102" s="46" t="str">
        <f t="shared" si="428"/>
        <v>Very high</v>
      </c>
    </row>
    <row r="2103" spans="1:26" x14ac:dyDescent="0.25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416"/>
        <v>917</v>
      </c>
      <c r="L2103" s="46">
        <f t="shared" si="417"/>
        <v>987</v>
      </c>
      <c r="M2103" s="46">
        <v>30</v>
      </c>
      <c r="N2103" s="46">
        <f t="shared" si="418"/>
        <v>1017</v>
      </c>
      <c r="O2103" s="46">
        <f t="shared" si="419"/>
        <v>100</v>
      </c>
      <c r="P2103" s="46" t="s">
        <v>28</v>
      </c>
      <c r="Q2103" s="58">
        <f t="shared" si="420"/>
        <v>0.3</v>
      </c>
      <c r="R2103" s="46">
        <f t="shared" si="421"/>
        <v>305.09999999999997</v>
      </c>
      <c r="S2103" s="58" t="str">
        <f t="shared" si="422"/>
        <v>No Discount</v>
      </c>
      <c r="T2103" s="46" t="str">
        <f t="shared" si="423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424"/>
        <v>0.3</v>
      </c>
      <c r="W2103" s="46">
        <f t="shared" si="425"/>
        <v>305.09999999999997</v>
      </c>
      <c r="X2103" s="58">
        <f t="shared" si="426"/>
        <v>0</v>
      </c>
      <c r="Y2103" s="46" t="str">
        <f t="shared" si="427"/>
        <v>No</v>
      </c>
      <c r="Z2103" s="46" t="str">
        <f t="shared" si="428"/>
        <v>MID</v>
      </c>
    </row>
    <row r="2104" spans="1:26" x14ac:dyDescent="0.25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416"/>
        <v>3423</v>
      </c>
      <c r="L2104" s="46">
        <f t="shared" si="417"/>
        <v>3558</v>
      </c>
      <c r="M2104" s="46">
        <v>88</v>
      </c>
      <c r="N2104" s="46">
        <f t="shared" si="418"/>
        <v>3646</v>
      </c>
      <c r="O2104" s="46">
        <f t="shared" si="419"/>
        <v>223</v>
      </c>
      <c r="P2104" s="46" t="s">
        <v>30</v>
      </c>
      <c r="Q2104" s="58">
        <f t="shared" si="420"/>
        <v>0</v>
      </c>
      <c r="R2104" s="46">
        <f t="shared" si="421"/>
        <v>1020.8800000000001</v>
      </c>
      <c r="S2104" s="58" t="str">
        <f t="shared" si="422"/>
        <v>No Discount</v>
      </c>
      <c r="T2104" s="46" t="str">
        <f t="shared" si="423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424"/>
        <v>0</v>
      </c>
      <c r="W2104" s="46">
        <f t="shared" si="425"/>
        <v>1020.8800000000001</v>
      </c>
      <c r="X2104" s="58">
        <f t="shared" si="426"/>
        <v>0</v>
      </c>
      <c r="Y2104" s="46" t="str">
        <f t="shared" si="427"/>
        <v>Yes</v>
      </c>
      <c r="Z2104" s="46" t="str">
        <f t="shared" si="428"/>
        <v>Very high</v>
      </c>
    </row>
    <row r="2105" spans="1:26" x14ac:dyDescent="0.25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416"/>
        <v>528</v>
      </c>
      <c r="L2105" s="46">
        <f t="shared" si="417"/>
        <v>582</v>
      </c>
      <c r="M2105" s="46">
        <v>30</v>
      </c>
      <c r="N2105" s="46">
        <f t="shared" si="418"/>
        <v>612</v>
      </c>
      <c r="O2105" s="46">
        <f t="shared" si="419"/>
        <v>84</v>
      </c>
      <c r="P2105" s="46" t="s">
        <v>152</v>
      </c>
      <c r="Q2105" s="58">
        <f t="shared" si="420"/>
        <v>0</v>
      </c>
      <c r="R2105" s="46">
        <f t="shared" si="421"/>
        <v>171.36</v>
      </c>
      <c r="S2105" s="58" t="str">
        <f t="shared" si="422"/>
        <v>No Discount</v>
      </c>
      <c r="T2105" s="46" t="str">
        <f t="shared" si="423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424"/>
        <v>0</v>
      </c>
      <c r="W2105" s="46">
        <f t="shared" si="425"/>
        <v>171.36</v>
      </c>
      <c r="X2105" s="58">
        <f t="shared" si="426"/>
        <v>0</v>
      </c>
      <c r="Y2105" s="46" t="str">
        <f t="shared" si="427"/>
        <v>No</v>
      </c>
      <c r="Z2105" s="46" t="str">
        <f t="shared" si="428"/>
        <v>MID</v>
      </c>
    </row>
    <row r="2106" spans="1:26" x14ac:dyDescent="0.25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416"/>
        <v>210</v>
      </c>
      <c r="L2106" s="46">
        <f t="shared" si="417"/>
        <v>224</v>
      </c>
      <c r="M2106" s="46">
        <v>64</v>
      </c>
      <c r="N2106" s="46">
        <f t="shared" si="418"/>
        <v>288</v>
      </c>
      <c r="O2106" s="46">
        <f t="shared" si="419"/>
        <v>78</v>
      </c>
      <c r="P2106" s="46" t="s">
        <v>152</v>
      </c>
      <c r="Q2106" s="58">
        <f t="shared" si="420"/>
        <v>0</v>
      </c>
      <c r="R2106" s="46" t="str">
        <f t="shared" si="421"/>
        <v>-</v>
      </c>
      <c r="S2106" s="58" t="str">
        <f t="shared" si="422"/>
        <v>No Discount</v>
      </c>
      <c r="T2106" s="46" t="str">
        <f t="shared" si="423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424"/>
        <v>0</v>
      </c>
      <c r="W2106" s="46" t="str">
        <f t="shared" si="425"/>
        <v>-</v>
      </c>
      <c r="X2106" s="58">
        <f t="shared" si="426"/>
        <v>0</v>
      </c>
      <c r="Y2106" s="46" t="str">
        <f t="shared" si="427"/>
        <v>No</v>
      </c>
      <c r="Z2106" s="46" t="str">
        <f t="shared" si="428"/>
        <v>Very high</v>
      </c>
    </row>
    <row r="2107" spans="1:26" x14ac:dyDescent="0.25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416"/>
        <v>46038</v>
      </c>
      <c r="L2107" s="46">
        <f t="shared" si="417"/>
        <v>49686</v>
      </c>
      <c r="M2107" s="46">
        <v>60</v>
      </c>
      <c r="N2107" s="46">
        <f t="shared" si="418"/>
        <v>49746</v>
      </c>
      <c r="O2107" s="46">
        <f t="shared" si="419"/>
        <v>3708</v>
      </c>
      <c r="P2107" s="46" t="s">
        <v>30</v>
      </c>
      <c r="Q2107" s="58">
        <f t="shared" si="420"/>
        <v>0</v>
      </c>
      <c r="R2107" s="46">
        <f t="shared" si="421"/>
        <v>7461.9</v>
      </c>
      <c r="S2107" s="58" t="str">
        <f t="shared" si="422"/>
        <v>No Discount</v>
      </c>
      <c r="T2107" s="46" t="str">
        <f t="shared" si="423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424"/>
        <v>0</v>
      </c>
      <c r="W2107" s="46" t="str">
        <f t="shared" si="425"/>
        <v>-</v>
      </c>
      <c r="X2107" s="58">
        <f t="shared" si="426"/>
        <v>0</v>
      </c>
      <c r="Y2107" s="46" t="str">
        <f t="shared" si="427"/>
        <v>Yes</v>
      </c>
      <c r="Z2107" s="46" t="str">
        <f t="shared" si="428"/>
        <v>HIGH</v>
      </c>
    </row>
    <row r="2108" spans="1:26" x14ac:dyDescent="0.25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416"/>
        <v>14750</v>
      </c>
      <c r="L2108" s="46">
        <f t="shared" si="417"/>
        <v>15920</v>
      </c>
      <c r="M2108" s="46">
        <v>90</v>
      </c>
      <c r="N2108" s="46">
        <f t="shared" si="418"/>
        <v>16010</v>
      </c>
      <c r="O2108" s="46">
        <f t="shared" si="419"/>
        <v>1260</v>
      </c>
      <c r="P2108" s="46" t="s">
        <v>30</v>
      </c>
      <c r="Q2108" s="58">
        <f t="shared" si="420"/>
        <v>0</v>
      </c>
      <c r="R2108" s="46">
        <f t="shared" si="421"/>
        <v>2401.5</v>
      </c>
      <c r="S2108" s="58" t="str">
        <f t="shared" si="422"/>
        <v>No Discount</v>
      </c>
      <c r="T2108" s="46" t="str">
        <f t="shared" si="423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424"/>
        <v>0</v>
      </c>
      <c r="W2108" s="46" t="str">
        <f t="shared" si="425"/>
        <v>-</v>
      </c>
      <c r="X2108" s="58">
        <f t="shared" si="426"/>
        <v>0</v>
      </c>
      <c r="Y2108" s="46" t="str">
        <f t="shared" si="427"/>
        <v>Yes</v>
      </c>
      <c r="Z2108" s="46" t="str">
        <f t="shared" si="428"/>
        <v>Very high</v>
      </c>
    </row>
    <row r="2109" spans="1:26" x14ac:dyDescent="0.25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416"/>
        <v>16162</v>
      </c>
      <c r="L2109" s="46">
        <f t="shared" si="417"/>
        <v>17302</v>
      </c>
      <c r="M2109" s="46">
        <v>49</v>
      </c>
      <c r="N2109" s="46">
        <f t="shared" si="418"/>
        <v>17351</v>
      </c>
      <c r="O2109" s="46">
        <f t="shared" si="419"/>
        <v>1189</v>
      </c>
      <c r="P2109" s="46" t="s">
        <v>30</v>
      </c>
      <c r="Q2109" s="58">
        <f t="shared" si="420"/>
        <v>0.3</v>
      </c>
      <c r="R2109" s="46">
        <f t="shared" si="421"/>
        <v>5205.3</v>
      </c>
      <c r="S2109" s="58" t="str">
        <f t="shared" si="422"/>
        <v>No Discount</v>
      </c>
      <c r="T2109" s="46" t="str">
        <f t="shared" si="423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424"/>
        <v>0.3</v>
      </c>
      <c r="W2109" s="46">
        <f t="shared" si="425"/>
        <v>5205.3</v>
      </c>
      <c r="X2109" s="58">
        <f t="shared" si="426"/>
        <v>0</v>
      </c>
      <c r="Y2109" s="46" t="str">
        <f t="shared" si="427"/>
        <v>Yes</v>
      </c>
      <c r="Z2109" s="46" t="str">
        <f t="shared" si="428"/>
        <v>HIGH</v>
      </c>
    </row>
    <row r="2110" spans="1:26" x14ac:dyDescent="0.25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416"/>
        <v>11616</v>
      </c>
      <c r="L2110" s="46">
        <f t="shared" si="417"/>
        <v>12174</v>
      </c>
      <c r="M2110" s="46">
        <v>90</v>
      </c>
      <c r="N2110" s="46">
        <f t="shared" si="418"/>
        <v>12264</v>
      </c>
      <c r="O2110" s="46">
        <f t="shared" si="419"/>
        <v>648</v>
      </c>
      <c r="P2110" s="46" t="s">
        <v>30</v>
      </c>
      <c r="Q2110" s="58">
        <f t="shared" si="420"/>
        <v>0.3</v>
      </c>
      <c r="R2110" s="46">
        <f t="shared" si="421"/>
        <v>3679.2</v>
      </c>
      <c r="S2110" s="58" t="str">
        <f t="shared" si="422"/>
        <v>No Discount</v>
      </c>
      <c r="T2110" s="46" t="str">
        <f t="shared" si="423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424"/>
        <v>0.3</v>
      </c>
      <c r="W2110" s="46">
        <f t="shared" si="425"/>
        <v>3679.2</v>
      </c>
      <c r="X2110" s="58">
        <f t="shared" si="426"/>
        <v>0</v>
      </c>
      <c r="Y2110" s="46" t="str">
        <f t="shared" si="427"/>
        <v>Yes</v>
      </c>
      <c r="Z2110" s="46" t="str">
        <f t="shared" si="428"/>
        <v>Very high</v>
      </c>
    </row>
    <row r="2111" spans="1:26" x14ac:dyDescent="0.25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416"/>
        <v>17139</v>
      </c>
      <c r="L2111" s="46">
        <f t="shared" si="417"/>
        <v>17646</v>
      </c>
      <c r="M2111" s="46">
        <v>100</v>
      </c>
      <c r="N2111" s="46">
        <f t="shared" si="418"/>
        <v>17746</v>
      </c>
      <c r="O2111" s="46">
        <f t="shared" si="419"/>
        <v>607</v>
      </c>
      <c r="P2111" s="46" t="s">
        <v>152</v>
      </c>
      <c r="Q2111" s="58">
        <f t="shared" si="420"/>
        <v>0</v>
      </c>
      <c r="R2111" s="46" t="str">
        <f t="shared" si="421"/>
        <v>-</v>
      </c>
      <c r="S2111" s="58" t="str">
        <f t="shared" si="422"/>
        <v>No Discount</v>
      </c>
      <c r="T2111" s="46" t="str">
        <f t="shared" si="423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424"/>
        <v>0</v>
      </c>
      <c r="W2111" s="46" t="str">
        <f t="shared" si="425"/>
        <v>-</v>
      </c>
      <c r="X2111" s="58">
        <f t="shared" si="426"/>
        <v>0</v>
      </c>
      <c r="Y2111" s="46" t="str">
        <f t="shared" si="427"/>
        <v>Yes</v>
      </c>
      <c r="Z2111" s="46" t="str">
        <f t="shared" si="428"/>
        <v>Very high</v>
      </c>
    </row>
    <row r="2112" spans="1:26" x14ac:dyDescent="0.25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416"/>
        <v>118</v>
      </c>
      <c r="L2112" s="46">
        <f t="shared" si="417"/>
        <v>129</v>
      </c>
      <c r="M2112" s="46">
        <v>30</v>
      </c>
      <c r="N2112" s="46">
        <f t="shared" si="418"/>
        <v>159</v>
      </c>
      <c r="O2112" s="46">
        <f t="shared" si="419"/>
        <v>41</v>
      </c>
      <c r="P2112" s="46" t="s">
        <v>30</v>
      </c>
      <c r="Q2112" s="58">
        <f t="shared" si="420"/>
        <v>0</v>
      </c>
      <c r="R2112" s="46" t="str">
        <f t="shared" si="421"/>
        <v>-</v>
      </c>
      <c r="S2112" s="58" t="str">
        <f t="shared" si="422"/>
        <v>No Discount</v>
      </c>
      <c r="T2112" s="46" t="str">
        <f t="shared" si="423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424"/>
        <v>0</v>
      </c>
      <c r="W2112" s="46" t="str">
        <f t="shared" si="425"/>
        <v>-</v>
      </c>
      <c r="X2112" s="58">
        <f t="shared" si="426"/>
        <v>0</v>
      </c>
      <c r="Y2112" s="46" t="str">
        <f t="shared" si="427"/>
        <v>No</v>
      </c>
      <c r="Z2112" s="46" t="str">
        <f t="shared" si="428"/>
        <v>MID</v>
      </c>
    </row>
    <row r="2113" spans="1:26" x14ac:dyDescent="0.25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416"/>
        <v>1604</v>
      </c>
      <c r="L2113" s="46">
        <f t="shared" si="417"/>
        <v>1651</v>
      </c>
      <c r="M2113" s="46">
        <v>55</v>
      </c>
      <c r="N2113" s="46">
        <f t="shared" si="418"/>
        <v>1706</v>
      </c>
      <c r="O2113" s="46">
        <f t="shared" si="419"/>
        <v>102</v>
      </c>
      <c r="P2113" s="46" t="s">
        <v>64</v>
      </c>
      <c r="Q2113" s="58">
        <f t="shared" si="420"/>
        <v>0</v>
      </c>
      <c r="R2113" s="46" t="str">
        <f t="shared" si="421"/>
        <v>-</v>
      </c>
      <c r="S2113" s="58" t="str">
        <f t="shared" si="422"/>
        <v>No Discount</v>
      </c>
      <c r="T2113" s="46" t="str">
        <f t="shared" si="423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424"/>
        <v>0</v>
      </c>
      <c r="W2113" s="46" t="str">
        <f t="shared" si="425"/>
        <v>-</v>
      </c>
      <c r="X2113" s="58">
        <f t="shared" si="426"/>
        <v>0</v>
      </c>
      <c r="Y2113" s="46" t="str">
        <f t="shared" si="427"/>
        <v>Yes</v>
      </c>
      <c r="Z2113" s="46" t="str">
        <f t="shared" si="428"/>
        <v>HIGH</v>
      </c>
    </row>
    <row r="2114" spans="1:26" x14ac:dyDescent="0.25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416"/>
        <v>620</v>
      </c>
      <c r="L2114" s="46">
        <f t="shared" si="417"/>
        <v>668</v>
      </c>
      <c r="M2114" s="46">
        <v>30</v>
      </c>
      <c r="N2114" s="46">
        <f t="shared" si="418"/>
        <v>698</v>
      </c>
      <c r="O2114" s="46">
        <f t="shared" si="419"/>
        <v>78</v>
      </c>
      <c r="P2114" s="46" t="s">
        <v>30</v>
      </c>
      <c r="Q2114" s="58">
        <f t="shared" si="420"/>
        <v>0</v>
      </c>
      <c r="R2114" s="46" t="str">
        <f t="shared" si="421"/>
        <v>-</v>
      </c>
      <c r="S2114" s="58" t="str">
        <f t="shared" si="422"/>
        <v>No Discount</v>
      </c>
      <c r="T2114" s="46" t="str">
        <f t="shared" si="423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424"/>
        <v>0</v>
      </c>
      <c r="W2114" s="46" t="str">
        <f t="shared" si="425"/>
        <v>-</v>
      </c>
      <c r="X2114" s="58">
        <f t="shared" si="426"/>
        <v>0</v>
      </c>
      <c r="Y2114" s="46" t="str">
        <f t="shared" si="427"/>
        <v>No</v>
      </c>
      <c r="Z2114" s="46" t="str">
        <f t="shared" si="428"/>
        <v>MID</v>
      </c>
    </row>
    <row r="2115" spans="1:26" x14ac:dyDescent="0.25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429">I2115*J2115</f>
        <v>5226</v>
      </c>
      <c r="L2115" s="46">
        <f t="shared" ref="L2115:L2178" si="430">H2115*J2115</f>
        <v>5535</v>
      </c>
      <c r="M2115" s="46">
        <v>74</v>
      </c>
      <c r="N2115" s="46">
        <f t="shared" ref="N2115:N2178" si="431">L2115+M2115</f>
        <v>5609</v>
      </c>
      <c r="O2115" s="46">
        <f t="shared" ref="O2115:O2178" si="432">N2115-K2115</f>
        <v>383</v>
      </c>
      <c r="P2115" s="46" t="s">
        <v>30</v>
      </c>
      <c r="Q2115" s="58">
        <f t="shared" ref="Q2115:Q2178" si="433">IF(E2115="Amazon",30%,0)</f>
        <v>0.3</v>
      </c>
      <c r="R2115" s="46">
        <f t="shared" ref="R2115:R2178" si="434">IF(E2115="Amazon",30%*N2115,IF(E2115="Flipkart",28%*N2115,IF(E2115="India Mart",15%*N2115,"-")))</f>
        <v>1682.7</v>
      </c>
      <c r="S2115" s="58" t="str">
        <f t="shared" ref="S2115:S2178" si="435">IF(AND(E2115="Website",N2115&gt;25000),2%,"No Discount")</f>
        <v>No Discount</v>
      </c>
      <c r="T2115" s="46" t="str">
        <f t="shared" ref="T2115:T2178" si="436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ref="V2115:V2178" si="437">IF(E2115="Amazon",30%,0%)</f>
        <v>0.3</v>
      </c>
      <c r="W2115" s="46">
        <f t="shared" ref="W2115:W2178" si="438">IF(E2115="Amazon",N2115*30%,IF(E2115="flipkart",N2115*28%,IF(E2115="indiamart",N2115*15%,"-")))</f>
        <v>1682.7</v>
      </c>
      <c r="X2115" s="58">
        <f t="shared" ref="X2115:X2178" si="439">IF(AND(E2115="website",N2115&gt;25000),2%,0%)</f>
        <v>0</v>
      </c>
      <c r="Y2115" s="46" t="str">
        <f t="shared" ref="Y2115:Y2178" si="440">IF(OR(D2115="Furniture",D2115="Technology"),"Yes","No")</f>
        <v>No</v>
      </c>
      <c r="Z2115" s="46" t="str">
        <f t="shared" ref="Z2115:Z2178" si="441">_xlfn.IFS(M2115&lt;=20,"LOW",M2115&lt;=40,"MID",M2115&lt;=60,"HIGH",M2115&gt;60,"Very high")</f>
        <v>Very high</v>
      </c>
    </row>
    <row r="2116" spans="1:26" x14ac:dyDescent="0.25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429"/>
        <v>184</v>
      </c>
      <c r="L2116" s="46">
        <f t="shared" si="430"/>
        <v>194</v>
      </c>
      <c r="M2116" s="46">
        <v>10</v>
      </c>
      <c r="N2116" s="46">
        <f t="shared" si="431"/>
        <v>204</v>
      </c>
      <c r="O2116" s="46">
        <f t="shared" si="432"/>
        <v>20</v>
      </c>
      <c r="P2116" s="46" t="s">
        <v>30</v>
      </c>
      <c r="Q2116" s="58">
        <f t="shared" si="433"/>
        <v>0</v>
      </c>
      <c r="R2116" s="46">
        <f t="shared" si="434"/>
        <v>30.599999999999998</v>
      </c>
      <c r="S2116" s="58" t="str">
        <f t="shared" si="435"/>
        <v>No Discount</v>
      </c>
      <c r="T2116" s="46" t="str">
        <f t="shared" si="436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437"/>
        <v>0</v>
      </c>
      <c r="W2116" s="46" t="str">
        <f t="shared" si="438"/>
        <v>-</v>
      </c>
      <c r="X2116" s="58">
        <f t="shared" si="439"/>
        <v>0</v>
      </c>
      <c r="Y2116" s="46" t="str">
        <f t="shared" si="440"/>
        <v>No</v>
      </c>
      <c r="Z2116" s="46" t="str">
        <f t="shared" si="441"/>
        <v>LOW</v>
      </c>
    </row>
    <row r="2117" spans="1:26" x14ac:dyDescent="0.25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429"/>
        <v>447</v>
      </c>
      <c r="L2117" s="46">
        <f t="shared" si="430"/>
        <v>498</v>
      </c>
      <c r="M2117" s="46">
        <v>30</v>
      </c>
      <c r="N2117" s="46">
        <f t="shared" si="431"/>
        <v>528</v>
      </c>
      <c r="O2117" s="46">
        <f t="shared" si="432"/>
        <v>81</v>
      </c>
      <c r="P2117" s="46" t="s">
        <v>28</v>
      </c>
      <c r="Q2117" s="58">
        <f t="shared" si="433"/>
        <v>0</v>
      </c>
      <c r="R2117" s="46" t="str">
        <f t="shared" si="434"/>
        <v>-</v>
      </c>
      <c r="S2117" s="58" t="str">
        <f t="shared" si="435"/>
        <v>No Discount</v>
      </c>
      <c r="T2117" s="46" t="str">
        <f t="shared" si="436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437"/>
        <v>0</v>
      </c>
      <c r="W2117" s="46" t="str">
        <f t="shared" si="438"/>
        <v>-</v>
      </c>
      <c r="X2117" s="58">
        <f t="shared" si="439"/>
        <v>0</v>
      </c>
      <c r="Y2117" s="46" t="str">
        <f t="shared" si="440"/>
        <v>No</v>
      </c>
      <c r="Z2117" s="46" t="str">
        <f t="shared" si="441"/>
        <v>MID</v>
      </c>
    </row>
    <row r="2118" spans="1:26" x14ac:dyDescent="0.25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429"/>
        <v>1431</v>
      </c>
      <c r="L2118" s="46">
        <f t="shared" si="430"/>
        <v>1560</v>
      </c>
      <c r="M2118" s="46">
        <v>56</v>
      </c>
      <c r="N2118" s="46">
        <f t="shared" si="431"/>
        <v>1616</v>
      </c>
      <c r="O2118" s="46">
        <f t="shared" si="432"/>
        <v>185</v>
      </c>
      <c r="P2118" s="46" t="s">
        <v>30</v>
      </c>
      <c r="Q2118" s="58">
        <f t="shared" si="433"/>
        <v>0</v>
      </c>
      <c r="R2118" s="46" t="str">
        <f t="shared" si="434"/>
        <v>-</v>
      </c>
      <c r="S2118" s="58" t="str">
        <f t="shared" si="435"/>
        <v>No Discount</v>
      </c>
      <c r="T2118" s="46" t="str">
        <f t="shared" si="436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437"/>
        <v>0</v>
      </c>
      <c r="W2118" s="46" t="str">
        <f t="shared" si="438"/>
        <v>-</v>
      </c>
      <c r="X2118" s="58">
        <f t="shared" si="439"/>
        <v>0</v>
      </c>
      <c r="Y2118" s="46" t="str">
        <f t="shared" si="440"/>
        <v>No</v>
      </c>
      <c r="Z2118" s="46" t="str">
        <f t="shared" si="441"/>
        <v>HIGH</v>
      </c>
    </row>
    <row r="2119" spans="1:26" x14ac:dyDescent="0.25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429"/>
        <v>14052</v>
      </c>
      <c r="L2119" s="46">
        <f t="shared" si="430"/>
        <v>15316</v>
      </c>
      <c r="M2119" s="46">
        <v>46</v>
      </c>
      <c r="N2119" s="46">
        <f t="shared" si="431"/>
        <v>15362</v>
      </c>
      <c r="O2119" s="46">
        <f t="shared" si="432"/>
        <v>1310</v>
      </c>
      <c r="P2119" s="46" t="s">
        <v>28</v>
      </c>
      <c r="Q2119" s="58">
        <f t="shared" si="433"/>
        <v>0</v>
      </c>
      <c r="R2119" s="46">
        <f t="shared" si="434"/>
        <v>2304.2999999999997</v>
      </c>
      <c r="S2119" s="58" t="str">
        <f t="shared" si="435"/>
        <v>No Discount</v>
      </c>
      <c r="T2119" s="46" t="str">
        <f t="shared" si="436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437"/>
        <v>0</v>
      </c>
      <c r="W2119" s="46" t="str">
        <f t="shared" si="438"/>
        <v>-</v>
      </c>
      <c r="X2119" s="58">
        <f t="shared" si="439"/>
        <v>0</v>
      </c>
      <c r="Y2119" s="46" t="str">
        <f t="shared" si="440"/>
        <v>Yes</v>
      </c>
      <c r="Z2119" s="46" t="str">
        <f t="shared" si="441"/>
        <v>HIGH</v>
      </c>
    </row>
    <row r="2120" spans="1:26" x14ac:dyDescent="0.25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429"/>
        <v>528</v>
      </c>
      <c r="L2120" s="46">
        <f t="shared" si="430"/>
        <v>552</v>
      </c>
      <c r="M2120" s="46">
        <v>30</v>
      </c>
      <c r="N2120" s="46">
        <f t="shared" si="431"/>
        <v>582</v>
      </c>
      <c r="O2120" s="46">
        <f t="shared" si="432"/>
        <v>54</v>
      </c>
      <c r="P2120" s="46" t="s">
        <v>30</v>
      </c>
      <c r="Q2120" s="58">
        <f t="shared" si="433"/>
        <v>0</v>
      </c>
      <c r="R2120" s="46" t="str">
        <f t="shared" si="434"/>
        <v>-</v>
      </c>
      <c r="S2120" s="58" t="str">
        <f t="shared" si="435"/>
        <v>No Discount</v>
      </c>
      <c r="T2120" s="46" t="str">
        <f t="shared" si="436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437"/>
        <v>0</v>
      </c>
      <c r="W2120" s="46" t="str">
        <f t="shared" si="438"/>
        <v>-</v>
      </c>
      <c r="X2120" s="58">
        <f t="shared" si="439"/>
        <v>0</v>
      </c>
      <c r="Y2120" s="46" t="str">
        <f t="shared" si="440"/>
        <v>No</v>
      </c>
      <c r="Z2120" s="46" t="str">
        <f t="shared" si="441"/>
        <v>MID</v>
      </c>
    </row>
    <row r="2121" spans="1:26" x14ac:dyDescent="0.25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429"/>
        <v>14212</v>
      </c>
      <c r="L2121" s="46">
        <f t="shared" si="430"/>
        <v>15068</v>
      </c>
      <c r="M2121" s="46">
        <v>47</v>
      </c>
      <c r="N2121" s="46">
        <f t="shared" si="431"/>
        <v>15115</v>
      </c>
      <c r="O2121" s="46">
        <f t="shared" si="432"/>
        <v>903</v>
      </c>
      <c r="P2121" s="46" t="s">
        <v>30</v>
      </c>
      <c r="Q2121" s="58">
        <f t="shared" si="433"/>
        <v>0.3</v>
      </c>
      <c r="R2121" s="46">
        <f t="shared" si="434"/>
        <v>4534.5</v>
      </c>
      <c r="S2121" s="58" t="str">
        <f t="shared" si="435"/>
        <v>No Discount</v>
      </c>
      <c r="T2121" s="46" t="str">
        <f t="shared" si="436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437"/>
        <v>0.3</v>
      </c>
      <c r="W2121" s="46">
        <f t="shared" si="438"/>
        <v>4534.5</v>
      </c>
      <c r="X2121" s="58">
        <f t="shared" si="439"/>
        <v>0</v>
      </c>
      <c r="Y2121" s="46" t="str">
        <f t="shared" si="440"/>
        <v>Yes</v>
      </c>
      <c r="Z2121" s="46" t="str">
        <f t="shared" si="441"/>
        <v>HIGH</v>
      </c>
    </row>
    <row r="2122" spans="1:26" x14ac:dyDescent="0.25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429"/>
        <v>15656</v>
      </c>
      <c r="L2122" s="46">
        <f t="shared" si="430"/>
        <v>17562</v>
      </c>
      <c r="M2122" s="46">
        <v>88</v>
      </c>
      <c r="N2122" s="46">
        <f t="shared" si="431"/>
        <v>17650</v>
      </c>
      <c r="O2122" s="46">
        <f t="shared" si="432"/>
        <v>1994</v>
      </c>
      <c r="P2122" s="46" t="s">
        <v>30</v>
      </c>
      <c r="Q2122" s="58">
        <f t="shared" si="433"/>
        <v>0</v>
      </c>
      <c r="R2122" s="46" t="str">
        <f t="shared" si="434"/>
        <v>-</v>
      </c>
      <c r="S2122" s="58" t="str">
        <f t="shared" si="435"/>
        <v>No Discount</v>
      </c>
      <c r="T2122" s="46" t="str">
        <f t="shared" si="436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437"/>
        <v>0</v>
      </c>
      <c r="W2122" s="46" t="str">
        <f t="shared" si="438"/>
        <v>-</v>
      </c>
      <c r="X2122" s="58">
        <f t="shared" si="439"/>
        <v>0</v>
      </c>
      <c r="Y2122" s="46" t="str">
        <f t="shared" si="440"/>
        <v>Yes</v>
      </c>
      <c r="Z2122" s="46" t="str">
        <f t="shared" si="441"/>
        <v>Very high</v>
      </c>
    </row>
    <row r="2123" spans="1:26" x14ac:dyDescent="0.25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429"/>
        <v>24372</v>
      </c>
      <c r="L2123" s="46">
        <f t="shared" si="430"/>
        <v>25096</v>
      </c>
      <c r="M2123" s="46">
        <v>44</v>
      </c>
      <c r="N2123" s="46">
        <f t="shared" si="431"/>
        <v>25140</v>
      </c>
      <c r="O2123" s="46">
        <f t="shared" si="432"/>
        <v>768</v>
      </c>
      <c r="P2123" s="46" t="s">
        <v>28</v>
      </c>
      <c r="Q2123" s="58">
        <f t="shared" si="433"/>
        <v>0</v>
      </c>
      <c r="R2123" s="46" t="str">
        <f t="shared" si="434"/>
        <v>-</v>
      </c>
      <c r="S2123" s="58" t="str">
        <f t="shared" si="435"/>
        <v>No Discount</v>
      </c>
      <c r="T2123" s="46" t="str">
        <f t="shared" si="436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437"/>
        <v>0</v>
      </c>
      <c r="W2123" s="46" t="str">
        <f t="shared" si="438"/>
        <v>-</v>
      </c>
      <c r="X2123" s="58">
        <f t="shared" si="439"/>
        <v>0</v>
      </c>
      <c r="Y2123" s="46" t="str">
        <f t="shared" si="440"/>
        <v>Yes</v>
      </c>
      <c r="Z2123" s="46" t="str">
        <f t="shared" si="441"/>
        <v>HIGH</v>
      </c>
    </row>
    <row r="2124" spans="1:26" x14ac:dyDescent="0.25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429"/>
        <v>4996</v>
      </c>
      <c r="L2124" s="46">
        <f t="shared" si="430"/>
        <v>5394</v>
      </c>
      <c r="M2124" s="46">
        <v>67</v>
      </c>
      <c r="N2124" s="46">
        <f t="shared" si="431"/>
        <v>5461</v>
      </c>
      <c r="O2124" s="46">
        <f t="shared" si="432"/>
        <v>465</v>
      </c>
      <c r="P2124" s="46" t="s">
        <v>30</v>
      </c>
      <c r="Q2124" s="58">
        <f t="shared" si="433"/>
        <v>0</v>
      </c>
      <c r="R2124" s="46" t="str">
        <f t="shared" si="434"/>
        <v>-</v>
      </c>
      <c r="S2124" s="58" t="str">
        <f t="shared" si="435"/>
        <v>No Discount</v>
      </c>
      <c r="T2124" s="46" t="str">
        <f t="shared" si="436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437"/>
        <v>0</v>
      </c>
      <c r="W2124" s="46" t="str">
        <f t="shared" si="438"/>
        <v>-</v>
      </c>
      <c r="X2124" s="58">
        <f t="shared" si="439"/>
        <v>0</v>
      </c>
      <c r="Y2124" s="46" t="str">
        <f t="shared" si="440"/>
        <v>Yes</v>
      </c>
      <c r="Z2124" s="46" t="str">
        <f t="shared" si="441"/>
        <v>Very high</v>
      </c>
    </row>
    <row r="2125" spans="1:26" x14ac:dyDescent="0.25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429"/>
        <v>174</v>
      </c>
      <c r="L2125" s="46">
        <f t="shared" si="430"/>
        <v>189</v>
      </c>
      <c r="M2125" s="46">
        <v>10</v>
      </c>
      <c r="N2125" s="46">
        <f t="shared" si="431"/>
        <v>199</v>
      </c>
      <c r="O2125" s="46">
        <f t="shared" si="432"/>
        <v>25</v>
      </c>
      <c r="P2125" s="46" t="s">
        <v>30</v>
      </c>
      <c r="Q2125" s="58">
        <f t="shared" si="433"/>
        <v>0.3</v>
      </c>
      <c r="R2125" s="46">
        <f t="shared" si="434"/>
        <v>59.699999999999996</v>
      </c>
      <c r="S2125" s="58" t="str">
        <f t="shared" si="435"/>
        <v>No Discount</v>
      </c>
      <c r="T2125" s="46" t="str">
        <f t="shared" si="436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437"/>
        <v>0.3</v>
      </c>
      <c r="W2125" s="46">
        <f t="shared" si="438"/>
        <v>59.699999999999996</v>
      </c>
      <c r="X2125" s="58">
        <f t="shared" si="439"/>
        <v>0</v>
      </c>
      <c r="Y2125" s="46" t="str">
        <f t="shared" si="440"/>
        <v>No</v>
      </c>
      <c r="Z2125" s="46" t="str">
        <f t="shared" si="441"/>
        <v>LOW</v>
      </c>
    </row>
    <row r="2126" spans="1:26" x14ac:dyDescent="0.25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429"/>
        <v>4398</v>
      </c>
      <c r="L2126" s="46">
        <f t="shared" si="430"/>
        <v>4707</v>
      </c>
      <c r="M2126" s="46">
        <v>28</v>
      </c>
      <c r="N2126" s="46">
        <f t="shared" si="431"/>
        <v>4735</v>
      </c>
      <c r="O2126" s="46">
        <f t="shared" si="432"/>
        <v>337</v>
      </c>
      <c r="P2126" s="46" t="s">
        <v>30</v>
      </c>
      <c r="Q2126" s="58">
        <f t="shared" si="433"/>
        <v>0</v>
      </c>
      <c r="R2126" s="46" t="str">
        <f t="shared" si="434"/>
        <v>-</v>
      </c>
      <c r="S2126" s="58" t="str">
        <f t="shared" si="435"/>
        <v>No Discount</v>
      </c>
      <c r="T2126" s="46" t="str">
        <f t="shared" si="436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437"/>
        <v>0</v>
      </c>
      <c r="W2126" s="46" t="str">
        <f t="shared" si="438"/>
        <v>-</v>
      </c>
      <c r="X2126" s="58">
        <f t="shared" si="439"/>
        <v>0</v>
      </c>
      <c r="Y2126" s="46" t="str">
        <f t="shared" si="440"/>
        <v>Yes</v>
      </c>
      <c r="Z2126" s="46" t="str">
        <f t="shared" si="441"/>
        <v>MID</v>
      </c>
    </row>
    <row r="2127" spans="1:26" x14ac:dyDescent="0.25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429"/>
        <v>26384</v>
      </c>
      <c r="L2127" s="46">
        <f t="shared" si="430"/>
        <v>28522</v>
      </c>
      <c r="M2127" s="46">
        <v>88</v>
      </c>
      <c r="N2127" s="46">
        <f t="shared" si="431"/>
        <v>28610</v>
      </c>
      <c r="O2127" s="46">
        <f t="shared" si="432"/>
        <v>2226</v>
      </c>
      <c r="P2127" s="46" t="s">
        <v>152</v>
      </c>
      <c r="Q2127" s="58">
        <f t="shared" si="433"/>
        <v>0</v>
      </c>
      <c r="R2127" s="46">
        <f t="shared" si="434"/>
        <v>8010.8000000000011</v>
      </c>
      <c r="S2127" s="58" t="str">
        <f t="shared" si="435"/>
        <v>No Discount</v>
      </c>
      <c r="T2127" s="46" t="str">
        <f t="shared" si="436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437"/>
        <v>0</v>
      </c>
      <c r="W2127" s="46">
        <f t="shared" si="438"/>
        <v>8010.8000000000011</v>
      </c>
      <c r="X2127" s="58">
        <f t="shared" si="439"/>
        <v>0</v>
      </c>
      <c r="Y2127" s="46" t="str">
        <f t="shared" si="440"/>
        <v>Yes</v>
      </c>
      <c r="Z2127" s="46" t="str">
        <f t="shared" si="441"/>
        <v>Very high</v>
      </c>
    </row>
    <row r="2128" spans="1:26" x14ac:dyDescent="0.25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429"/>
        <v>1965</v>
      </c>
      <c r="L2128" s="46">
        <f t="shared" si="430"/>
        <v>2042</v>
      </c>
      <c r="M2128" s="46">
        <v>31</v>
      </c>
      <c r="N2128" s="46">
        <f t="shared" si="431"/>
        <v>2073</v>
      </c>
      <c r="O2128" s="46">
        <f t="shared" si="432"/>
        <v>108</v>
      </c>
      <c r="P2128" s="46" t="s">
        <v>28</v>
      </c>
      <c r="Q2128" s="58">
        <f t="shared" si="433"/>
        <v>0</v>
      </c>
      <c r="R2128" s="46" t="str">
        <f t="shared" si="434"/>
        <v>-</v>
      </c>
      <c r="S2128" s="58" t="str">
        <f t="shared" si="435"/>
        <v>No Discount</v>
      </c>
      <c r="T2128" s="46" t="str">
        <f t="shared" si="436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437"/>
        <v>0</v>
      </c>
      <c r="W2128" s="46" t="str">
        <f t="shared" si="438"/>
        <v>-</v>
      </c>
      <c r="X2128" s="58">
        <f t="shared" si="439"/>
        <v>0</v>
      </c>
      <c r="Y2128" s="46" t="str">
        <f t="shared" si="440"/>
        <v>Yes</v>
      </c>
      <c r="Z2128" s="46" t="str">
        <f t="shared" si="441"/>
        <v>MID</v>
      </c>
    </row>
    <row r="2129" spans="1:26" x14ac:dyDescent="0.25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429"/>
        <v>524</v>
      </c>
      <c r="L2129" s="46">
        <f t="shared" si="430"/>
        <v>596</v>
      </c>
      <c r="M2129" s="46">
        <v>30</v>
      </c>
      <c r="N2129" s="46">
        <f t="shared" si="431"/>
        <v>626</v>
      </c>
      <c r="O2129" s="46">
        <f t="shared" si="432"/>
        <v>102</v>
      </c>
      <c r="P2129" s="46" t="s">
        <v>30</v>
      </c>
      <c r="Q2129" s="58">
        <f t="shared" si="433"/>
        <v>0.3</v>
      </c>
      <c r="R2129" s="46">
        <f t="shared" si="434"/>
        <v>187.79999999999998</v>
      </c>
      <c r="S2129" s="58" t="str">
        <f t="shared" si="435"/>
        <v>No Discount</v>
      </c>
      <c r="T2129" s="46" t="str">
        <f t="shared" si="436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437"/>
        <v>0.3</v>
      </c>
      <c r="W2129" s="46">
        <f t="shared" si="438"/>
        <v>187.79999999999998</v>
      </c>
      <c r="X2129" s="58">
        <f t="shared" si="439"/>
        <v>0</v>
      </c>
      <c r="Y2129" s="46" t="str">
        <f t="shared" si="440"/>
        <v>No</v>
      </c>
      <c r="Z2129" s="46" t="str">
        <f t="shared" si="441"/>
        <v>MID</v>
      </c>
    </row>
    <row r="2130" spans="1:26" x14ac:dyDescent="0.25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429"/>
        <v>573</v>
      </c>
      <c r="L2130" s="46">
        <f t="shared" si="430"/>
        <v>630</v>
      </c>
      <c r="M2130" s="46">
        <v>35</v>
      </c>
      <c r="N2130" s="46">
        <f t="shared" si="431"/>
        <v>665</v>
      </c>
      <c r="O2130" s="46">
        <f t="shared" si="432"/>
        <v>92</v>
      </c>
      <c r="P2130" s="46" t="s">
        <v>30</v>
      </c>
      <c r="Q2130" s="58">
        <f t="shared" si="433"/>
        <v>0</v>
      </c>
      <c r="R2130" s="46" t="str">
        <f t="shared" si="434"/>
        <v>-</v>
      </c>
      <c r="S2130" s="58" t="str">
        <f t="shared" si="435"/>
        <v>No Discount</v>
      </c>
      <c r="T2130" s="46" t="str">
        <f t="shared" si="436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437"/>
        <v>0</v>
      </c>
      <c r="W2130" s="46" t="str">
        <f t="shared" si="438"/>
        <v>-</v>
      </c>
      <c r="X2130" s="58">
        <f t="shared" si="439"/>
        <v>0</v>
      </c>
      <c r="Y2130" s="46" t="str">
        <f t="shared" si="440"/>
        <v>No</v>
      </c>
      <c r="Z2130" s="46" t="str">
        <f t="shared" si="441"/>
        <v>MID</v>
      </c>
    </row>
    <row r="2131" spans="1:26" x14ac:dyDescent="0.25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429"/>
        <v>11388</v>
      </c>
      <c r="L2131" s="46">
        <f t="shared" si="430"/>
        <v>12054</v>
      </c>
      <c r="M2131" s="46">
        <v>60</v>
      </c>
      <c r="N2131" s="46">
        <f t="shared" si="431"/>
        <v>12114</v>
      </c>
      <c r="O2131" s="46">
        <f t="shared" si="432"/>
        <v>726</v>
      </c>
      <c r="P2131" s="46" t="s">
        <v>28</v>
      </c>
      <c r="Q2131" s="58">
        <f t="shared" si="433"/>
        <v>0</v>
      </c>
      <c r="R2131" s="46" t="str">
        <f t="shared" si="434"/>
        <v>-</v>
      </c>
      <c r="S2131" s="58" t="str">
        <f t="shared" si="435"/>
        <v>No Discount</v>
      </c>
      <c r="T2131" s="46" t="str">
        <f t="shared" si="436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437"/>
        <v>0</v>
      </c>
      <c r="W2131" s="46" t="str">
        <f t="shared" si="438"/>
        <v>-</v>
      </c>
      <c r="X2131" s="58">
        <f t="shared" si="439"/>
        <v>0</v>
      </c>
      <c r="Y2131" s="46" t="str">
        <f t="shared" si="440"/>
        <v>Yes</v>
      </c>
      <c r="Z2131" s="46" t="str">
        <f t="shared" si="441"/>
        <v>HIGH</v>
      </c>
    </row>
    <row r="2132" spans="1:26" x14ac:dyDescent="0.25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429"/>
        <v>7644</v>
      </c>
      <c r="L2132" s="46">
        <f t="shared" si="430"/>
        <v>8184</v>
      </c>
      <c r="M2132" s="46">
        <v>71</v>
      </c>
      <c r="N2132" s="46">
        <f t="shared" si="431"/>
        <v>8255</v>
      </c>
      <c r="O2132" s="46">
        <f t="shared" si="432"/>
        <v>611</v>
      </c>
      <c r="P2132" s="46" t="s">
        <v>28</v>
      </c>
      <c r="Q2132" s="58">
        <f t="shared" si="433"/>
        <v>0.3</v>
      </c>
      <c r="R2132" s="46">
        <f t="shared" si="434"/>
        <v>2476.5</v>
      </c>
      <c r="S2132" s="58" t="str">
        <f t="shared" si="435"/>
        <v>No Discount</v>
      </c>
      <c r="T2132" s="46" t="str">
        <f t="shared" si="436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437"/>
        <v>0.3</v>
      </c>
      <c r="W2132" s="46">
        <f t="shared" si="438"/>
        <v>2476.5</v>
      </c>
      <c r="X2132" s="58">
        <f t="shared" si="439"/>
        <v>0</v>
      </c>
      <c r="Y2132" s="46" t="str">
        <f t="shared" si="440"/>
        <v>Yes</v>
      </c>
      <c r="Z2132" s="46" t="str">
        <f t="shared" si="441"/>
        <v>Very high</v>
      </c>
    </row>
    <row r="2133" spans="1:26" x14ac:dyDescent="0.25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429"/>
        <v>8580</v>
      </c>
      <c r="L2133" s="46">
        <f t="shared" si="430"/>
        <v>9170</v>
      </c>
      <c r="M2133" s="46">
        <v>94</v>
      </c>
      <c r="N2133" s="46">
        <f t="shared" si="431"/>
        <v>9264</v>
      </c>
      <c r="O2133" s="46">
        <f t="shared" si="432"/>
        <v>684</v>
      </c>
      <c r="P2133" s="46" t="s">
        <v>30</v>
      </c>
      <c r="Q2133" s="58">
        <f t="shared" si="433"/>
        <v>0</v>
      </c>
      <c r="R2133" s="46">
        <f t="shared" si="434"/>
        <v>1389.6</v>
      </c>
      <c r="S2133" s="58" t="str">
        <f t="shared" si="435"/>
        <v>No Discount</v>
      </c>
      <c r="T2133" s="46" t="str">
        <f t="shared" si="436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437"/>
        <v>0</v>
      </c>
      <c r="W2133" s="46" t="str">
        <f t="shared" si="438"/>
        <v>-</v>
      </c>
      <c r="X2133" s="58">
        <f t="shared" si="439"/>
        <v>0</v>
      </c>
      <c r="Y2133" s="46" t="str">
        <f t="shared" si="440"/>
        <v>Yes</v>
      </c>
      <c r="Z2133" s="46" t="str">
        <f t="shared" si="441"/>
        <v>Very high</v>
      </c>
    </row>
    <row r="2134" spans="1:26" x14ac:dyDescent="0.25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429"/>
        <v>620</v>
      </c>
      <c r="L2134" s="46">
        <f t="shared" si="430"/>
        <v>692</v>
      </c>
      <c r="M2134" s="46">
        <v>30</v>
      </c>
      <c r="N2134" s="46">
        <f t="shared" si="431"/>
        <v>722</v>
      </c>
      <c r="O2134" s="46">
        <f t="shared" si="432"/>
        <v>102</v>
      </c>
      <c r="P2134" s="46" t="s">
        <v>30</v>
      </c>
      <c r="Q2134" s="58">
        <f t="shared" si="433"/>
        <v>0</v>
      </c>
      <c r="R2134" s="46" t="str">
        <f t="shared" si="434"/>
        <v>-</v>
      </c>
      <c r="S2134" s="58" t="str">
        <f t="shared" si="435"/>
        <v>No Discount</v>
      </c>
      <c r="T2134" s="46" t="str">
        <f t="shared" si="436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437"/>
        <v>0</v>
      </c>
      <c r="W2134" s="46" t="str">
        <f t="shared" si="438"/>
        <v>-</v>
      </c>
      <c r="X2134" s="58">
        <f t="shared" si="439"/>
        <v>0</v>
      </c>
      <c r="Y2134" s="46" t="str">
        <f t="shared" si="440"/>
        <v>No</v>
      </c>
      <c r="Z2134" s="46" t="str">
        <f t="shared" si="441"/>
        <v>MID</v>
      </c>
    </row>
    <row r="2135" spans="1:26" x14ac:dyDescent="0.25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429"/>
        <v>4908</v>
      </c>
      <c r="L2135" s="46">
        <f t="shared" si="430"/>
        <v>5292</v>
      </c>
      <c r="M2135" s="46">
        <v>94</v>
      </c>
      <c r="N2135" s="46">
        <f t="shared" si="431"/>
        <v>5386</v>
      </c>
      <c r="O2135" s="46">
        <f t="shared" si="432"/>
        <v>478</v>
      </c>
      <c r="P2135" s="46" t="s">
        <v>28</v>
      </c>
      <c r="Q2135" s="58">
        <f t="shared" si="433"/>
        <v>0</v>
      </c>
      <c r="R2135" s="46" t="str">
        <f t="shared" si="434"/>
        <v>-</v>
      </c>
      <c r="S2135" s="58" t="str">
        <f t="shared" si="435"/>
        <v>No Discount</v>
      </c>
      <c r="T2135" s="46" t="str">
        <f t="shared" si="436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437"/>
        <v>0</v>
      </c>
      <c r="W2135" s="46" t="str">
        <f t="shared" si="438"/>
        <v>-</v>
      </c>
      <c r="X2135" s="58">
        <f t="shared" si="439"/>
        <v>0</v>
      </c>
      <c r="Y2135" s="46" t="str">
        <f t="shared" si="440"/>
        <v>No</v>
      </c>
      <c r="Z2135" s="46" t="str">
        <f t="shared" si="441"/>
        <v>Very high</v>
      </c>
    </row>
    <row r="2136" spans="1:26" x14ac:dyDescent="0.25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429"/>
        <v>12608</v>
      </c>
      <c r="L2136" s="46">
        <f t="shared" si="430"/>
        <v>13364</v>
      </c>
      <c r="M2136" s="46">
        <v>96</v>
      </c>
      <c r="N2136" s="46">
        <f t="shared" si="431"/>
        <v>13460</v>
      </c>
      <c r="O2136" s="46">
        <f t="shared" si="432"/>
        <v>852</v>
      </c>
      <c r="P2136" s="46" t="s">
        <v>30</v>
      </c>
      <c r="Q2136" s="58">
        <f t="shared" si="433"/>
        <v>0</v>
      </c>
      <c r="R2136" s="46" t="str">
        <f t="shared" si="434"/>
        <v>-</v>
      </c>
      <c r="S2136" s="58" t="str">
        <f t="shared" si="435"/>
        <v>No Discount</v>
      </c>
      <c r="T2136" s="46" t="str">
        <f t="shared" si="436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437"/>
        <v>0</v>
      </c>
      <c r="W2136" s="46" t="str">
        <f t="shared" si="438"/>
        <v>-</v>
      </c>
      <c r="X2136" s="58">
        <f t="shared" si="439"/>
        <v>0</v>
      </c>
      <c r="Y2136" s="46" t="str">
        <f t="shared" si="440"/>
        <v>Yes</v>
      </c>
      <c r="Z2136" s="46" t="str">
        <f t="shared" si="441"/>
        <v>Very high</v>
      </c>
    </row>
    <row r="2137" spans="1:26" x14ac:dyDescent="0.25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429"/>
        <v>2282</v>
      </c>
      <c r="L2137" s="46">
        <f t="shared" si="430"/>
        <v>2372</v>
      </c>
      <c r="M2137" s="46">
        <v>83</v>
      </c>
      <c r="N2137" s="46">
        <f t="shared" si="431"/>
        <v>2455</v>
      </c>
      <c r="O2137" s="46">
        <f t="shared" si="432"/>
        <v>173</v>
      </c>
      <c r="P2137" s="46" t="s">
        <v>152</v>
      </c>
      <c r="Q2137" s="58">
        <f t="shared" si="433"/>
        <v>0</v>
      </c>
      <c r="R2137" s="46">
        <f t="shared" si="434"/>
        <v>368.25</v>
      </c>
      <c r="S2137" s="58" t="str">
        <f t="shared" si="435"/>
        <v>No Discount</v>
      </c>
      <c r="T2137" s="46" t="str">
        <f t="shared" si="436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437"/>
        <v>0</v>
      </c>
      <c r="W2137" s="46" t="str">
        <f t="shared" si="438"/>
        <v>-</v>
      </c>
      <c r="X2137" s="58">
        <f t="shared" si="439"/>
        <v>0</v>
      </c>
      <c r="Y2137" s="46" t="str">
        <f t="shared" si="440"/>
        <v>Yes</v>
      </c>
      <c r="Z2137" s="46" t="str">
        <f t="shared" si="441"/>
        <v>Very high</v>
      </c>
    </row>
    <row r="2138" spans="1:26" x14ac:dyDescent="0.25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429"/>
        <v>4448</v>
      </c>
      <c r="L2138" s="46">
        <f t="shared" si="430"/>
        <v>4798</v>
      </c>
      <c r="M2138" s="46">
        <v>66</v>
      </c>
      <c r="N2138" s="46">
        <f t="shared" si="431"/>
        <v>4864</v>
      </c>
      <c r="O2138" s="46">
        <f t="shared" si="432"/>
        <v>416</v>
      </c>
      <c r="P2138" s="46" t="s">
        <v>30</v>
      </c>
      <c r="Q2138" s="58">
        <f t="shared" si="433"/>
        <v>0</v>
      </c>
      <c r="R2138" s="46" t="str">
        <f t="shared" si="434"/>
        <v>-</v>
      </c>
      <c r="S2138" s="58" t="str">
        <f t="shared" si="435"/>
        <v>No Discount</v>
      </c>
      <c r="T2138" s="46" t="str">
        <f t="shared" si="436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437"/>
        <v>0</v>
      </c>
      <c r="W2138" s="46" t="str">
        <f t="shared" si="438"/>
        <v>-</v>
      </c>
      <c r="X2138" s="58">
        <f t="shared" si="439"/>
        <v>0</v>
      </c>
      <c r="Y2138" s="46" t="str">
        <f t="shared" si="440"/>
        <v>Yes</v>
      </c>
      <c r="Z2138" s="46" t="str">
        <f t="shared" si="441"/>
        <v>Very high</v>
      </c>
    </row>
    <row r="2139" spans="1:26" x14ac:dyDescent="0.25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429"/>
        <v>8001</v>
      </c>
      <c r="L2139" s="46">
        <f t="shared" si="430"/>
        <v>8399</v>
      </c>
      <c r="M2139" s="46">
        <v>93</v>
      </c>
      <c r="N2139" s="46">
        <f t="shared" si="431"/>
        <v>8492</v>
      </c>
      <c r="O2139" s="46">
        <f t="shared" si="432"/>
        <v>491</v>
      </c>
      <c r="P2139" s="46" t="s">
        <v>30</v>
      </c>
      <c r="Q2139" s="58">
        <f t="shared" si="433"/>
        <v>0</v>
      </c>
      <c r="R2139" s="46">
        <f t="shared" si="434"/>
        <v>1273.8</v>
      </c>
      <c r="S2139" s="58" t="str">
        <f t="shared" si="435"/>
        <v>No Discount</v>
      </c>
      <c r="T2139" s="46" t="str">
        <f t="shared" si="436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437"/>
        <v>0</v>
      </c>
      <c r="W2139" s="46" t="str">
        <f t="shared" si="438"/>
        <v>-</v>
      </c>
      <c r="X2139" s="58">
        <f t="shared" si="439"/>
        <v>0</v>
      </c>
      <c r="Y2139" s="46" t="str">
        <f t="shared" si="440"/>
        <v>Yes</v>
      </c>
      <c r="Z2139" s="46" t="str">
        <f t="shared" si="441"/>
        <v>Very high</v>
      </c>
    </row>
    <row r="2140" spans="1:26" x14ac:dyDescent="0.25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429"/>
        <v>55</v>
      </c>
      <c r="L2140" s="46">
        <f t="shared" si="430"/>
        <v>59</v>
      </c>
      <c r="M2140" s="46">
        <v>10</v>
      </c>
      <c r="N2140" s="46">
        <f t="shared" si="431"/>
        <v>69</v>
      </c>
      <c r="O2140" s="46">
        <f t="shared" si="432"/>
        <v>14</v>
      </c>
      <c r="P2140" s="46" t="s">
        <v>30</v>
      </c>
      <c r="Q2140" s="58">
        <f t="shared" si="433"/>
        <v>0</v>
      </c>
      <c r="R2140" s="46" t="str">
        <f t="shared" si="434"/>
        <v>-</v>
      </c>
      <c r="S2140" s="58" t="str">
        <f t="shared" si="435"/>
        <v>No Discount</v>
      </c>
      <c r="T2140" s="46" t="str">
        <f t="shared" si="436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437"/>
        <v>0</v>
      </c>
      <c r="W2140" s="46" t="str">
        <f t="shared" si="438"/>
        <v>-</v>
      </c>
      <c r="X2140" s="58">
        <f t="shared" si="439"/>
        <v>0</v>
      </c>
      <c r="Y2140" s="46" t="str">
        <f t="shared" si="440"/>
        <v>No</v>
      </c>
      <c r="Z2140" s="46" t="str">
        <f t="shared" si="441"/>
        <v>LOW</v>
      </c>
    </row>
    <row r="2141" spans="1:26" x14ac:dyDescent="0.25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429"/>
        <v>486</v>
      </c>
      <c r="L2141" s="46">
        <f t="shared" si="430"/>
        <v>525</v>
      </c>
      <c r="M2141" s="46">
        <v>30</v>
      </c>
      <c r="N2141" s="46">
        <f t="shared" si="431"/>
        <v>555</v>
      </c>
      <c r="O2141" s="46">
        <f t="shared" si="432"/>
        <v>69</v>
      </c>
      <c r="P2141" s="46" t="s">
        <v>30</v>
      </c>
      <c r="Q2141" s="58">
        <f t="shared" si="433"/>
        <v>0</v>
      </c>
      <c r="R2141" s="46" t="str">
        <f t="shared" si="434"/>
        <v>-</v>
      </c>
      <c r="S2141" s="58" t="str">
        <f t="shared" si="435"/>
        <v>No Discount</v>
      </c>
      <c r="T2141" s="46" t="str">
        <f t="shared" si="436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437"/>
        <v>0</v>
      </c>
      <c r="W2141" s="46" t="str">
        <f t="shared" si="438"/>
        <v>-</v>
      </c>
      <c r="X2141" s="58">
        <f t="shared" si="439"/>
        <v>0</v>
      </c>
      <c r="Y2141" s="46" t="str">
        <f t="shared" si="440"/>
        <v>No</v>
      </c>
      <c r="Z2141" s="46" t="str">
        <f t="shared" si="441"/>
        <v>MID</v>
      </c>
    </row>
    <row r="2142" spans="1:26" x14ac:dyDescent="0.25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429"/>
        <v>204</v>
      </c>
      <c r="L2142" s="46">
        <f t="shared" si="430"/>
        <v>222</v>
      </c>
      <c r="M2142" s="46">
        <v>25</v>
      </c>
      <c r="N2142" s="46">
        <f t="shared" si="431"/>
        <v>247</v>
      </c>
      <c r="O2142" s="46">
        <f t="shared" si="432"/>
        <v>43</v>
      </c>
      <c r="P2142" s="46" t="s">
        <v>30</v>
      </c>
      <c r="Q2142" s="58">
        <f t="shared" si="433"/>
        <v>0</v>
      </c>
      <c r="R2142" s="46">
        <f t="shared" si="434"/>
        <v>37.049999999999997</v>
      </c>
      <c r="S2142" s="58" t="str">
        <f t="shared" si="435"/>
        <v>No Discount</v>
      </c>
      <c r="T2142" s="46" t="str">
        <f t="shared" si="436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437"/>
        <v>0</v>
      </c>
      <c r="W2142" s="46" t="str">
        <f t="shared" si="438"/>
        <v>-</v>
      </c>
      <c r="X2142" s="58">
        <f t="shared" si="439"/>
        <v>0</v>
      </c>
      <c r="Y2142" s="46" t="str">
        <f t="shared" si="440"/>
        <v>No</v>
      </c>
      <c r="Z2142" s="46" t="str">
        <f t="shared" si="441"/>
        <v>MID</v>
      </c>
    </row>
    <row r="2143" spans="1:26" x14ac:dyDescent="0.25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429"/>
        <v>21744</v>
      </c>
      <c r="L2143" s="46">
        <f t="shared" si="430"/>
        <v>22827</v>
      </c>
      <c r="M2143" s="46">
        <v>77</v>
      </c>
      <c r="N2143" s="46">
        <f t="shared" si="431"/>
        <v>22904</v>
      </c>
      <c r="O2143" s="46">
        <f t="shared" si="432"/>
        <v>1160</v>
      </c>
      <c r="P2143" s="46" t="s">
        <v>28</v>
      </c>
      <c r="Q2143" s="58">
        <f t="shared" si="433"/>
        <v>0</v>
      </c>
      <c r="R2143" s="46" t="str">
        <f t="shared" si="434"/>
        <v>-</v>
      </c>
      <c r="S2143" s="58" t="str">
        <f t="shared" si="435"/>
        <v>No Discount</v>
      </c>
      <c r="T2143" s="46" t="str">
        <f t="shared" si="436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437"/>
        <v>0</v>
      </c>
      <c r="W2143" s="46" t="str">
        <f t="shared" si="438"/>
        <v>-</v>
      </c>
      <c r="X2143" s="58">
        <f t="shared" si="439"/>
        <v>0</v>
      </c>
      <c r="Y2143" s="46" t="str">
        <f t="shared" si="440"/>
        <v>Yes</v>
      </c>
      <c r="Z2143" s="46" t="str">
        <f t="shared" si="441"/>
        <v>Very high</v>
      </c>
    </row>
    <row r="2144" spans="1:26" x14ac:dyDescent="0.25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429"/>
        <v>1591</v>
      </c>
      <c r="L2144" s="46">
        <f t="shared" si="430"/>
        <v>1637</v>
      </c>
      <c r="M2144" s="46">
        <v>94</v>
      </c>
      <c r="N2144" s="46">
        <f t="shared" si="431"/>
        <v>1731</v>
      </c>
      <c r="O2144" s="46">
        <f t="shared" si="432"/>
        <v>140</v>
      </c>
      <c r="P2144" s="46" t="s">
        <v>30</v>
      </c>
      <c r="Q2144" s="58">
        <f t="shared" si="433"/>
        <v>0</v>
      </c>
      <c r="R2144" s="46" t="str">
        <f t="shared" si="434"/>
        <v>-</v>
      </c>
      <c r="S2144" s="58" t="str">
        <f t="shared" si="435"/>
        <v>No Discount</v>
      </c>
      <c r="T2144" s="46" t="str">
        <f t="shared" si="436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437"/>
        <v>0</v>
      </c>
      <c r="W2144" s="46" t="str">
        <f t="shared" si="438"/>
        <v>-</v>
      </c>
      <c r="X2144" s="58">
        <f t="shared" si="439"/>
        <v>0</v>
      </c>
      <c r="Y2144" s="46" t="str">
        <f t="shared" si="440"/>
        <v>Yes</v>
      </c>
      <c r="Z2144" s="46" t="str">
        <f t="shared" si="441"/>
        <v>Very high</v>
      </c>
    </row>
    <row r="2145" spans="1:26" x14ac:dyDescent="0.25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429"/>
        <v>32140</v>
      </c>
      <c r="L2145" s="46">
        <f t="shared" si="430"/>
        <v>34744</v>
      </c>
      <c r="M2145" s="46">
        <v>34</v>
      </c>
      <c r="N2145" s="46">
        <f t="shared" si="431"/>
        <v>34778</v>
      </c>
      <c r="O2145" s="46">
        <f t="shared" si="432"/>
        <v>2638</v>
      </c>
      <c r="P2145" s="46" t="s">
        <v>30</v>
      </c>
      <c r="Q2145" s="58">
        <f t="shared" si="433"/>
        <v>0.3</v>
      </c>
      <c r="R2145" s="46">
        <f t="shared" si="434"/>
        <v>10433.4</v>
      </c>
      <c r="S2145" s="58" t="str">
        <f t="shared" si="435"/>
        <v>No Discount</v>
      </c>
      <c r="T2145" s="46" t="str">
        <f t="shared" si="436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437"/>
        <v>0.3</v>
      </c>
      <c r="W2145" s="46">
        <f t="shared" si="438"/>
        <v>10433.4</v>
      </c>
      <c r="X2145" s="58">
        <f t="shared" si="439"/>
        <v>0</v>
      </c>
      <c r="Y2145" s="46" t="str">
        <f t="shared" si="440"/>
        <v>Yes</v>
      </c>
      <c r="Z2145" s="46" t="str">
        <f t="shared" si="441"/>
        <v>MID</v>
      </c>
    </row>
    <row r="2146" spans="1:26" x14ac:dyDescent="0.25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429"/>
        <v>8952</v>
      </c>
      <c r="L2146" s="46">
        <f t="shared" si="430"/>
        <v>9672</v>
      </c>
      <c r="M2146" s="46">
        <v>58</v>
      </c>
      <c r="N2146" s="46">
        <f t="shared" si="431"/>
        <v>9730</v>
      </c>
      <c r="O2146" s="46">
        <f t="shared" si="432"/>
        <v>778</v>
      </c>
      <c r="P2146" s="46" t="s">
        <v>28</v>
      </c>
      <c r="Q2146" s="58">
        <f t="shared" si="433"/>
        <v>0</v>
      </c>
      <c r="R2146" s="46" t="str">
        <f t="shared" si="434"/>
        <v>-</v>
      </c>
      <c r="S2146" s="58" t="str">
        <f t="shared" si="435"/>
        <v>No Discount</v>
      </c>
      <c r="T2146" s="46" t="str">
        <f t="shared" si="436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437"/>
        <v>0</v>
      </c>
      <c r="W2146" s="46" t="str">
        <f t="shared" si="438"/>
        <v>-</v>
      </c>
      <c r="X2146" s="58">
        <f t="shared" si="439"/>
        <v>0</v>
      </c>
      <c r="Y2146" s="46" t="str">
        <f t="shared" si="440"/>
        <v>No</v>
      </c>
      <c r="Z2146" s="46" t="str">
        <f t="shared" si="441"/>
        <v>HIGH</v>
      </c>
    </row>
    <row r="2147" spans="1:26" x14ac:dyDescent="0.25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429"/>
        <v>24980</v>
      </c>
      <c r="L2147" s="46">
        <f t="shared" si="430"/>
        <v>26970</v>
      </c>
      <c r="M2147" s="46">
        <v>50</v>
      </c>
      <c r="N2147" s="46">
        <f t="shared" si="431"/>
        <v>27020</v>
      </c>
      <c r="O2147" s="46">
        <f t="shared" si="432"/>
        <v>2040</v>
      </c>
      <c r="P2147" s="46" t="s">
        <v>30</v>
      </c>
      <c r="Q2147" s="58">
        <f t="shared" si="433"/>
        <v>0.3</v>
      </c>
      <c r="R2147" s="46">
        <f t="shared" si="434"/>
        <v>8106</v>
      </c>
      <c r="S2147" s="58" t="str">
        <f t="shared" si="435"/>
        <v>No Discount</v>
      </c>
      <c r="T2147" s="46" t="str">
        <f t="shared" si="436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437"/>
        <v>0.3</v>
      </c>
      <c r="W2147" s="46">
        <f t="shared" si="438"/>
        <v>8106</v>
      </c>
      <c r="X2147" s="58">
        <f t="shared" si="439"/>
        <v>0</v>
      </c>
      <c r="Y2147" s="46" t="str">
        <f t="shared" si="440"/>
        <v>Yes</v>
      </c>
      <c r="Z2147" s="46" t="str">
        <f t="shared" si="441"/>
        <v>HIGH</v>
      </c>
    </row>
    <row r="2148" spans="1:26" x14ac:dyDescent="0.25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429"/>
        <v>2150</v>
      </c>
      <c r="L2148" s="46">
        <f t="shared" si="430"/>
        <v>2280</v>
      </c>
      <c r="M2148" s="46">
        <v>59</v>
      </c>
      <c r="N2148" s="46">
        <f t="shared" si="431"/>
        <v>2339</v>
      </c>
      <c r="O2148" s="46">
        <f t="shared" si="432"/>
        <v>189</v>
      </c>
      <c r="P2148" s="46" t="s">
        <v>28</v>
      </c>
      <c r="Q2148" s="58">
        <f t="shared" si="433"/>
        <v>0</v>
      </c>
      <c r="R2148" s="46">
        <f t="shared" si="434"/>
        <v>654.92000000000007</v>
      </c>
      <c r="S2148" s="58" t="str">
        <f t="shared" si="435"/>
        <v>No Discount</v>
      </c>
      <c r="T2148" s="46" t="str">
        <f t="shared" si="436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437"/>
        <v>0</v>
      </c>
      <c r="W2148" s="46">
        <f t="shared" si="438"/>
        <v>654.92000000000007</v>
      </c>
      <c r="X2148" s="58">
        <f t="shared" si="439"/>
        <v>0</v>
      </c>
      <c r="Y2148" s="46" t="str">
        <f t="shared" si="440"/>
        <v>No</v>
      </c>
      <c r="Z2148" s="46" t="str">
        <f t="shared" si="441"/>
        <v>HIGH</v>
      </c>
    </row>
    <row r="2149" spans="1:26" x14ac:dyDescent="0.25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429"/>
        <v>105536</v>
      </c>
      <c r="L2149" s="46">
        <f t="shared" si="430"/>
        <v>114088</v>
      </c>
      <c r="M2149" s="46">
        <v>94</v>
      </c>
      <c r="N2149" s="46">
        <f t="shared" si="431"/>
        <v>114182</v>
      </c>
      <c r="O2149" s="46">
        <f t="shared" si="432"/>
        <v>8646</v>
      </c>
      <c r="P2149" s="46" t="s">
        <v>28</v>
      </c>
      <c r="Q2149" s="58">
        <f t="shared" si="433"/>
        <v>0.3</v>
      </c>
      <c r="R2149" s="46">
        <f t="shared" si="434"/>
        <v>34254.6</v>
      </c>
      <c r="S2149" s="58" t="str">
        <f t="shared" si="435"/>
        <v>No Discount</v>
      </c>
      <c r="T2149" s="46" t="str">
        <f t="shared" si="436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437"/>
        <v>0.3</v>
      </c>
      <c r="W2149" s="46">
        <f t="shared" si="438"/>
        <v>34254.6</v>
      </c>
      <c r="X2149" s="58">
        <f t="shared" si="439"/>
        <v>0</v>
      </c>
      <c r="Y2149" s="46" t="str">
        <f t="shared" si="440"/>
        <v>Yes</v>
      </c>
      <c r="Z2149" s="46" t="str">
        <f t="shared" si="441"/>
        <v>Very high</v>
      </c>
    </row>
    <row r="2150" spans="1:26" x14ac:dyDescent="0.25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429"/>
        <v>5448</v>
      </c>
      <c r="L2150" s="46">
        <f t="shared" si="430"/>
        <v>5991</v>
      </c>
      <c r="M2150" s="46">
        <v>92</v>
      </c>
      <c r="N2150" s="46">
        <f t="shared" si="431"/>
        <v>6083</v>
      </c>
      <c r="O2150" s="46">
        <f t="shared" si="432"/>
        <v>635</v>
      </c>
      <c r="P2150" s="46" t="s">
        <v>152</v>
      </c>
      <c r="Q2150" s="58">
        <f t="shared" si="433"/>
        <v>0</v>
      </c>
      <c r="R2150" s="46" t="str">
        <f t="shared" si="434"/>
        <v>-</v>
      </c>
      <c r="S2150" s="58" t="str">
        <f t="shared" si="435"/>
        <v>No Discount</v>
      </c>
      <c r="T2150" s="46" t="str">
        <f t="shared" si="436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437"/>
        <v>0</v>
      </c>
      <c r="W2150" s="46" t="str">
        <f t="shared" si="438"/>
        <v>-</v>
      </c>
      <c r="X2150" s="58">
        <f t="shared" si="439"/>
        <v>0</v>
      </c>
      <c r="Y2150" s="46" t="str">
        <f t="shared" si="440"/>
        <v>No</v>
      </c>
      <c r="Z2150" s="46" t="str">
        <f t="shared" si="441"/>
        <v>Very high</v>
      </c>
    </row>
    <row r="2151" spans="1:26" x14ac:dyDescent="0.25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429"/>
        <v>3744</v>
      </c>
      <c r="L2151" s="46">
        <f t="shared" si="430"/>
        <v>4002</v>
      </c>
      <c r="M2151" s="46">
        <v>88</v>
      </c>
      <c r="N2151" s="46">
        <f t="shared" si="431"/>
        <v>4090</v>
      </c>
      <c r="O2151" s="46">
        <f t="shared" si="432"/>
        <v>346</v>
      </c>
      <c r="P2151" s="46" t="s">
        <v>30</v>
      </c>
      <c r="Q2151" s="58">
        <f t="shared" si="433"/>
        <v>0</v>
      </c>
      <c r="R2151" s="46">
        <f t="shared" si="434"/>
        <v>1145.2</v>
      </c>
      <c r="S2151" s="58" t="str">
        <f t="shared" si="435"/>
        <v>No Discount</v>
      </c>
      <c r="T2151" s="46" t="str">
        <f t="shared" si="436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437"/>
        <v>0</v>
      </c>
      <c r="W2151" s="46">
        <f t="shared" si="438"/>
        <v>1145.2</v>
      </c>
      <c r="X2151" s="58">
        <f t="shared" si="439"/>
        <v>0</v>
      </c>
      <c r="Y2151" s="46" t="str">
        <f t="shared" si="440"/>
        <v>Yes</v>
      </c>
      <c r="Z2151" s="46" t="str">
        <f t="shared" si="441"/>
        <v>Very high</v>
      </c>
    </row>
    <row r="2152" spans="1:26" x14ac:dyDescent="0.25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429"/>
        <v>5430</v>
      </c>
      <c r="L2152" s="46">
        <f t="shared" si="430"/>
        <v>5703</v>
      </c>
      <c r="M2152" s="46">
        <v>81</v>
      </c>
      <c r="N2152" s="46">
        <f t="shared" si="431"/>
        <v>5784</v>
      </c>
      <c r="O2152" s="46">
        <f t="shared" si="432"/>
        <v>354</v>
      </c>
      <c r="P2152" s="46" t="s">
        <v>30</v>
      </c>
      <c r="Q2152" s="58">
        <f t="shared" si="433"/>
        <v>0</v>
      </c>
      <c r="R2152" s="46">
        <f t="shared" si="434"/>
        <v>867.6</v>
      </c>
      <c r="S2152" s="58" t="str">
        <f t="shared" si="435"/>
        <v>No Discount</v>
      </c>
      <c r="T2152" s="46" t="str">
        <f t="shared" si="436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437"/>
        <v>0</v>
      </c>
      <c r="W2152" s="46" t="str">
        <f t="shared" si="438"/>
        <v>-</v>
      </c>
      <c r="X2152" s="58">
        <f t="shared" si="439"/>
        <v>0</v>
      </c>
      <c r="Y2152" s="46" t="str">
        <f t="shared" si="440"/>
        <v>No</v>
      </c>
      <c r="Z2152" s="46" t="str">
        <f t="shared" si="441"/>
        <v>Very high</v>
      </c>
    </row>
    <row r="2153" spans="1:26" x14ac:dyDescent="0.25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429"/>
        <v>13506</v>
      </c>
      <c r="L2153" s="46">
        <f t="shared" si="430"/>
        <v>14464</v>
      </c>
      <c r="M2153" s="46">
        <v>98</v>
      </c>
      <c r="N2153" s="46">
        <f t="shared" si="431"/>
        <v>14562</v>
      </c>
      <c r="O2153" s="46">
        <f t="shared" si="432"/>
        <v>1056</v>
      </c>
      <c r="P2153" s="46" t="s">
        <v>30</v>
      </c>
      <c r="Q2153" s="58">
        <f t="shared" si="433"/>
        <v>0</v>
      </c>
      <c r="R2153" s="46">
        <f t="shared" si="434"/>
        <v>2184.2999999999997</v>
      </c>
      <c r="S2153" s="58" t="str">
        <f t="shared" si="435"/>
        <v>No Discount</v>
      </c>
      <c r="T2153" s="46" t="str">
        <f t="shared" si="436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437"/>
        <v>0</v>
      </c>
      <c r="W2153" s="46" t="str">
        <f t="shared" si="438"/>
        <v>-</v>
      </c>
      <c r="X2153" s="58">
        <f t="shared" si="439"/>
        <v>0</v>
      </c>
      <c r="Y2153" s="46" t="str">
        <f t="shared" si="440"/>
        <v>Yes</v>
      </c>
      <c r="Z2153" s="46" t="str">
        <f t="shared" si="441"/>
        <v>Very high</v>
      </c>
    </row>
    <row r="2154" spans="1:26" x14ac:dyDescent="0.25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429"/>
        <v>11536</v>
      </c>
      <c r="L2154" s="46">
        <f t="shared" si="430"/>
        <v>12952</v>
      </c>
      <c r="M2154" s="46">
        <v>53</v>
      </c>
      <c r="N2154" s="46">
        <f t="shared" si="431"/>
        <v>13005</v>
      </c>
      <c r="O2154" s="46">
        <f t="shared" si="432"/>
        <v>1469</v>
      </c>
      <c r="P2154" s="46" t="s">
        <v>30</v>
      </c>
      <c r="Q2154" s="58">
        <f t="shared" si="433"/>
        <v>0.3</v>
      </c>
      <c r="R2154" s="46">
        <f t="shared" si="434"/>
        <v>3901.5</v>
      </c>
      <c r="S2154" s="58" t="str">
        <f t="shared" si="435"/>
        <v>No Discount</v>
      </c>
      <c r="T2154" s="46" t="str">
        <f t="shared" si="436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437"/>
        <v>0.3</v>
      </c>
      <c r="W2154" s="46">
        <f t="shared" si="438"/>
        <v>3901.5</v>
      </c>
      <c r="X2154" s="58">
        <f t="shared" si="439"/>
        <v>0</v>
      </c>
      <c r="Y2154" s="46" t="str">
        <f t="shared" si="440"/>
        <v>Yes</v>
      </c>
      <c r="Z2154" s="46" t="str">
        <f t="shared" si="441"/>
        <v>HIGH</v>
      </c>
    </row>
    <row r="2155" spans="1:26" x14ac:dyDescent="0.25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429"/>
        <v>20856</v>
      </c>
      <c r="L2155" s="46">
        <f t="shared" si="430"/>
        <v>23392</v>
      </c>
      <c r="M2155" s="46">
        <v>48</v>
      </c>
      <c r="N2155" s="46">
        <f t="shared" si="431"/>
        <v>23440</v>
      </c>
      <c r="O2155" s="46">
        <f t="shared" si="432"/>
        <v>2584</v>
      </c>
      <c r="P2155" s="46" t="s">
        <v>30</v>
      </c>
      <c r="Q2155" s="58">
        <f t="shared" si="433"/>
        <v>0</v>
      </c>
      <c r="R2155" s="46">
        <f t="shared" si="434"/>
        <v>3516</v>
      </c>
      <c r="S2155" s="58" t="str">
        <f t="shared" si="435"/>
        <v>No Discount</v>
      </c>
      <c r="T2155" s="46" t="str">
        <f t="shared" si="436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437"/>
        <v>0</v>
      </c>
      <c r="W2155" s="46" t="str">
        <f t="shared" si="438"/>
        <v>-</v>
      </c>
      <c r="X2155" s="58">
        <f t="shared" si="439"/>
        <v>0</v>
      </c>
      <c r="Y2155" s="46" t="str">
        <f t="shared" si="440"/>
        <v>Yes</v>
      </c>
      <c r="Z2155" s="46" t="str">
        <f t="shared" si="441"/>
        <v>HIGH</v>
      </c>
    </row>
    <row r="2156" spans="1:26" x14ac:dyDescent="0.25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429"/>
        <v>285</v>
      </c>
      <c r="L2156" s="46">
        <f t="shared" si="430"/>
        <v>305</v>
      </c>
      <c r="M2156" s="46">
        <v>10</v>
      </c>
      <c r="N2156" s="46">
        <f t="shared" si="431"/>
        <v>315</v>
      </c>
      <c r="O2156" s="46">
        <f t="shared" si="432"/>
        <v>30</v>
      </c>
      <c r="P2156" s="46" t="s">
        <v>30</v>
      </c>
      <c r="Q2156" s="58">
        <f t="shared" si="433"/>
        <v>0</v>
      </c>
      <c r="R2156" s="46">
        <f t="shared" si="434"/>
        <v>88.2</v>
      </c>
      <c r="S2156" s="58" t="str">
        <f t="shared" si="435"/>
        <v>No Discount</v>
      </c>
      <c r="T2156" s="46" t="str">
        <f t="shared" si="436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437"/>
        <v>0</v>
      </c>
      <c r="W2156" s="46">
        <f t="shared" si="438"/>
        <v>88.2</v>
      </c>
      <c r="X2156" s="58">
        <f t="shared" si="439"/>
        <v>0</v>
      </c>
      <c r="Y2156" s="46" t="str">
        <f t="shared" si="440"/>
        <v>No</v>
      </c>
      <c r="Z2156" s="46" t="str">
        <f t="shared" si="441"/>
        <v>LOW</v>
      </c>
    </row>
    <row r="2157" spans="1:26" x14ac:dyDescent="0.25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429"/>
        <v>14000</v>
      </c>
      <c r="L2157" s="46">
        <f t="shared" si="430"/>
        <v>15701</v>
      </c>
      <c r="M2157" s="46">
        <v>60</v>
      </c>
      <c r="N2157" s="46">
        <f t="shared" si="431"/>
        <v>15761</v>
      </c>
      <c r="O2157" s="46">
        <f t="shared" si="432"/>
        <v>1761</v>
      </c>
      <c r="P2157" s="46" t="s">
        <v>28</v>
      </c>
      <c r="Q2157" s="58">
        <f t="shared" si="433"/>
        <v>0</v>
      </c>
      <c r="R2157" s="46" t="str">
        <f t="shared" si="434"/>
        <v>-</v>
      </c>
      <c r="S2157" s="58" t="str">
        <f t="shared" si="435"/>
        <v>No Discount</v>
      </c>
      <c r="T2157" s="46" t="str">
        <f t="shared" si="436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437"/>
        <v>0</v>
      </c>
      <c r="W2157" s="46" t="str">
        <f t="shared" si="438"/>
        <v>-</v>
      </c>
      <c r="X2157" s="58">
        <f t="shared" si="439"/>
        <v>0</v>
      </c>
      <c r="Y2157" s="46" t="str">
        <f t="shared" si="440"/>
        <v>No</v>
      </c>
      <c r="Z2157" s="46" t="str">
        <f t="shared" si="441"/>
        <v>HIGH</v>
      </c>
    </row>
    <row r="2158" spans="1:26" x14ac:dyDescent="0.25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429"/>
        <v>177580</v>
      </c>
      <c r="L2158" s="46">
        <f t="shared" si="430"/>
        <v>195475</v>
      </c>
      <c r="M2158" s="46">
        <v>77</v>
      </c>
      <c r="N2158" s="46">
        <f t="shared" si="431"/>
        <v>195552</v>
      </c>
      <c r="O2158" s="46">
        <f t="shared" si="432"/>
        <v>17972</v>
      </c>
      <c r="P2158" s="46" t="s">
        <v>28</v>
      </c>
      <c r="Q2158" s="58">
        <f t="shared" si="433"/>
        <v>0</v>
      </c>
      <c r="R2158" s="46" t="str">
        <f t="shared" si="434"/>
        <v>-</v>
      </c>
      <c r="S2158" s="58" t="str">
        <f t="shared" si="435"/>
        <v>No Discount</v>
      </c>
      <c r="T2158" s="46" t="str">
        <f t="shared" si="436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437"/>
        <v>0</v>
      </c>
      <c r="W2158" s="46" t="str">
        <f t="shared" si="438"/>
        <v>-</v>
      </c>
      <c r="X2158" s="58">
        <f t="shared" si="439"/>
        <v>0</v>
      </c>
      <c r="Y2158" s="46" t="str">
        <f t="shared" si="440"/>
        <v>Yes</v>
      </c>
      <c r="Z2158" s="46" t="str">
        <f t="shared" si="441"/>
        <v>Very high</v>
      </c>
    </row>
    <row r="2159" spans="1:26" x14ac:dyDescent="0.25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429"/>
        <v>2674</v>
      </c>
      <c r="L2159" s="46">
        <f t="shared" si="430"/>
        <v>2808</v>
      </c>
      <c r="M2159" s="46">
        <v>32</v>
      </c>
      <c r="N2159" s="46">
        <f t="shared" si="431"/>
        <v>2840</v>
      </c>
      <c r="O2159" s="46">
        <f t="shared" si="432"/>
        <v>166</v>
      </c>
      <c r="P2159" s="46" t="s">
        <v>30</v>
      </c>
      <c r="Q2159" s="58">
        <f t="shared" si="433"/>
        <v>0.3</v>
      </c>
      <c r="R2159" s="46">
        <f t="shared" si="434"/>
        <v>852</v>
      </c>
      <c r="S2159" s="58" t="str">
        <f t="shared" si="435"/>
        <v>No Discount</v>
      </c>
      <c r="T2159" s="46" t="str">
        <f t="shared" si="436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437"/>
        <v>0.3</v>
      </c>
      <c r="W2159" s="46">
        <f t="shared" si="438"/>
        <v>852</v>
      </c>
      <c r="X2159" s="58">
        <f t="shared" si="439"/>
        <v>0</v>
      </c>
      <c r="Y2159" s="46" t="str">
        <f t="shared" si="440"/>
        <v>Yes</v>
      </c>
      <c r="Z2159" s="46" t="str">
        <f t="shared" si="441"/>
        <v>MID</v>
      </c>
    </row>
    <row r="2160" spans="1:26" x14ac:dyDescent="0.25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429"/>
        <v>4453</v>
      </c>
      <c r="L2160" s="46">
        <f t="shared" si="430"/>
        <v>4808</v>
      </c>
      <c r="M2160" s="46">
        <v>79</v>
      </c>
      <c r="N2160" s="46">
        <f t="shared" si="431"/>
        <v>4887</v>
      </c>
      <c r="O2160" s="46">
        <f t="shared" si="432"/>
        <v>434</v>
      </c>
      <c r="P2160" s="46" t="s">
        <v>30</v>
      </c>
      <c r="Q2160" s="58">
        <f t="shared" si="433"/>
        <v>0</v>
      </c>
      <c r="R2160" s="46" t="str">
        <f t="shared" si="434"/>
        <v>-</v>
      </c>
      <c r="S2160" s="58" t="str">
        <f t="shared" si="435"/>
        <v>No Discount</v>
      </c>
      <c r="T2160" s="46" t="str">
        <f t="shared" si="436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si="437"/>
        <v>0</v>
      </c>
      <c r="W2160" s="46" t="str">
        <f t="shared" si="438"/>
        <v>-</v>
      </c>
      <c r="X2160" s="58">
        <f t="shared" si="439"/>
        <v>0</v>
      </c>
      <c r="Y2160" s="46" t="str">
        <f t="shared" si="440"/>
        <v>Yes</v>
      </c>
      <c r="Z2160" s="46" t="str">
        <f t="shared" si="441"/>
        <v>Very high</v>
      </c>
    </row>
    <row r="2161" spans="1:26" x14ac:dyDescent="0.25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429"/>
        <v>49742</v>
      </c>
      <c r="L2161" s="46">
        <f t="shared" si="430"/>
        <v>52738</v>
      </c>
      <c r="M2161" s="46">
        <v>52</v>
      </c>
      <c r="N2161" s="46">
        <f t="shared" si="431"/>
        <v>52790</v>
      </c>
      <c r="O2161" s="46">
        <f t="shared" si="432"/>
        <v>3048</v>
      </c>
      <c r="P2161" s="46" t="s">
        <v>30</v>
      </c>
      <c r="Q2161" s="58">
        <f t="shared" si="433"/>
        <v>0.3</v>
      </c>
      <c r="R2161" s="46">
        <f t="shared" si="434"/>
        <v>15837</v>
      </c>
      <c r="S2161" s="58" t="str">
        <f t="shared" si="435"/>
        <v>No Discount</v>
      </c>
      <c r="T2161" s="46" t="str">
        <f t="shared" si="436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37"/>
        <v>0.3</v>
      </c>
      <c r="W2161" s="46">
        <f t="shared" si="438"/>
        <v>15837</v>
      </c>
      <c r="X2161" s="58">
        <f t="shared" si="439"/>
        <v>0</v>
      </c>
      <c r="Y2161" s="46" t="str">
        <f t="shared" si="440"/>
        <v>Yes</v>
      </c>
      <c r="Z2161" s="46" t="str">
        <f t="shared" si="441"/>
        <v>HIGH</v>
      </c>
    </row>
    <row r="2162" spans="1:26" x14ac:dyDescent="0.25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429"/>
        <v>1560</v>
      </c>
      <c r="L2162" s="46">
        <f t="shared" si="430"/>
        <v>1622</v>
      </c>
      <c r="M2162" s="46">
        <v>99</v>
      </c>
      <c r="N2162" s="46">
        <f t="shared" si="431"/>
        <v>1721</v>
      </c>
      <c r="O2162" s="46">
        <f t="shared" si="432"/>
        <v>161</v>
      </c>
      <c r="P2162" s="46" t="s">
        <v>30</v>
      </c>
      <c r="Q2162" s="58">
        <f t="shared" si="433"/>
        <v>0</v>
      </c>
      <c r="R2162" s="46">
        <f t="shared" si="434"/>
        <v>481.88000000000005</v>
      </c>
      <c r="S2162" s="58" t="str">
        <f t="shared" si="435"/>
        <v>No Discount</v>
      </c>
      <c r="T2162" s="46" t="str">
        <f t="shared" si="436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37"/>
        <v>0</v>
      </c>
      <c r="W2162" s="46">
        <f t="shared" si="438"/>
        <v>481.88000000000005</v>
      </c>
      <c r="X2162" s="58">
        <f t="shared" si="439"/>
        <v>0</v>
      </c>
      <c r="Y2162" s="46" t="str">
        <f t="shared" si="440"/>
        <v>No</v>
      </c>
      <c r="Z2162" s="46" t="str">
        <f t="shared" si="441"/>
        <v>Very high</v>
      </c>
    </row>
    <row r="2163" spans="1:26" x14ac:dyDescent="0.25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429"/>
        <v>3183</v>
      </c>
      <c r="L2163" s="46">
        <f t="shared" si="430"/>
        <v>3438</v>
      </c>
      <c r="M2163" s="46">
        <v>61</v>
      </c>
      <c r="N2163" s="46">
        <f t="shared" si="431"/>
        <v>3499</v>
      </c>
      <c r="O2163" s="46">
        <f t="shared" si="432"/>
        <v>316</v>
      </c>
      <c r="P2163" s="46" t="s">
        <v>28</v>
      </c>
      <c r="Q2163" s="58">
        <f t="shared" si="433"/>
        <v>0</v>
      </c>
      <c r="R2163" s="46" t="str">
        <f t="shared" si="434"/>
        <v>-</v>
      </c>
      <c r="S2163" s="58" t="str">
        <f t="shared" si="435"/>
        <v>No Discount</v>
      </c>
      <c r="T2163" s="46" t="str">
        <f t="shared" si="436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37"/>
        <v>0</v>
      </c>
      <c r="W2163" s="46" t="str">
        <f t="shared" si="438"/>
        <v>-</v>
      </c>
      <c r="X2163" s="58">
        <f t="shared" si="439"/>
        <v>0</v>
      </c>
      <c r="Y2163" s="46" t="str">
        <f t="shared" si="440"/>
        <v>No</v>
      </c>
      <c r="Z2163" s="46" t="str">
        <f t="shared" si="441"/>
        <v>Very high</v>
      </c>
    </row>
    <row r="2164" spans="1:26" x14ac:dyDescent="0.25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429"/>
        <v>95</v>
      </c>
      <c r="L2164" s="46">
        <f t="shared" si="430"/>
        <v>100</v>
      </c>
      <c r="M2164" s="46">
        <v>10</v>
      </c>
      <c r="N2164" s="46">
        <f t="shared" si="431"/>
        <v>110</v>
      </c>
      <c r="O2164" s="46">
        <f t="shared" si="432"/>
        <v>15</v>
      </c>
      <c r="P2164" s="46" t="s">
        <v>64</v>
      </c>
      <c r="Q2164" s="58">
        <f t="shared" si="433"/>
        <v>0.3</v>
      </c>
      <c r="R2164" s="46">
        <f t="shared" si="434"/>
        <v>33</v>
      </c>
      <c r="S2164" s="58" t="str">
        <f t="shared" si="435"/>
        <v>No Discount</v>
      </c>
      <c r="T2164" s="46" t="str">
        <f t="shared" si="436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37"/>
        <v>0.3</v>
      </c>
      <c r="W2164" s="46">
        <f t="shared" si="438"/>
        <v>33</v>
      </c>
      <c r="X2164" s="58">
        <f t="shared" si="439"/>
        <v>0</v>
      </c>
      <c r="Y2164" s="46" t="str">
        <f t="shared" si="440"/>
        <v>No</v>
      </c>
      <c r="Z2164" s="46" t="str">
        <f t="shared" si="441"/>
        <v>LOW</v>
      </c>
    </row>
    <row r="2165" spans="1:26" x14ac:dyDescent="0.25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429"/>
        <v>155</v>
      </c>
      <c r="L2165" s="46">
        <f t="shared" si="430"/>
        <v>167</v>
      </c>
      <c r="M2165" s="46">
        <v>30</v>
      </c>
      <c r="N2165" s="46">
        <f t="shared" si="431"/>
        <v>197</v>
      </c>
      <c r="O2165" s="46">
        <f t="shared" si="432"/>
        <v>42</v>
      </c>
      <c r="P2165" s="46" t="s">
        <v>28</v>
      </c>
      <c r="Q2165" s="58">
        <f t="shared" si="433"/>
        <v>0</v>
      </c>
      <c r="R2165" s="46">
        <f t="shared" si="434"/>
        <v>55.160000000000004</v>
      </c>
      <c r="S2165" s="58" t="str">
        <f t="shared" si="435"/>
        <v>No Discount</v>
      </c>
      <c r="T2165" s="46" t="str">
        <f t="shared" si="436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37"/>
        <v>0</v>
      </c>
      <c r="W2165" s="46">
        <f t="shared" si="438"/>
        <v>55.160000000000004</v>
      </c>
      <c r="X2165" s="58">
        <f t="shared" si="439"/>
        <v>0</v>
      </c>
      <c r="Y2165" s="46" t="str">
        <f t="shared" si="440"/>
        <v>No</v>
      </c>
      <c r="Z2165" s="46" t="str">
        <f t="shared" si="441"/>
        <v>MID</v>
      </c>
    </row>
    <row r="2166" spans="1:26" x14ac:dyDescent="0.25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429"/>
        <v>26384</v>
      </c>
      <c r="L2166" s="46">
        <f t="shared" si="430"/>
        <v>28522</v>
      </c>
      <c r="M2166" s="46">
        <v>58</v>
      </c>
      <c r="N2166" s="46">
        <f t="shared" si="431"/>
        <v>28580</v>
      </c>
      <c r="O2166" s="46">
        <f t="shared" si="432"/>
        <v>2196</v>
      </c>
      <c r="P2166" s="46" t="s">
        <v>30</v>
      </c>
      <c r="Q2166" s="58">
        <f t="shared" si="433"/>
        <v>0</v>
      </c>
      <c r="R2166" s="46">
        <f t="shared" si="434"/>
        <v>4287</v>
      </c>
      <c r="S2166" s="58" t="str">
        <f t="shared" si="435"/>
        <v>No Discount</v>
      </c>
      <c r="T2166" s="46" t="str">
        <f t="shared" si="436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37"/>
        <v>0</v>
      </c>
      <c r="W2166" s="46" t="str">
        <f t="shared" si="438"/>
        <v>-</v>
      </c>
      <c r="X2166" s="58">
        <f t="shared" si="439"/>
        <v>0</v>
      </c>
      <c r="Y2166" s="46" t="str">
        <f t="shared" si="440"/>
        <v>Yes</v>
      </c>
      <c r="Z2166" s="46" t="str">
        <f t="shared" si="441"/>
        <v>HIGH</v>
      </c>
    </row>
    <row r="2167" spans="1:26" x14ac:dyDescent="0.25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429"/>
        <v>880</v>
      </c>
      <c r="L2167" s="46">
        <f t="shared" si="430"/>
        <v>935</v>
      </c>
      <c r="M2167" s="46">
        <v>30</v>
      </c>
      <c r="N2167" s="46">
        <f t="shared" si="431"/>
        <v>965</v>
      </c>
      <c r="O2167" s="46">
        <f t="shared" si="432"/>
        <v>85</v>
      </c>
      <c r="P2167" s="46" t="s">
        <v>30</v>
      </c>
      <c r="Q2167" s="58">
        <f t="shared" si="433"/>
        <v>0</v>
      </c>
      <c r="R2167" s="46" t="str">
        <f t="shared" si="434"/>
        <v>-</v>
      </c>
      <c r="S2167" s="58" t="str">
        <f t="shared" si="435"/>
        <v>No Discount</v>
      </c>
      <c r="T2167" s="46" t="str">
        <f t="shared" si="436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37"/>
        <v>0</v>
      </c>
      <c r="W2167" s="46" t="str">
        <f t="shared" si="438"/>
        <v>-</v>
      </c>
      <c r="X2167" s="58">
        <f t="shared" si="439"/>
        <v>0</v>
      </c>
      <c r="Y2167" s="46" t="str">
        <f t="shared" si="440"/>
        <v>No</v>
      </c>
      <c r="Z2167" s="46" t="str">
        <f t="shared" si="441"/>
        <v>MID</v>
      </c>
    </row>
    <row r="2168" spans="1:26" x14ac:dyDescent="0.25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429"/>
        <v>532</v>
      </c>
      <c r="L2168" s="46">
        <f t="shared" si="430"/>
        <v>576</v>
      </c>
      <c r="M2168" s="46">
        <v>30</v>
      </c>
      <c r="N2168" s="46">
        <f t="shared" si="431"/>
        <v>606</v>
      </c>
      <c r="O2168" s="46">
        <f t="shared" si="432"/>
        <v>74</v>
      </c>
      <c r="P2168" s="46" t="s">
        <v>152</v>
      </c>
      <c r="Q2168" s="58">
        <f t="shared" si="433"/>
        <v>0</v>
      </c>
      <c r="R2168" s="46">
        <f t="shared" si="434"/>
        <v>169.68</v>
      </c>
      <c r="S2168" s="58" t="str">
        <f t="shared" si="435"/>
        <v>No Discount</v>
      </c>
      <c r="T2168" s="46" t="str">
        <f t="shared" si="436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37"/>
        <v>0</v>
      </c>
      <c r="W2168" s="46">
        <f t="shared" si="438"/>
        <v>169.68</v>
      </c>
      <c r="X2168" s="58">
        <f t="shared" si="439"/>
        <v>0</v>
      </c>
      <c r="Y2168" s="46" t="str">
        <f t="shared" si="440"/>
        <v>No</v>
      </c>
      <c r="Z2168" s="46" t="str">
        <f t="shared" si="441"/>
        <v>MID</v>
      </c>
    </row>
    <row r="2169" spans="1:26" x14ac:dyDescent="0.25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429"/>
        <v>1240</v>
      </c>
      <c r="L2169" s="46">
        <f t="shared" si="430"/>
        <v>1336</v>
      </c>
      <c r="M2169" s="46">
        <v>30</v>
      </c>
      <c r="N2169" s="46">
        <f t="shared" si="431"/>
        <v>1366</v>
      </c>
      <c r="O2169" s="46">
        <f t="shared" si="432"/>
        <v>126</v>
      </c>
      <c r="P2169" s="46" t="s">
        <v>30</v>
      </c>
      <c r="Q2169" s="58">
        <f t="shared" si="433"/>
        <v>0</v>
      </c>
      <c r="R2169" s="46">
        <f t="shared" si="434"/>
        <v>382.48</v>
      </c>
      <c r="S2169" s="58" t="str">
        <f t="shared" si="435"/>
        <v>No Discount</v>
      </c>
      <c r="T2169" s="46" t="str">
        <f t="shared" si="436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37"/>
        <v>0</v>
      </c>
      <c r="W2169" s="46">
        <f t="shared" si="438"/>
        <v>382.48</v>
      </c>
      <c r="X2169" s="58">
        <f t="shared" si="439"/>
        <v>0</v>
      </c>
      <c r="Y2169" s="46" t="str">
        <f t="shared" si="440"/>
        <v>No</v>
      </c>
      <c r="Z2169" s="46" t="str">
        <f t="shared" si="441"/>
        <v>MID</v>
      </c>
    </row>
    <row r="2170" spans="1:26" x14ac:dyDescent="0.25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429"/>
        <v>280</v>
      </c>
      <c r="L2170" s="46">
        <f t="shared" si="430"/>
        <v>300</v>
      </c>
      <c r="M2170" s="46">
        <v>10</v>
      </c>
      <c r="N2170" s="46">
        <f t="shared" si="431"/>
        <v>310</v>
      </c>
      <c r="O2170" s="46">
        <f t="shared" si="432"/>
        <v>30</v>
      </c>
      <c r="P2170" s="46" t="s">
        <v>30</v>
      </c>
      <c r="Q2170" s="58">
        <f t="shared" si="433"/>
        <v>0</v>
      </c>
      <c r="R2170" s="46" t="str">
        <f t="shared" si="434"/>
        <v>-</v>
      </c>
      <c r="S2170" s="58" t="str">
        <f t="shared" si="435"/>
        <v>No Discount</v>
      </c>
      <c r="T2170" s="46" t="str">
        <f t="shared" si="436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37"/>
        <v>0</v>
      </c>
      <c r="W2170" s="46" t="str">
        <f t="shared" si="438"/>
        <v>-</v>
      </c>
      <c r="X2170" s="58">
        <f t="shared" si="439"/>
        <v>0</v>
      </c>
      <c r="Y2170" s="46" t="str">
        <f t="shared" si="440"/>
        <v>No</v>
      </c>
      <c r="Z2170" s="46" t="str">
        <f t="shared" si="441"/>
        <v>LOW</v>
      </c>
    </row>
    <row r="2171" spans="1:26" x14ac:dyDescent="0.25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429"/>
        <v>2458</v>
      </c>
      <c r="L2171" s="46">
        <f t="shared" si="430"/>
        <v>2681</v>
      </c>
      <c r="M2171" s="46">
        <v>57</v>
      </c>
      <c r="N2171" s="46">
        <f t="shared" si="431"/>
        <v>2738</v>
      </c>
      <c r="O2171" s="46">
        <f t="shared" si="432"/>
        <v>280</v>
      </c>
      <c r="P2171" s="46" t="s">
        <v>30</v>
      </c>
      <c r="Q2171" s="58">
        <f t="shared" si="433"/>
        <v>0</v>
      </c>
      <c r="R2171" s="46" t="str">
        <f t="shared" si="434"/>
        <v>-</v>
      </c>
      <c r="S2171" s="58" t="str">
        <f t="shared" si="435"/>
        <v>No Discount</v>
      </c>
      <c r="T2171" s="46" t="str">
        <f t="shared" si="436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37"/>
        <v>0</v>
      </c>
      <c r="W2171" s="46" t="str">
        <f t="shared" si="438"/>
        <v>-</v>
      </c>
      <c r="X2171" s="58">
        <f t="shared" si="439"/>
        <v>0</v>
      </c>
      <c r="Y2171" s="46" t="str">
        <f t="shared" si="440"/>
        <v>Yes</v>
      </c>
      <c r="Z2171" s="46" t="str">
        <f t="shared" si="441"/>
        <v>HIGH</v>
      </c>
    </row>
    <row r="2172" spans="1:26" x14ac:dyDescent="0.25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429"/>
        <v>22941</v>
      </c>
      <c r="L2172" s="46">
        <f t="shared" si="430"/>
        <v>25485</v>
      </c>
      <c r="M2172" s="46">
        <v>79</v>
      </c>
      <c r="N2172" s="46">
        <f t="shared" si="431"/>
        <v>25564</v>
      </c>
      <c r="O2172" s="46">
        <f t="shared" si="432"/>
        <v>2623</v>
      </c>
      <c r="P2172" s="46" t="s">
        <v>30</v>
      </c>
      <c r="Q2172" s="58">
        <f t="shared" si="433"/>
        <v>0</v>
      </c>
      <c r="R2172" s="46" t="str">
        <f t="shared" si="434"/>
        <v>-</v>
      </c>
      <c r="S2172" s="58">
        <f t="shared" si="435"/>
        <v>0.02</v>
      </c>
      <c r="T2172" s="46" t="str">
        <f t="shared" si="436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37"/>
        <v>0</v>
      </c>
      <c r="W2172" s="46" t="str">
        <f t="shared" si="438"/>
        <v>-</v>
      </c>
      <c r="X2172" s="58">
        <f t="shared" si="439"/>
        <v>0.02</v>
      </c>
      <c r="Y2172" s="46" t="str">
        <f t="shared" si="440"/>
        <v>Yes</v>
      </c>
      <c r="Z2172" s="46" t="str">
        <f t="shared" si="441"/>
        <v>Very high</v>
      </c>
    </row>
    <row r="2173" spans="1:26" x14ac:dyDescent="0.25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429"/>
        <v>3120</v>
      </c>
      <c r="L2173" s="46">
        <f t="shared" si="430"/>
        <v>3306</v>
      </c>
      <c r="M2173" s="46">
        <v>68</v>
      </c>
      <c r="N2173" s="46">
        <f t="shared" si="431"/>
        <v>3374</v>
      </c>
      <c r="O2173" s="46">
        <f t="shared" si="432"/>
        <v>254</v>
      </c>
      <c r="P2173" s="46" t="s">
        <v>30</v>
      </c>
      <c r="Q2173" s="58">
        <f t="shared" si="433"/>
        <v>0</v>
      </c>
      <c r="R2173" s="46" t="str">
        <f t="shared" si="434"/>
        <v>-</v>
      </c>
      <c r="S2173" s="58" t="str">
        <f t="shared" si="435"/>
        <v>No Discount</v>
      </c>
      <c r="T2173" s="46" t="str">
        <f t="shared" si="436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37"/>
        <v>0</v>
      </c>
      <c r="W2173" s="46" t="str">
        <f t="shared" si="438"/>
        <v>-</v>
      </c>
      <c r="X2173" s="58">
        <f t="shared" si="439"/>
        <v>0</v>
      </c>
      <c r="Y2173" s="46" t="str">
        <f t="shared" si="440"/>
        <v>Yes</v>
      </c>
      <c r="Z2173" s="46" t="str">
        <f t="shared" si="441"/>
        <v>Very high</v>
      </c>
    </row>
    <row r="2174" spans="1:26" x14ac:dyDescent="0.25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429"/>
        <v>7191</v>
      </c>
      <c r="L2174" s="46">
        <f t="shared" si="430"/>
        <v>7620</v>
      </c>
      <c r="M2174" s="46">
        <v>48</v>
      </c>
      <c r="N2174" s="46">
        <f t="shared" si="431"/>
        <v>7668</v>
      </c>
      <c r="O2174" s="46">
        <f t="shared" si="432"/>
        <v>477</v>
      </c>
      <c r="P2174" s="46" t="s">
        <v>30</v>
      </c>
      <c r="Q2174" s="58">
        <f t="shared" si="433"/>
        <v>0</v>
      </c>
      <c r="R2174" s="46" t="str">
        <f t="shared" si="434"/>
        <v>-</v>
      </c>
      <c r="S2174" s="58" t="str">
        <f t="shared" si="435"/>
        <v>No Discount</v>
      </c>
      <c r="T2174" s="46" t="str">
        <f t="shared" si="436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37"/>
        <v>0</v>
      </c>
      <c r="W2174" s="46" t="str">
        <f t="shared" si="438"/>
        <v>-</v>
      </c>
      <c r="X2174" s="58">
        <f t="shared" si="439"/>
        <v>0</v>
      </c>
      <c r="Y2174" s="46" t="str">
        <f t="shared" si="440"/>
        <v>Yes</v>
      </c>
      <c r="Z2174" s="46" t="str">
        <f t="shared" si="441"/>
        <v>HIGH</v>
      </c>
    </row>
    <row r="2175" spans="1:26" x14ac:dyDescent="0.25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429"/>
        <v>12838</v>
      </c>
      <c r="L2175" s="46">
        <f t="shared" si="430"/>
        <v>13475</v>
      </c>
      <c r="M2175" s="46">
        <v>43</v>
      </c>
      <c r="N2175" s="46">
        <f t="shared" si="431"/>
        <v>13518</v>
      </c>
      <c r="O2175" s="46">
        <f t="shared" si="432"/>
        <v>680</v>
      </c>
      <c r="P2175" s="46" t="s">
        <v>152</v>
      </c>
      <c r="Q2175" s="58">
        <f t="shared" si="433"/>
        <v>0</v>
      </c>
      <c r="R2175" s="46" t="str">
        <f t="shared" si="434"/>
        <v>-</v>
      </c>
      <c r="S2175" s="58" t="str">
        <f t="shared" si="435"/>
        <v>No Discount</v>
      </c>
      <c r="T2175" s="46" t="str">
        <f t="shared" si="436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37"/>
        <v>0</v>
      </c>
      <c r="W2175" s="46" t="str">
        <f t="shared" si="438"/>
        <v>-</v>
      </c>
      <c r="X2175" s="58">
        <f t="shared" si="439"/>
        <v>0</v>
      </c>
      <c r="Y2175" s="46" t="str">
        <f t="shared" si="440"/>
        <v>Yes</v>
      </c>
      <c r="Z2175" s="46" t="str">
        <f t="shared" si="441"/>
        <v>HIGH</v>
      </c>
    </row>
    <row r="2176" spans="1:26" x14ac:dyDescent="0.25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429"/>
        <v>7822</v>
      </c>
      <c r="L2176" s="46">
        <f t="shared" si="430"/>
        <v>8448</v>
      </c>
      <c r="M2176" s="46">
        <v>76</v>
      </c>
      <c r="N2176" s="46">
        <f t="shared" si="431"/>
        <v>8524</v>
      </c>
      <c r="O2176" s="46">
        <f t="shared" si="432"/>
        <v>702</v>
      </c>
      <c r="P2176" s="46" t="s">
        <v>30</v>
      </c>
      <c r="Q2176" s="58">
        <f t="shared" si="433"/>
        <v>0.3</v>
      </c>
      <c r="R2176" s="46">
        <f t="shared" si="434"/>
        <v>2557.1999999999998</v>
      </c>
      <c r="S2176" s="58" t="str">
        <f t="shared" si="435"/>
        <v>No Discount</v>
      </c>
      <c r="T2176" s="46" t="str">
        <f t="shared" si="436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37"/>
        <v>0.3</v>
      </c>
      <c r="W2176" s="46">
        <f t="shared" si="438"/>
        <v>2557.1999999999998</v>
      </c>
      <c r="X2176" s="58">
        <f t="shared" si="439"/>
        <v>0</v>
      </c>
      <c r="Y2176" s="46" t="str">
        <f t="shared" si="440"/>
        <v>Yes</v>
      </c>
      <c r="Z2176" s="46" t="str">
        <f t="shared" si="441"/>
        <v>Very high</v>
      </c>
    </row>
    <row r="2177" spans="1:26" x14ac:dyDescent="0.25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429"/>
        <v>4000</v>
      </c>
      <c r="L2177" s="46">
        <f t="shared" si="430"/>
        <v>4486</v>
      </c>
      <c r="M2177" s="46">
        <v>73</v>
      </c>
      <c r="N2177" s="46">
        <f t="shared" si="431"/>
        <v>4559</v>
      </c>
      <c r="O2177" s="46">
        <f t="shared" si="432"/>
        <v>559</v>
      </c>
      <c r="P2177" s="46" t="s">
        <v>28</v>
      </c>
      <c r="Q2177" s="58">
        <f t="shared" si="433"/>
        <v>0</v>
      </c>
      <c r="R2177" s="46" t="str">
        <f t="shared" si="434"/>
        <v>-</v>
      </c>
      <c r="S2177" s="58" t="str">
        <f t="shared" si="435"/>
        <v>No Discount</v>
      </c>
      <c r="T2177" s="46" t="str">
        <f t="shared" si="436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37"/>
        <v>0</v>
      </c>
      <c r="W2177" s="46" t="str">
        <f t="shared" si="438"/>
        <v>-</v>
      </c>
      <c r="X2177" s="58">
        <f t="shared" si="439"/>
        <v>0</v>
      </c>
      <c r="Y2177" s="46" t="str">
        <f t="shared" si="440"/>
        <v>No</v>
      </c>
      <c r="Z2177" s="46" t="str">
        <f t="shared" si="441"/>
        <v>Very high</v>
      </c>
    </row>
    <row r="2178" spans="1:26" x14ac:dyDescent="0.25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429"/>
        <v>6050</v>
      </c>
      <c r="L2178" s="46">
        <f t="shared" si="430"/>
        <v>6290</v>
      </c>
      <c r="M2178" s="46">
        <v>96</v>
      </c>
      <c r="N2178" s="46">
        <f t="shared" si="431"/>
        <v>6386</v>
      </c>
      <c r="O2178" s="46">
        <f t="shared" si="432"/>
        <v>336</v>
      </c>
      <c r="P2178" s="46" t="s">
        <v>30</v>
      </c>
      <c r="Q2178" s="58">
        <f t="shared" si="433"/>
        <v>0</v>
      </c>
      <c r="R2178" s="46" t="str">
        <f t="shared" si="434"/>
        <v>-</v>
      </c>
      <c r="S2178" s="58" t="str">
        <f t="shared" si="435"/>
        <v>No Discount</v>
      </c>
      <c r="T2178" s="46" t="str">
        <f t="shared" si="436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37"/>
        <v>0</v>
      </c>
      <c r="W2178" s="46" t="str">
        <f t="shared" si="438"/>
        <v>-</v>
      </c>
      <c r="X2178" s="58">
        <f t="shared" si="439"/>
        <v>0</v>
      </c>
      <c r="Y2178" s="46" t="str">
        <f t="shared" si="440"/>
        <v>Yes</v>
      </c>
      <c r="Z2178" s="46" t="str">
        <f t="shared" si="441"/>
        <v>Very high</v>
      </c>
    </row>
    <row r="2179" spans="1:26" x14ac:dyDescent="0.25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42">I2179*J2179</f>
        <v>7900</v>
      </c>
      <c r="L2179" s="46">
        <f t="shared" ref="L2179:L2242" si="443">H2179*J2179</f>
        <v>8617</v>
      </c>
      <c r="M2179" s="46">
        <v>65</v>
      </c>
      <c r="N2179" s="46">
        <f t="shared" ref="N2179:N2242" si="444">L2179+M2179</f>
        <v>8682</v>
      </c>
      <c r="O2179" s="46">
        <f t="shared" ref="O2179:O2242" si="445">N2179-K2179</f>
        <v>782</v>
      </c>
      <c r="P2179" s="46" t="s">
        <v>28</v>
      </c>
      <c r="Q2179" s="58">
        <f t="shared" ref="Q2179:Q2242" si="446">IF(E2179="Amazon",30%,0)</f>
        <v>0</v>
      </c>
      <c r="R2179" s="46" t="str">
        <f t="shared" ref="R2179:R2242" si="447">IF(E2179="Amazon",30%*N2179,IF(E2179="Flipkart",28%*N2179,IF(E2179="India Mart",15%*N2179,"-")))</f>
        <v>-</v>
      </c>
      <c r="S2179" s="58" t="str">
        <f t="shared" ref="S2179:S2242" si="448">IF(AND(E2179="Website",N2179&gt;25000),2%,"No Discount")</f>
        <v>No Discount</v>
      </c>
      <c r="T2179" s="46" t="str">
        <f t="shared" ref="T2179:T2242" si="449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ref="V2179:V2242" si="450">IF(E2179="Amazon",30%,0%)</f>
        <v>0</v>
      </c>
      <c r="W2179" s="46" t="str">
        <f t="shared" ref="W2179:W2242" si="451">IF(E2179="Amazon",N2179*30%,IF(E2179="flipkart",N2179*28%,IF(E2179="indiamart",N2179*15%,"-")))</f>
        <v>-</v>
      </c>
      <c r="X2179" s="58">
        <f t="shared" ref="X2179:X2242" si="452">IF(AND(E2179="website",N2179&gt;25000),2%,0%)</f>
        <v>0</v>
      </c>
      <c r="Y2179" s="46" t="str">
        <f t="shared" ref="Y2179:Y2242" si="453">IF(OR(D2179="Furniture",D2179="Technology"),"Yes","No")</f>
        <v>Yes</v>
      </c>
      <c r="Z2179" s="46" t="str">
        <f t="shared" ref="Z2179:Z2242" si="454">_xlfn.IFS(M2179&lt;=20,"LOW",M2179&lt;=40,"MID",M2179&lt;=60,"HIGH",M2179&gt;60,"Very high")</f>
        <v>Very high</v>
      </c>
    </row>
    <row r="2180" spans="1:26" x14ac:dyDescent="0.25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42"/>
        <v>32244</v>
      </c>
      <c r="L2180" s="46">
        <f t="shared" si="443"/>
        <v>33516</v>
      </c>
      <c r="M2180" s="46">
        <v>25</v>
      </c>
      <c r="N2180" s="46">
        <f t="shared" si="444"/>
        <v>33541</v>
      </c>
      <c r="O2180" s="46">
        <f t="shared" si="445"/>
        <v>1297</v>
      </c>
      <c r="P2180" s="46" t="s">
        <v>30</v>
      </c>
      <c r="Q2180" s="58">
        <f t="shared" si="446"/>
        <v>0</v>
      </c>
      <c r="R2180" s="46">
        <f t="shared" si="447"/>
        <v>9391.4800000000014</v>
      </c>
      <c r="S2180" s="58" t="str">
        <f t="shared" si="448"/>
        <v>No Discount</v>
      </c>
      <c r="T2180" s="46" t="str">
        <f t="shared" si="449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50"/>
        <v>0</v>
      </c>
      <c r="W2180" s="46">
        <f t="shared" si="451"/>
        <v>9391.4800000000014</v>
      </c>
      <c r="X2180" s="58">
        <f t="shared" si="452"/>
        <v>0</v>
      </c>
      <c r="Y2180" s="46" t="str">
        <f t="shared" si="453"/>
        <v>Yes</v>
      </c>
      <c r="Z2180" s="46" t="str">
        <f t="shared" si="454"/>
        <v>MID</v>
      </c>
    </row>
    <row r="2181" spans="1:26" x14ac:dyDescent="0.25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42"/>
        <v>13088</v>
      </c>
      <c r="L2181" s="46">
        <f t="shared" si="443"/>
        <v>13344</v>
      </c>
      <c r="M2181" s="46">
        <v>52</v>
      </c>
      <c r="N2181" s="46">
        <f t="shared" si="444"/>
        <v>13396</v>
      </c>
      <c r="O2181" s="46">
        <f t="shared" si="445"/>
        <v>308</v>
      </c>
      <c r="P2181" s="46" t="s">
        <v>30</v>
      </c>
      <c r="Q2181" s="58">
        <f t="shared" si="446"/>
        <v>0</v>
      </c>
      <c r="R2181" s="46">
        <f t="shared" si="447"/>
        <v>3750.8800000000006</v>
      </c>
      <c r="S2181" s="58" t="str">
        <f t="shared" si="448"/>
        <v>No Discount</v>
      </c>
      <c r="T2181" s="46" t="str">
        <f t="shared" si="449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50"/>
        <v>0</v>
      </c>
      <c r="W2181" s="46">
        <f t="shared" si="451"/>
        <v>3750.8800000000006</v>
      </c>
      <c r="X2181" s="58">
        <f t="shared" si="452"/>
        <v>0</v>
      </c>
      <c r="Y2181" s="46" t="str">
        <f t="shared" si="453"/>
        <v>Yes</v>
      </c>
      <c r="Z2181" s="46" t="str">
        <f t="shared" si="454"/>
        <v>HIGH</v>
      </c>
    </row>
    <row r="2182" spans="1:26" x14ac:dyDescent="0.25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42"/>
        <v>11300</v>
      </c>
      <c r="L2182" s="46">
        <f t="shared" si="443"/>
        <v>12068</v>
      </c>
      <c r="M2182" s="46">
        <v>55</v>
      </c>
      <c r="N2182" s="46">
        <f t="shared" si="444"/>
        <v>12123</v>
      </c>
      <c r="O2182" s="46">
        <f t="shared" si="445"/>
        <v>823</v>
      </c>
      <c r="P2182" s="46" t="s">
        <v>30</v>
      </c>
      <c r="Q2182" s="58">
        <f t="shared" si="446"/>
        <v>0</v>
      </c>
      <c r="R2182" s="46">
        <f t="shared" si="447"/>
        <v>3394.4400000000005</v>
      </c>
      <c r="S2182" s="58" t="str">
        <f t="shared" si="448"/>
        <v>No Discount</v>
      </c>
      <c r="T2182" s="46" t="str">
        <f t="shared" si="449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50"/>
        <v>0</v>
      </c>
      <c r="W2182" s="46">
        <f t="shared" si="451"/>
        <v>3394.4400000000005</v>
      </c>
      <c r="X2182" s="58">
        <f t="shared" si="452"/>
        <v>0</v>
      </c>
      <c r="Y2182" s="46" t="str">
        <f t="shared" si="453"/>
        <v>Yes</v>
      </c>
      <c r="Z2182" s="46" t="str">
        <f t="shared" si="454"/>
        <v>HIGH</v>
      </c>
    </row>
    <row r="2183" spans="1:26" x14ac:dyDescent="0.25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42"/>
        <v>5538</v>
      </c>
      <c r="L2183" s="46">
        <f t="shared" si="443"/>
        <v>5874</v>
      </c>
      <c r="M2183" s="46">
        <v>64</v>
      </c>
      <c r="N2183" s="46">
        <f t="shared" si="444"/>
        <v>5938</v>
      </c>
      <c r="O2183" s="46">
        <f t="shared" si="445"/>
        <v>400</v>
      </c>
      <c r="P2183" s="46" t="s">
        <v>30</v>
      </c>
      <c r="Q2183" s="58">
        <f t="shared" si="446"/>
        <v>0</v>
      </c>
      <c r="R2183" s="46">
        <f t="shared" si="447"/>
        <v>890.69999999999993</v>
      </c>
      <c r="S2183" s="58" t="str">
        <f t="shared" si="448"/>
        <v>No Discount</v>
      </c>
      <c r="T2183" s="46" t="str">
        <f t="shared" si="449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50"/>
        <v>0</v>
      </c>
      <c r="W2183" s="46" t="str">
        <f t="shared" si="451"/>
        <v>-</v>
      </c>
      <c r="X2183" s="58">
        <f t="shared" si="452"/>
        <v>0</v>
      </c>
      <c r="Y2183" s="46" t="str">
        <f t="shared" si="453"/>
        <v>No</v>
      </c>
      <c r="Z2183" s="46" t="str">
        <f t="shared" si="454"/>
        <v>Very high</v>
      </c>
    </row>
    <row r="2184" spans="1:26" x14ac:dyDescent="0.25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42"/>
        <v>374</v>
      </c>
      <c r="L2184" s="46">
        <f t="shared" si="443"/>
        <v>404</v>
      </c>
      <c r="M2184" s="46">
        <v>30</v>
      </c>
      <c r="N2184" s="46">
        <f t="shared" si="444"/>
        <v>434</v>
      </c>
      <c r="O2184" s="46">
        <f t="shared" si="445"/>
        <v>60</v>
      </c>
      <c r="P2184" s="46" t="s">
        <v>28</v>
      </c>
      <c r="Q2184" s="58">
        <f t="shared" si="446"/>
        <v>0.3</v>
      </c>
      <c r="R2184" s="46">
        <f t="shared" si="447"/>
        <v>130.19999999999999</v>
      </c>
      <c r="S2184" s="58" t="str">
        <f t="shared" si="448"/>
        <v>No Discount</v>
      </c>
      <c r="T2184" s="46" t="str">
        <f t="shared" si="449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50"/>
        <v>0.3</v>
      </c>
      <c r="W2184" s="46">
        <f t="shared" si="451"/>
        <v>130.19999999999999</v>
      </c>
      <c r="X2184" s="58">
        <f t="shared" si="452"/>
        <v>0</v>
      </c>
      <c r="Y2184" s="46" t="str">
        <f t="shared" si="453"/>
        <v>No</v>
      </c>
      <c r="Z2184" s="46" t="str">
        <f t="shared" si="454"/>
        <v>MID</v>
      </c>
    </row>
    <row r="2185" spans="1:26" x14ac:dyDescent="0.25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42"/>
        <v>23397</v>
      </c>
      <c r="L2185" s="46">
        <f t="shared" si="443"/>
        <v>24561</v>
      </c>
      <c r="M2185" s="46">
        <v>62</v>
      </c>
      <c r="N2185" s="46">
        <f t="shared" si="444"/>
        <v>24623</v>
      </c>
      <c r="O2185" s="46">
        <f t="shared" si="445"/>
        <v>1226</v>
      </c>
      <c r="P2185" s="46" t="s">
        <v>152</v>
      </c>
      <c r="Q2185" s="58">
        <f t="shared" si="446"/>
        <v>0</v>
      </c>
      <c r="R2185" s="46" t="str">
        <f t="shared" si="447"/>
        <v>-</v>
      </c>
      <c r="S2185" s="58" t="str">
        <f t="shared" si="448"/>
        <v>No Discount</v>
      </c>
      <c r="T2185" s="46" t="str">
        <f t="shared" si="449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50"/>
        <v>0</v>
      </c>
      <c r="W2185" s="46" t="str">
        <f t="shared" si="451"/>
        <v>-</v>
      </c>
      <c r="X2185" s="58">
        <f t="shared" si="452"/>
        <v>0</v>
      </c>
      <c r="Y2185" s="46" t="str">
        <f t="shared" si="453"/>
        <v>Yes</v>
      </c>
      <c r="Z2185" s="46" t="str">
        <f t="shared" si="454"/>
        <v>Very high</v>
      </c>
    </row>
    <row r="2186" spans="1:26" x14ac:dyDescent="0.25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42"/>
        <v>12360</v>
      </c>
      <c r="L2186" s="46">
        <f t="shared" si="443"/>
        <v>13100</v>
      </c>
      <c r="M2186" s="46">
        <v>76</v>
      </c>
      <c r="N2186" s="46">
        <f t="shared" si="444"/>
        <v>13176</v>
      </c>
      <c r="O2186" s="46">
        <f t="shared" si="445"/>
        <v>816</v>
      </c>
      <c r="P2186" s="46" t="s">
        <v>30</v>
      </c>
      <c r="Q2186" s="58">
        <f t="shared" si="446"/>
        <v>0.3</v>
      </c>
      <c r="R2186" s="46">
        <f t="shared" si="447"/>
        <v>3952.7999999999997</v>
      </c>
      <c r="S2186" s="58" t="str">
        <f t="shared" si="448"/>
        <v>No Discount</v>
      </c>
      <c r="T2186" s="46" t="str">
        <f t="shared" si="449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50"/>
        <v>0.3</v>
      </c>
      <c r="W2186" s="46">
        <f t="shared" si="451"/>
        <v>3952.7999999999997</v>
      </c>
      <c r="X2186" s="58">
        <f t="shared" si="452"/>
        <v>0</v>
      </c>
      <c r="Y2186" s="46" t="str">
        <f t="shared" si="453"/>
        <v>Yes</v>
      </c>
      <c r="Z2186" s="46" t="str">
        <f t="shared" si="454"/>
        <v>Very high</v>
      </c>
    </row>
    <row r="2187" spans="1:26" x14ac:dyDescent="0.25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42"/>
        <v>3409</v>
      </c>
      <c r="L2187" s="46">
        <f t="shared" si="443"/>
        <v>3717</v>
      </c>
      <c r="M2187" s="46">
        <v>65</v>
      </c>
      <c r="N2187" s="46">
        <f t="shared" si="444"/>
        <v>3782</v>
      </c>
      <c r="O2187" s="46">
        <f t="shared" si="445"/>
        <v>373</v>
      </c>
      <c r="P2187" s="46" t="s">
        <v>28</v>
      </c>
      <c r="Q2187" s="58">
        <f t="shared" si="446"/>
        <v>0</v>
      </c>
      <c r="R2187" s="46" t="str">
        <f t="shared" si="447"/>
        <v>-</v>
      </c>
      <c r="S2187" s="58" t="str">
        <f t="shared" si="448"/>
        <v>No Discount</v>
      </c>
      <c r="T2187" s="46" t="str">
        <f t="shared" si="449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50"/>
        <v>0</v>
      </c>
      <c r="W2187" s="46" t="str">
        <f t="shared" si="451"/>
        <v>-</v>
      </c>
      <c r="X2187" s="58">
        <f t="shared" si="452"/>
        <v>0</v>
      </c>
      <c r="Y2187" s="46" t="str">
        <f t="shared" si="453"/>
        <v>No</v>
      </c>
      <c r="Z2187" s="46" t="str">
        <f t="shared" si="454"/>
        <v>Very high</v>
      </c>
    </row>
    <row r="2188" spans="1:26" x14ac:dyDescent="0.25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42"/>
        <v>10270</v>
      </c>
      <c r="L2188" s="46">
        <f t="shared" si="443"/>
        <v>10885</v>
      </c>
      <c r="M2188" s="46">
        <v>88</v>
      </c>
      <c r="N2188" s="46">
        <f t="shared" si="444"/>
        <v>10973</v>
      </c>
      <c r="O2188" s="46">
        <f t="shared" si="445"/>
        <v>703</v>
      </c>
      <c r="P2188" s="46" t="s">
        <v>30</v>
      </c>
      <c r="Q2188" s="58">
        <f t="shared" si="446"/>
        <v>0</v>
      </c>
      <c r="R2188" s="46" t="str">
        <f t="shared" si="447"/>
        <v>-</v>
      </c>
      <c r="S2188" s="58" t="str">
        <f t="shared" si="448"/>
        <v>No Discount</v>
      </c>
      <c r="T2188" s="46" t="str">
        <f t="shared" si="449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50"/>
        <v>0</v>
      </c>
      <c r="W2188" s="46" t="str">
        <f t="shared" si="451"/>
        <v>-</v>
      </c>
      <c r="X2188" s="58">
        <f t="shared" si="452"/>
        <v>0</v>
      </c>
      <c r="Y2188" s="46" t="str">
        <f t="shared" si="453"/>
        <v>Yes</v>
      </c>
      <c r="Z2188" s="46" t="str">
        <f t="shared" si="454"/>
        <v>Very high</v>
      </c>
    </row>
    <row r="2189" spans="1:26" x14ac:dyDescent="0.25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42"/>
        <v>26208</v>
      </c>
      <c r="L2189" s="46">
        <f t="shared" si="443"/>
        <v>28014</v>
      </c>
      <c r="M2189" s="46">
        <v>47</v>
      </c>
      <c r="N2189" s="46">
        <f t="shared" si="444"/>
        <v>28061</v>
      </c>
      <c r="O2189" s="46">
        <f t="shared" si="445"/>
        <v>1853</v>
      </c>
      <c r="P2189" s="46" t="s">
        <v>28</v>
      </c>
      <c r="Q2189" s="58">
        <f t="shared" si="446"/>
        <v>0</v>
      </c>
      <c r="R2189" s="46" t="str">
        <f t="shared" si="447"/>
        <v>-</v>
      </c>
      <c r="S2189" s="58" t="str">
        <f t="shared" si="448"/>
        <v>No Discount</v>
      </c>
      <c r="T2189" s="46" t="str">
        <f t="shared" si="449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50"/>
        <v>0</v>
      </c>
      <c r="W2189" s="46" t="str">
        <f t="shared" si="451"/>
        <v>-</v>
      </c>
      <c r="X2189" s="58">
        <f t="shared" si="452"/>
        <v>0</v>
      </c>
      <c r="Y2189" s="46" t="str">
        <f t="shared" si="453"/>
        <v>Yes</v>
      </c>
      <c r="Z2189" s="46" t="str">
        <f t="shared" si="454"/>
        <v>HIGH</v>
      </c>
    </row>
    <row r="2190" spans="1:26" x14ac:dyDescent="0.25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42"/>
        <v>8652</v>
      </c>
      <c r="L2190" s="46">
        <f t="shared" si="443"/>
        <v>9714</v>
      </c>
      <c r="M2190" s="46">
        <v>44</v>
      </c>
      <c r="N2190" s="46">
        <f t="shared" si="444"/>
        <v>9758</v>
      </c>
      <c r="O2190" s="46">
        <f t="shared" si="445"/>
        <v>1106</v>
      </c>
      <c r="P2190" s="46" t="s">
        <v>28</v>
      </c>
      <c r="Q2190" s="58">
        <f t="shared" si="446"/>
        <v>0.3</v>
      </c>
      <c r="R2190" s="46">
        <f t="shared" si="447"/>
        <v>2927.4</v>
      </c>
      <c r="S2190" s="58" t="str">
        <f t="shared" si="448"/>
        <v>No Discount</v>
      </c>
      <c r="T2190" s="46" t="str">
        <f t="shared" si="449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50"/>
        <v>0.3</v>
      </c>
      <c r="W2190" s="46">
        <f t="shared" si="451"/>
        <v>2927.4</v>
      </c>
      <c r="X2190" s="58">
        <f t="shared" si="452"/>
        <v>0</v>
      </c>
      <c r="Y2190" s="46" t="str">
        <f t="shared" si="453"/>
        <v>Yes</v>
      </c>
      <c r="Z2190" s="46" t="str">
        <f t="shared" si="454"/>
        <v>HIGH</v>
      </c>
    </row>
    <row r="2191" spans="1:26" x14ac:dyDescent="0.25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42"/>
        <v>559</v>
      </c>
      <c r="L2191" s="46">
        <f t="shared" si="443"/>
        <v>626</v>
      </c>
      <c r="M2191" s="46">
        <v>55</v>
      </c>
      <c r="N2191" s="46">
        <f t="shared" si="444"/>
        <v>681</v>
      </c>
      <c r="O2191" s="46">
        <f t="shared" si="445"/>
        <v>122</v>
      </c>
      <c r="P2191" s="46" t="s">
        <v>28</v>
      </c>
      <c r="Q2191" s="58">
        <f t="shared" si="446"/>
        <v>0</v>
      </c>
      <c r="R2191" s="46" t="str">
        <f t="shared" si="447"/>
        <v>-</v>
      </c>
      <c r="S2191" s="58" t="str">
        <f t="shared" si="448"/>
        <v>No Discount</v>
      </c>
      <c r="T2191" s="46" t="str">
        <f t="shared" si="449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50"/>
        <v>0</v>
      </c>
      <c r="W2191" s="46" t="str">
        <f t="shared" si="451"/>
        <v>-</v>
      </c>
      <c r="X2191" s="58">
        <f t="shared" si="452"/>
        <v>0</v>
      </c>
      <c r="Y2191" s="46" t="str">
        <f t="shared" si="453"/>
        <v>No</v>
      </c>
      <c r="Z2191" s="46" t="str">
        <f t="shared" si="454"/>
        <v>HIGH</v>
      </c>
    </row>
    <row r="2192" spans="1:26" x14ac:dyDescent="0.25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42"/>
        <v>7008</v>
      </c>
      <c r="L2192" s="46">
        <f t="shared" si="443"/>
        <v>7359</v>
      </c>
      <c r="M2192" s="46">
        <v>80</v>
      </c>
      <c r="N2192" s="46">
        <f t="shared" si="444"/>
        <v>7439</v>
      </c>
      <c r="O2192" s="46">
        <f t="shared" si="445"/>
        <v>431</v>
      </c>
      <c r="P2192" s="46" t="s">
        <v>28</v>
      </c>
      <c r="Q2192" s="58">
        <f t="shared" si="446"/>
        <v>0</v>
      </c>
      <c r="R2192" s="46" t="str">
        <f t="shared" si="447"/>
        <v>-</v>
      </c>
      <c r="S2192" s="58" t="str">
        <f t="shared" si="448"/>
        <v>No Discount</v>
      </c>
      <c r="T2192" s="46" t="str">
        <f t="shared" si="449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50"/>
        <v>0</v>
      </c>
      <c r="W2192" s="46" t="str">
        <f t="shared" si="451"/>
        <v>-</v>
      </c>
      <c r="X2192" s="58">
        <f t="shared" si="452"/>
        <v>0</v>
      </c>
      <c r="Y2192" s="46" t="str">
        <f t="shared" si="453"/>
        <v>No</v>
      </c>
      <c r="Z2192" s="46" t="str">
        <f t="shared" si="454"/>
        <v>Very high</v>
      </c>
    </row>
    <row r="2193" spans="1:26" x14ac:dyDescent="0.25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42"/>
        <v>4420</v>
      </c>
      <c r="L2193" s="46">
        <f t="shared" si="443"/>
        <v>4684</v>
      </c>
      <c r="M2193" s="46">
        <v>91</v>
      </c>
      <c r="N2193" s="46">
        <f t="shared" si="444"/>
        <v>4775</v>
      </c>
      <c r="O2193" s="46">
        <f t="shared" si="445"/>
        <v>355</v>
      </c>
      <c r="P2193" s="46" t="s">
        <v>30</v>
      </c>
      <c r="Q2193" s="58">
        <f t="shared" si="446"/>
        <v>0</v>
      </c>
      <c r="R2193" s="46" t="str">
        <f t="shared" si="447"/>
        <v>-</v>
      </c>
      <c r="S2193" s="58" t="str">
        <f t="shared" si="448"/>
        <v>No Discount</v>
      </c>
      <c r="T2193" s="46" t="str">
        <f t="shared" si="449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50"/>
        <v>0</v>
      </c>
      <c r="W2193" s="46" t="str">
        <f t="shared" si="451"/>
        <v>-</v>
      </c>
      <c r="X2193" s="58">
        <f t="shared" si="452"/>
        <v>0</v>
      </c>
      <c r="Y2193" s="46" t="str">
        <f t="shared" si="453"/>
        <v>Yes</v>
      </c>
      <c r="Z2193" s="46" t="str">
        <f t="shared" si="454"/>
        <v>Very high</v>
      </c>
    </row>
    <row r="2194" spans="1:26" x14ac:dyDescent="0.25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42"/>
        <v>12140</v>
      </c>
      <c r="L2194" s="46">
        <f t="shared" si="443"/>
        <v>12992</v>
      </c>
      <c r="M2194" s="46">
        <v>58</v>
      </c>
      <c r="N2194" s="46">
        <f t="shared" si="444"/>
        <v>13050</v>
      </c>
      <c r="O2194" s="46">
        <f t="shared" si="445"/>
        <v>910</v>
      </c>
      <c r="P2194" s="46" t="s">
        <v>28</v>
      </c>
      <c r="Q2194" s="58">
        <f t="shared" si="446"/>
        <v>0</v>
      </c>
      <c r="R2194" s="46">
        <f t="shared" si="447"/>
        <v>3654.0000000000005</v>
      </c>
      <c r="S2194" s="58" t="str">
        <f t="shared" si="448"/>
        <v>No Discount</v>
      </c>
      <c r="T2194" s="46" t="str">
        <f t="shared" si="449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50"/>
        <v>0</v>
      </c>
      <c r="W2194" s="46">
        <f t="shared" si="451"/>
        <v>3654.0000000000005</v>
      </c>
      <c r="X2194" s="58">
        <f t="shared" si="452"/>
        <v>0</v>
      </c>
      <c r="Y2194" s="46" t="str">
        <f t="shared" si="453"/>
        <v>Yes</v>
      </c>
      <c r="Z2194" s="46" t="str">
        <f t="shared" si="454"/>
        <v>HIGH</v>
      </c>
    </row>
    <row r="2195" spans="1:26" x14ac:dyDescent="0.25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42"/>
        <v>3826</v>
      </c>
      <c r="L2195" s="46">
        <f t="shared" si="443"/>
        <v>4054</v>
      </c>
      <c r="M2195" s="46">
        <v>69</v>
      </c>
      <c r="N2195" s="46">
        <f t="shared" si="444"/>
        <v>4123</v>
      </c>
      <c r="O2195" s="46">
        <f t="shared" si="445"/>
        <v>297</v>
      </c>
      <c r="P2195" s="46" t="s">
        <v>30</v>
      </c>
      <c r="Q2195" s="58">
        <f t="shared" si="446"/>
        <v>0</v>
      </c>
      <c r="R2195" s="46">
        <f t="shared" si="447"/>
        <v>1154.44</v>
      </c>
      <c r="S2195" s="58" t="str">
        <f t="shared" si="448"/>
        <v>No Discount</v>
      </c>
      <c r="T2195" s="46" t="str">
        <f t="shared" si="449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50"/>
        <v>0</v>
      </c>
      <c r="W2195" s="46">
        <f t="shared" si="451"/>
        <v>1154.44</v>
      </c>
      <c r="X2195" s="58">
        <f t="shared" si="452"/>
        <v>0</v>
      </c>
      <c r="Y2195" s="46" t="str">
        <f t="shared" si="453"/>
        <v>Yes</v>
      </c>
      <c r="Z2195" s="46" t="str">
        <f t="shared" si="454"/>
        <v>Very high</v>
      </c>
    </row>
    <row r="2196" spans="1:26" x14ac:dyDescent="0.25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42"/>
        <v>12366</v>
      </c>
      <c r="L2196" s="46">
        <f t="shared" si="443"/>
        <v>13230</v>
      </c>
      <c r="M2196" s="46">
        <v>43</v>
      </c>
      <c r="N2196" s="46">
        <f t="shared" si="444"/>
        <v>13273</v>
      </c>
      <c r="O2196" s="46">
        <f t="shared" si="445"/>
        <v>907</v>
      </c>
      <c r="P2196" s="46" t="s">
        <v>28</v>
      </c>
      <c r="Q2196" s="58">
        <f t="shared" si="446"/>
        <v>0</v>
      </c>
      <c r="R2196" s="46">
        <f t="shared" si="447"/>
        <v>3716.4400000000005</v>
      </c>
      <c r="S2196" s="58" t="str">
        <f t="shared" si="448"/>
        <v>No Discount</v>
      </c>
      <c r="T2196" s="46" t="str">
        <f t="shared" si="449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50"/>
        <v>0</v>
      </c>
      <c r="W2196" s="46">
        <f t="shared" si="451"/>
        <v>3716.4400000000005</v>
      </c>
      <c r="X2196" s="58">
        <f t="shared" si="452"/>
        <v>0</v>
      </c>
      <c r="Y2196" s="46" t="str">
        <f t="shared" si="453"/>
        <v>Yes</v>
      </c>
      <c r="Z2196" s="46" t="str">
        <f t="shared" si="454"/>
        <v>HIGH</v>
      </c>
    </row>
    <row r="2197" spans="1:26" x14ac:dyDescent="0.25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42"/>
        <v>6743</v>
      </c>
      <c r="L2197" s="46">
        <f t="shared" si="443"/>
        <v>7350</v>
      </c>
      <c r="M2197" s="46">
        <v>78</v>
      </c>
      <c r="N2197" s="46">
        <f t="shared" si="444"/>
        <v>7428</v>
      </c>
      <c r="O2197" s="46">
        <f t="shared" si="445"/>
        <v>685</v>
      </c>
      <c r="P2197" s="46" t="s">
        <v>28</v>
      </c>
      <c r="Q2197" s="58">
        <f t="shared" si="446"/>
        <v>0</v>
      </c>
      <c r="R2197" s="46" t="str">
        <f t="shared" si="447"/>
        <v>-</v>
      </c>
      <c r="S2197" s="58" t="str">
        <f t="shared" si="448"/>
        <v>No Discount</v>
      </c>
      <c r="T2197" s="46" t="str">
        <f t="shared" si="449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50"/>
        <v>0</v>
      </c>
      <c r="W2197" s="46" t="str">
        <f t="shared" si="451"/>
        <v>-</v>
      </c>
      <c r="X2197" s="58">
        <f t="shared" si="452"/>
        <v>0</v>
      </c>
      <c r="Y2197" s="46" t="str">
        <f t="shared" si="453"/>
        <v>Yes</v>
      </c>
      <c r="Z2197" s="46" t="str">
        <f t="shared" si="454"/>
        <v>Very high</v>
      </c>
    </row>
    <row r="2198" spans="1:26" x14ac:dyDescent="0.25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42"/>
        <v>10488</v>
      </c>
      <c r="L2198" s="46">
        <f t="shared" si="443"/>
        <v>11428</v>
      </c>
      <c r="M2198" s="46">
        <v>44</v>
      </c>
      <c r="N2198" s="46">
        <f t="shared" si="444"/>
        <v>11472</v>
      </c>
      <c r="O2198" s="46">
        <f t="shared" si="445"/>
        <v>984</v>
      </c>
      <c r="P2198" s="46" t="s">
        <v>28</v>
      </c>
      <c r="Q2198" s="58">
        <f t="shared" si="446"/>
        <v>0</v>
      </c>
      <c r="R2198" s="46">
        <f t="shared" si="447"/>
        <v>3212.1600000000003</v>
      </c>
      <c r="S2198" s="58" t="str">
        <f t="shared" si="448"/>
        <v>No Discount</v>
      </c>
      <c r="T2198" s="46" t="str">
        <f t="shared" si="449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50"/>
        <v>0</v>
      </c>
      <c r="W2198" s="46">
        <f t="shared" si="451"/>
        <v>3212.1600000000003</v>
      </c>
      <c r="X2198" s="58">
        <f t="shared" si="452"/>
        <v>0</v>
      </c>
      <c r="Y2198" s="46" t="str">
        <f t="shared" si="453"/>
        <v>Yes</v>
      </c>
      <c r="Z2198" s="46" t="str">
        <f t="shared" si="454"/>
        <v>HIGH</v>
      </c>
    </row>
    <row r="2199" spans="1:26" x14ac:dyDescent="0.25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42"/>
        <v>3062</v>
      </c>
      <c r="L2199" s="46">
        <f t="shared" si="443"/>
        <v>3152</v>
      </c>
      <c r="M2199" s="46">
        <v>92</v>
      </c>
      <c r="N2199" s="46">
        <f t="shared" si="444"/>
        <v>3244</v>
      </c>
      <c r="O2199" s="46">
        <f t="shared" si="445"/>
        <v>182</v>
      </c>
      <c r="P2199" s="46" t="s">
        <v>152</v>
      </c>
      <c r="Q2199" s="58">
        <f t="shared" si="446"/>
        <v>0.3</v>
      </c>
      <c r="R2199" s="46">
        <f t="shared" si="447"/>
        <v>973.19999999999993</v>
      </c>
      <c r="S2199" s="58" t="str">
        <f t="shared" si="448"/>
        <v>No Discount</v>
      </c>
      <c r="T2199" s="46" t="str">
        <f t="shared" si="449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50"/>
        <v>0.3</v>
      </c>
      <c r="W2199" s="46">
        <f t="shared" si="451"/>
        <v>973.19999999999993</v>
      </c>
      <c r="X2199" s="58">
        <f t="shared" si="452"/>
        <v>0</v>
      </c>
      <c r="Y2199" s="46" t="str">
        <f t="shared" si="453"/>
        <v>Yes</v>
      </c>
      <c r="Z2199" s="46" t="str">
        <f t="shared" si="454"/>
        <v>Very high</v>
      </c>
    </row>
    <row r="2200" spans="1:26" x14ac:dyDescent="0.25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42"/>
        <v>46926</v>
      </c>
      <c r="L2200" s="46">
        <f t="shared" si="443"/>
        <v>52632</v>
      </c>
      <c r="M2200" s="46">
        <v>72</v>
      </c>
      <c r="N2200" s="46">
        <f t="shared" si="444"/>
        <v>52704</v>
      </c>
      <c r="O2200" s="46">
        <f t="shared" si="445"/>
        <v>5778</v>
      </c>
      <c r="P2200" s="46" t="s">
        <v>30</v>
      </c>
      <c r="Q2200" s="58">
        <f t="shared" si="446"/>
        <v>0.3</v>
      </c>
      <c r="R2200" s="46">
        <f t="shared" si="447"/>
        <v>15811.199999999999</v>
      </c>
      <c r="S2200" s="58" t="str">
        <f t="shared" si="448"/>
        <v>No Discount</v>
      </c>
      <c r="T2200" s="46" t="str">
        <f t="shared" si="449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50"/>
        <v>0.3</v>
      </c>
      <c r="W2200" s="46">
        <f t="shared" si="451"/>
        <v>15811.199999999999</v>
      </c>
      <c r="X2200" s="58">
        <f t="shared" si="452"/>
        <v>0</v>
      </c>
      <c r="Y2200" s="46" t="str">
        <f t="shared" si="453"/>
        <v>Yes</v>
      </c>
      <c r="Z2200" s="46" t="str">
        <f t="shared" si="454"/>
        <v>Very high</v>
      </c>
    </row>
    <row r="2201" spans="1:26" x14ac:dyDescent="0.25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42"/>
        <v>3805</v>
      </c>
      <c r="L2201" s="46">
        <f t="shared" si="443"/>
        <v>4145</v>
      </c>
      <c r="M2201" s="46">
        <v>40</v>
      </c>
      <c r="N2201" s="46">
        <f t="shared" si="444"/>
        <v>4185</v>
      </c>
      <c r="O2201" s="46">
        <f t="shared" si="445"/>
        <v>380</v>
      </c>
      <c r="P2201" s="46" t="s">
        <v>30</v>
      </c>
      <c r="Q2201" s="58">
        <f t="shared" si="446"/>
        <v>0</v>
      </c>
      <c r="R2201" s="46" t="str">
        <f t="shared" si="447"/>
        <v>-</v>
      </c>
      <c r="S2201" s="58" t="str">
        <f t="shared" si="448"/>
        <v>No Discount</v>
      </c>
      <c r="T2201" s="46" t="str">
        <f t="shared" si="449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50"/>
        <v>0</v>
      </c>
      <c r="W2201" s="46" t="str">
        <f t="shared" si="451"/>
        <v>-</v>
      </c>
      <c r="X2201" s="58">
        <f t="shared" si="452"/>
        <v>0</v>
      </c>
      <c r="Y2201" s="46" t="str">
        <f t="shared" si="453"/>
        <v>No</v>
      </c>
      <c r="Z2201" s="46" t="str">
        <f t="shared" si="454"/>
        <v>MID</v>
      </c>
    </row>
    <row r="2202" spans="1:26" x14ac:dyDescent="0.25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42"/>
        <v>231</v>
      </c>
      <c r="L2202" s="46">
        <f t="shared" si="443"/>
        <v>243</v>
      </c>
      <c r="M2202" s="46">
        <v>10</v>
      </c>
      <c r="N2202" s="46">
        <f t="shared" si="444"/>
        <v>253</v>
      </c>
      <c r="O2202" s="46">
        <f t="shared" si="445"/>
        <v>22</v>
      </c>
      <c r="P2202" s="46" t="s">
        <v>30</v>
      </c>
      <c r="Q2202" s="58">
        <f t="shared" si="446"/>
        <v>0</v>
      </c>
      <c r="R2202" s="46">
        <f t="shared" si="447"/>
        <v>70.84</v>
      </c>
      <c r="S2202" s="58" t="str">
        <f t="shared" si="448"/>
        <v>No Discount</v>
      </c>
      <c r="T2202" s="46" t="str">
        <f t="shared" si="449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50"/>
        <v>0</v>
      </c>
      <c r="W2202" s="46">
        <f t="shared" si="451"/>
        <v>70.84</v>
      </c>
      <c r="X2202" s="58">
        <f t="shared" si="452"/>
        <v>0</v>
      </c>
      <c r="Y2202" s="46" t="str">
        <f t="shared" si="453"/>
        <v>No</v>
      </c>
      <c r="Z2202" s="46" t="str">
        <f t="shared" si="454"/>
        <v>LOW</v>
      </c>
    </row>
    <row r="2203" spans="1:26" x14ac:dyDescent="0.25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42"/>
        <v>830</v>
      </c>
      <c r="L2203" s="46">
        <f t="shared" si="443"/>
        <v>890</v>
      </c>
      <c r="M2203" s="46">
        <v>66</v>
      </c>
      <c r="N2203" s="46">
        <f t="shared" si="444"/>
        <v>956</v>
      </c>
      <c r="O2203" s="46">
        <f t="shared" si="445"/>
        <v>126</v>
      </c>
      <c r="P2203" s="46" t="s">
        <v>30</v>
      </c>
      <c r="Q2203" s="58">
        <f t="shared" si="446"/>
        <v>0.3</v>
      </c>
      <c r="R2203" s="46">
        <f t="shared" si="447"/>
        <v>286.8</v>
      </c>
      <c r="S2203" s="58" t="str">
        <f t="shared" si="448"/>
        <v>No Discount</v>
      </c>
      <c r="T2203" s="46" t="str">
        <f t="shared" si="449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50"/>
        <v>0.3</v>
      </c>
      <c r="W2203" s="46">
        <f t="shared" si="451"/>
        <v>286.8</v>
      </c>
      <c r="X2203" s="58">
        <f t="shared" si="452"/>
        <v>0</v>
      </c>
      <c r="Y2203" s="46" t="str">
        <f t="shared" si="453"/>
        <v>No</v>
      </c>
      <c r="Z2203" s="46" t="str">
        <f t="shared" si="454"/>
        <v>Very high</v>
      </c>
    </row>
    <row r="2204" spans="1:26" x14ac:dyDescent="0.25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42"/>
        <v>7210</v>
      </c>
      <c r="L2204" s="46">
        <f t="shared" si="443"/>
        <v>8095</v>
      </c>
      <c r="M2204" s="46">
        <v>60</v>
      </c>
      <c r="N2204" s="46">
        <f t="shared" si="444"/>
        <v>8155</v>
      </c>
      <c r="O2204" s="46">
        <f t="shared" si="445"/>
        <v>945</v>
      </c>
      <c r="P2204" s="46" t="s">
        <v>152</v>
      </c>
      <c r="Q2204" s="58">
        <f t="shared" si="446"/>
        <v>0.3</v>
      </c>
      <c r="R2204" s="46">
        <f t="shared" si="447"/>
        <v>2446.5</v>
      </c>
      <c r="S2204" s="58" t="str">
        <f t="shared" si="448"/>
        <v>No Discount</v>
      </c>
      <c r="T2204" s="46" t="str">
        <f t="shared" si="449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50"/>
        <v>0.3</v>
      </c>
      <c r="W2204" s="46">
        <f t="shared" si="451"/>
        <v>2446.5</v>
      </c>
      <c r="X2204" s="58">
        <f t="shared" si="452"/>
        <v>0</v>
      </c>
      <c r="Y2204" s="46" t="str">
        <f t="shared" si="453"/>
        <v>Yes</v>
      </c>
      <c r="Z2204" s="46" t="str">
        <f t="shared" si="454"/>
        <v>HIGH</v>
      </c>
    </row>
    <row r="2205" spans="1:26" x14ac:dyDescent="0.25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42"/>
        <v>20664</v>
      </c>
      <c r="L2205" s="46">
        <f t="shared" si="443"/>
        <v>22992</v>
      </c>
      <c r="M2205" s="46">
        <v>69</v>
      </c>
      <c r="N2205" s="46">
        <f t="shared" si="444"/>
        <v>23061</v>
      </c>
      <c r="O2205" s="46">
        <f t="shared" si="445"/>
        <v>2397</v>
      </c>
      <c r="P2205" s="46" t="s">
        <v>30</v>
      </c>
      <c r="Q2205" s="58">
        <f t="shared" si="446"/>
        <v>0.3</v>
      </c>
      <c r="R2205" s="46">
        <f t="shared" si="447"/>
        <v>6918.3</v>
      </c>
      <c r="S2205" s="58" t="str">
        <f t="shared" si="448"/>
        <v>No Discount</v>
      </c>
      <c r="T2205" s="46" t="str">
        <f t="shared" si="449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50"/>
        <v>0.3</v>
      </c>
      <c r="W2205" s="46">
        <f t="shared" si="451"/>
        <v>6918.3</v>
      </c>
      <c r="X2205" s="58">
        <f t="shared" si="452"/>
        <v>0</v>
      </c>
      <c r="Y2205" s="46" t="str">
        <f t="shared" si="453"/>
        <v>Yes</v>
      </c>
      <c r="Z2205" s="46" t="str">
        <f t="shared" si="454"/>
        <v>Very high</v>
      </c>
    </row>
    <row r="2206" spans="1:26" x14ac:dyDescent="0.25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42"/>
        <v>544</v>
      </c>
      <c r="L2206" s="46">
        <f t="shared" si="443"/>
        <v>592</v>
      </c>
      <c r="M2206" s="46">
        <v>30</v>
      </c>
      <c r="N2206" s="46">
        <f t="shared" si="444"/>
        <v>622</v>
      </c>
      <c r="O2206" s="46">
        <f t="shared" si="445"/>
        <v>78</v>
      </c>
      <c r="P2206" s="46" t="s">
        <v>30</v>
      </c>
      <c r="Q2206" s="58">
        <f t="shared" si="446"/>
        <v>0.3</v>
      </c>
      <c r="R2206" s="46">
        <f t="shared" si="447"/>
        <v>186.6</v>
      </c>
      <c r="S2206" s="58" t="str">
        <f t="shared" si="448"/>
        <v>No Discount</v>
      </c>
      <c r="T2206" s="46" t="str">
        <f t="shared" si="449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50"/>
        <v>0.3</v>
      </c>
      <c r="W2206" s="46">
        <f t="shared" si="451"/>
        <v>186.6</v>
      </c>
      <c r="X2206" s="58">
        <f t="shared" si="452"/>
        <v>0</v>
      </c>
      <c r="Y2206" s="46" t="str">
        <f t="shared" si="453"/>
        <v>No</v>
      </c>
      <c r="Z2206" s="46" t="str">
        <f t="shared" si="454"/>
        <v>MID</v>
      </c>
    </row>
    <row r="2207" spans="1:26" x14ac:dyDescent="0.25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42"/>
        <v>174</v>
      </c>
      <c r="L2207" s="46">
        <f t="shared" si="443"/>
        <v>180</v>
      </c>
      <c r="M2207" s="46">
        <v>10</v>
      </c>
      <c r="N2207" s="46">
        <f t="shared" si="444"/>
        <v>190</v>
      </c>
      <c r="O2207" s="46">
        <f t="shared" si="445"/>
        <v>16</v>
      </c>
      <c r="P2207" s="46" t="s">
        <v>30</v>
      </c>
      <c r="Q2207" s="58">
        <f t="shared" si="446"/>
        <v>0</v>
      </c>
      <c r="R2207" s="46" t="str">
        <f t="shared" si="447"/>
        <v>-</v>
      </c>
      <c r="S2207" s="58" t="str">
        <f t="shared" si="448"/>
        <v>No Discount</v>
      </c>
      <c r="T2207" s="46" t="str">
        <f t="shared" si="449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50"/>
        <v>0</v>
      </c>
      <c r="W2207" s="46" t="str">
        <f t="shared" si="451"/>
        <v>-</v>
      </c>
      <c r="X2207" s="58">
        <f t="shared" si="452"/>
        <v>0</v>
      </c>
      <c r="Y2207" s="46" t="str">
        <f t="shared" si="453"/>
        <v>No</v>
      </c>
      <c r="Z2207" s="46" t="str">
        <f t="shared" si="454"/>
        <v>LOW</v>
      </c>
    </row>
    <row r="2208" spans="1:26" x14ac:dyDescent="0.25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42"/>
        <v>192</v>
      </c>
      <c r="L2208" s="46">
        <f t="shared" si="443"/>
        <v>207</v>
      </c>
      <c r="M2208" s="46">
        <v>10</v>
      </c>
      <c r="N2208" s="46">
        <f t="shared" si="444"/>
        <v>217</v>
      </c>
      <c r="O2208" s="46">
        <f t="shared" si="445"/>
        <v>25</v>
      </c>
      <c r="P2208" s="46" t="s">
        <v>152</v>
      </c>
      <c r="Q2208" s="58">
        <f t="shared" si="446"/>
        <v>0.3</v>
      </c>
      <c r="R2208" s="46">
        <f t="shared" si="447"/>
        <v>65.099999999999994</v>
      </c>
      <c r="S2208" s="58" t="str">
        <f t="shared" si="448"/>
        <v>No Discount</v>
      </c>
      <c r="T2208" s="46" t="str">
        <f t="shared" si="449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50"/>
        <v>0.3</v>
      </c>
      <c r="W2208" s="46">
        <f t="shared" si="451"/>
        <v>65.099999999999994</v>
      </c>
      <c r="X2208" s="58">
        <f t="shared" si="452"/>
        <v>0</v>
      </c>
      <c r="Y2208" s="46" t="str">
        <f t="shared" si="453"/>
        <v>No</v>
      </c>
      <c r="Z2208" s="46" t="str">
        <f t="shared" si="454"/>
        <v>LOW</v>
      </c>
    </row>
    <row r="2209" spans="1:26" x14ac:dyDescent="0.25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42"/>
        <v>2080</v>
      </c>
      <c r="L2209" s="46">
        <f t="shared" si="443"/>
        <v>2226</v>
      </c>
      <c r="M2209" s="46">
        <v>60</v>
      </c>
      <c r="N2209" s="46">
        <f t="shared" si="444"/>
        <v>2286</v>
      </c>
      <c r="O2209" s="46">
        <f t="shared" si="445"/>
        <v>206</v>
      </c>
      <c r="P2209" s="46" t="s">
        <v>30</v>
      </c>
      <c r="Q2209" s="58">
        <f t="shared" si="446"/>
        <v>0</v>
      </c>
      <c r="R2209" s="46" t="str">
        <f t="shared" si="447"/>
        <v>-</v>
      </c>
      <c r="S2209" s="58" t="str">
        <f t="shared" si="448"/>
        <v>No Discount</v>
      </c>
      <c r="T2209" s="46" t="str">
        <f t="shared" si="449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50"/>
        <v>0</v>
      </c>
      <c r="W2209" s="46" t="str">
        <f t="shared" si="451"/>
        <v>-</v>
      </c>
      <c r="X2209" s="58">
        <f t="shared" si="452"/>
        <v>0</v>
      </c>
      <c r="Y2209" s="46" t="str">
        <f t="shared" si="453"/>
        <v>No</v>
      </c>
      <c r="Z2209" s="46" t="str">
        <f t="shared" si="454"/>
        <v>HIGH</v>
      </c>
    </row>
    <row r="2210" spans="1:26" x14ac:dyDescent="0.25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42"/>
        <v>14748</v>
      </c>
      <c r="L2210" s="46">
        <f t="shared" si="443"/>
        <v>16086</v>
      </c>
      <c r="M2210" s="46">
        <v>22</v>
      </c>
      <c r="N2210" s="46">
        <f t="shared" si="444"/>
        <v>16108</v>
      </c>
      <c r="O2210" s="46">
        <f t="shared" si="445"/>
        <v>1360</v>
      </c>
      <c r="P2210" s="46" t="s">
        <v>152</v>
      </c>
      <c r="Q2210" s="58">
        <f t="shared" si="446"/>
        <v>0</v>
      </c>
      <c r="R2210" s="46">
        <f t="shared" si="447"/>
        <v>4510.2400000000007</v>
      </c>
      <c r="S2210" s="58" t="str">
        <f t="shared" si="448"/>
        <v>No Discount</v>
      </c>
      <c r="T2210" s="46" t="str">
        <f t="shared" si="449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50"/>
        <v>0</v>
      </c>
      <c r="W2210" s="46">
        <f t="shared" si="451"/>
        <v>4510.2400000000007</v>
      </c>
      <c r="X2210" s="58">
        <f t="shared" si="452"/>
        <v>0</v>
      </c>
      <c r="Y2210" s="46" t="str">
        <f t="shared" si="453"/>
        <v>Yes</v>
      </c>
      <c r="Z2210" s="46" t="str">
        <f t="shared" si="454"/>
        <v>MID</v>
      </c>
    </row>
    <row r="2211" spans="1:26" x14ac:dyDescent="0.25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42"/>
        <v>95</v>
      </c>
      <c r="L2211" s="46">
        <f t="shared" si="443"/>
        <v>100</v>
      </c>
      <c r="M2211" s="46">
        <v>10</v>
      </c>
      <c r="N2211" s="46">
        <f t="shared" si="444"/>
        <v>110</v>
      </c>
      <c r="O2211" s="46">
        <f t="shared" si="445"/>
        <v>15</v>
      </c>
      <c r="P2211" s="46" t="s">
        <v>30</v>
      </c>
      <c r="Q2211" s="58">
        <f t="shared" si="446"/>
        <v>0</v>
      </c>
      <c r="R2211" s="46" t="str">
        <f t="shared" si="447"/>
        <v>-</v>
      </c>
      <c r="S2211" s="58" t="str">
        <f t="shared" si="448"/>
        <v>No Discount</v>
      </c>
      <c r="T2211" s="46" t="str">
        <f t="shared" si="449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50"/>
        <v>0</v>
      </c>
      <c r="W2211" s="46" t="str">
        <f t="shared" si="451"/>
        <v>-</v>
      </c>
      <c r="X2211" s="58">
        <f t="shared" si="452"/>
        <v>0</v>
      </c>
      <c r="Y2211" s="46" t="str">
        <f t="shared" si="453"/>
        <v>No</v>
      </c>
      <c r="Z2211" s="46" t="str">
        <f t="shared" si="454"/>
        <v>LOW</v>
      </c>
    </row>
    <row r="2212" spans="1:26" x14ac:dyDescent="0.25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42"/>
        <v>152</v>
      </c>
      <c r="L2212" s="46">
        <f t="shared" si="443"/>
        <v>167</v>
      </c>
      <c r="M2212" s="46">
        <v>30</v>
      </c>
      <c r="N2212" s="46">
        <f t="shared" si="444"/>
        <v>197</v>
      </c>
      <c r="O2212" s="46">
        <f t="shared" si="445"/>
        <v>45</v>
      </c>
      <c r="P2212" s="46" t="s">
        <v>30</v>
      </c>
      <c r="Q2212" s="58">
        <f t="shared" si="446"/>
        <v>0.3</v>
      </c>
      <c r="R2212" s="46">
        <f t="shared" si="447"/>
        <v>59.099999999999994</v>
      </c>
      <c r="S2212" s="58" t="str">
        <f t="shared" si="448"/>
        <v>No Discount</v>
      </c>
      <c r="T2212" s="46" t="str">
        <f t="shared" si="449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50"/>
        <v>0.3</v>
      </c>
      <c r="W2212" s="46">
        <f t="shared" si="451"/>
        <v>59.099999999999994</v>
      </c>
      <c r="X2212" s="58">
        <f t="shared" si="452"/>
        <v>0</v>
      </c>
      <c r="Y2212" s="46" t="str">
        <f t="shared" si="453"/>
        <v>No</v>
      </c>
      <c r="Z2212" s="46" t="str">
        <f t="shared" si="454"/>
        <v>MID</v>
      </c>
    </row>
    <row r="2213" spans="1:26" x14ac:dyDescent="0.25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42"/>
        <v>184</v>
      </c>
      <c r="L2213" s="46">
        <f t="shared" si="443"/>
        <v>194</v>
      </c>
      <c r="M2213" s="46">
        <v>10</v>
      </c>
      <c r="N2213" s="46">
        <f t="shared" si="444"/>
        <v>204</v>
      </c>
      <c r="O2213" s="46">
        <f t="shared" si="445"/>
        <v>20</v>
      </c>
      <c r="P2213" s="46" t="s">
        <v>28</v>
      </c>
      <c r="Q2213" s="58">
        <f t="shared" si="446"/>
        <v>0</v>
      </c>
      <c r="R2213" s="46" t="str">
        <f t="shared" si="447"/>
        <v>-</v>
      </c>
      <c r="S2213" s="58" t="str">
        <f t="shared" si="448"/>
        <v>No Discount</v>
      </c>
      <c r="T2213" s="46" t="str">
        <f t="shared" si="449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50"/>
        <v>0</v>
      </c>
      <c r="W2213" s="46" t="str">
        <f t="shared" si="451"/>
        <v>-</v>
      </c>
      <c r="X2213" s="58">
        <f t="shared" si="452"/>
        <v>0</v>
      </c>
      <c r="Y2213" s="46" t="str">
        <f t="shared" si="453"/>
        <v>No</v>
      </c>
      <c r="Z2213" s="46" t="str">
        <f t="shared" si="454"/>
        <v>LOW</v>
      </c>
    </row>
    <row r="2214" spans="1:26" x14ac:dyDescent="0.25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42"/>
        <v>12765</v>
      </c>
      <c r="L2214" s="46">
        <f t="shared" si="443"/>
        <v>13530</v>
      </c>
      <c r="M2214" s="46">
        <v>80</v>
      </c>
      <c r="N2214" s="46">
        <f t="shared" si="444"/>
        <v>13610</v>
      </c>
      <c r="O2214" s="46">
        <f t="shared" si="445"/>
        <v>845</v>
      </c>
      <c r="P2214" s="46" t="s">
        <v>28</v>
      </c>
      <c r="Q2214" s="58">
        <f t="shared" si="446"/>
        <v>0</v>
      </c>
      <c r="R2214" s="46">
        <f t="shared" si="447"/>
        <v>2041.5</v>
      </c>
      <c r="S2214" s="58" t="str">
        <f t="shared" si="448"/>
        <v>No Discount</v>
      </c>
      <c r="T2214" s="46" t="str">
        <f t="shared" si="449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50"/>
        <v>0</v>
      </c>
      <c r="W2214" s="46" t="str">
        <f t="shared" si="451"/>
        <v>-</v>
      </c>
      <c r="X2214" s="58">
        <f t="shared" si="452"/>
        <v>0</v>
      </c>
      <c r="Y2214" s="46" t="str">
        <f t="shared" si="453"/>
        <v>Yes</v>
      </c>
      <c r="Z2214" s="46" t="str">
        <f t="shared" si="454"/>
        <v>Very high</v>
      </c>
    </row>
    <row r="2215" spans="1:26" x14ac:dyDescent="0.25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42"/>
        <v>7868</v>
      </c>
      <c r="L2215" s="46">
        <f t="shared" si="443"/>
        <v>8022</v>
      </c>
      <c r="M2215" s="46">
        <v>38</v>
      </c>
      <c r="N2215" s="46">
        <f t="shared" si="444"/>
        <v>8060</v>
      </c>
      <c r="O2215" s="46">
        <f t="shared" si="445"/>
        <v>192</v>
      </c>
      <c r="P2215" s="46" t="s">
        <v>30</v>
      </c>
      <c r="Q2215" s="58">
        <f t="shared" si="446"/>
        <v>0</v>
      </c>
      <c r="R2215" s="46">
        <f t="shared" si="447"/>
        <v>2256.8000000000002</v>
      </c>
      <c r="S2215" s="58" t="str">
        <f t="shared" si="448"/>
        <v>No Discount</v>
      </c>
      <c r="T2215" s="46" t="str">
        <f t="shared" si="449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50"/>
        <v>0</v>
      </c>
      <c r="W2215" s="46">
        <f t="shared" si="451"/>
        <v>2256.8000000000002</v>
      </c>
      <c r="X2215" s="58">
        <f t="shared" si="452"/>
        <v>0</v>
      </c>
      <c r="Y2215" s="46" t="str">
        <f t="shared" si="453"/>
        <v>Yes</v>
      </c>
      <c r="Z2215" s="46" t="str">
        <f t="shared" si="454"/>
        <v>MID</v>
      </c>
    </row>
    <row r="2216" spans="1:26" x14ac:dyDescent="0.25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42"/>
        <v>522</v>
      </c>
      <c r="L2216" s="46">
        <f t="shared" si="443"/>
        <v>567</v>
      </c>
      <c r="M2216" s="46">
        <v>10</v>
      </c>
      <c r="N2216" s="46">
        <f t="shared" si="444"/>
        <v>577</v>
      </c>
      <c r="O2216" s="46">
        <f t="shared" si="445"/>
        <v>55</v>
      </c>
      <c r="P2216" s="46" t="s">
        <v>30</v>
      </c>
      <c r="Q2216" s="58">
        <f t="shared" si="446"/>
        <v>0.3</v>
      </c>
      <c r="R2216" s="46">
        <f t="shared" si="447"/>
        <v>173.1</v>
      </c>
      <c r="S2216" s="58" t="str">
        <f t="shared" si="448"/>
        <v>No Discount</v>
      </c>
      <c r="T2216" s="46" t="str">
        <f t="shared" si="449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50"/>
        <v>0.3</v>
      </c>
      <c r="W2216" s="46">
        <f t="shared" si="451"/>
        <v>173.1</v>
      </c>
      <c r="X2216" s="58">
        <f t="shared" si="452"/>
        <v>0</v>
      </c>
      <c r="Y2216" s="46" t="str">
        <f t="shared" si="453"/>
        <v>No</v>
      </c>
      <c r="Z2216" s="46" t="str">
        <f t="shared" si="454"/>
        <v>LOW</v>
      </c>
    </row>
    <row r="2217" spans="1:26" x14ac:dyDescent="0.25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42"/>
        <v>3304</v>
      </c>
      <c r="L2217" s="46">
        <f t="shared" si="443"/>
        <v>3434</v>
      </c>
      <c r="M2217" s="46">
        <v>24</v>
      </c>
      <c r="N2217" s="46">
        <f t="shared" si="444"/>
        <v>3458</v>
      </c>
      <c r="O2217" s="46">
        <f t="shared" si="445"/>
        <v>154</v>
      </c>
      <c r="P2217" s="46" t="s">
        <v>152</v>
      </c>
      <c r="Q2217" s="58">
        <f t="shared" si="446"/>
        <v>0</v>
      </c>
      <c r="R2217" s="46" t="str">
        <f t="shared" si="447"/>
        <v>-</v>
      </c>
      <c r="S2217" s="58" t="str">
        <f t="shared" si="448"/>
        <v>No Discount</v>
      </c>
      <c r="T2217" s="46" t="str">
        <f t="shared" si="449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50"/>
        <v>0</v>
      </c>
      <c r="W2217" s="46" t="str">
        <f t="shared" si="451"/>
        <v>-</v>
      </c>
      <c r="X2217" s="58">
        <f t="shared" si="452"/>
        <v>0</v>
      </c>
      <c r="Y2217" s="46" t="str">
        <f t="shared" si="453"/>
        <v>Yes</v>
      </c>
      <c r="Z2217" s="46" t="str">
        <f t="shared" si="454"/>
        <v>MID</v>
      </c>
    </row>
    <row r="2218" spans="1:26" x14ac:dyDescent="0.25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42"/>
        <v>6082</v>
      </c>
      <c r="L2218" s="46">
        <f t="shared" si="443"/>
        <v>6576</v>
      </c>
      <c r="M2218" s="46">
        <v>98</v>
      </c>
      <c r="N2218" s="46">
        <f t="shared" si="444"/>
        <v>6674</v>
      </c>
      <c r="O2218" s="46">
        <f t="shared" si="445"/>
        <v>592</v>
      </c>
      <c r="P2218" s="46" t="s">
        <v>30</v>
      </c>
      <c r="Q2218" s="58">
        <f t="shared" si="446"/>
        <v>0</v>
      </c>
      <c r="R2218" s="46">
        <f t="shared" si="447"/>
        <v>1001.0999999999999</v>
      </c>
      <c r="S2218" s="58" t="str">
        <f t="shared" si="448"/>
        <v>No Discount</v>
      </c>
      <c r="T2218" s="46" t="str">
        <f t="shared" si="449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50"/>
        <v>0</v>
      </c>
      <c r="W2218" s="46" t="str">
        <f t="shared" si="451"/>
        <v>-</v>
      </c>
      <c r="X2218" s="58">
        <f t="shared" si="452"/>
        <v>0</v>
      </c>
      <c r="Y2218" s="46" t="str">
        <f t="shared" si="453"/>
        <v>Yes</v>
      </c>
      <c r="Z2218" s="46" t="str">
        <f t="shared" si="454"/>
        <v>Very high</v>
      </c>
    </row>
    <row r="2219" spans="1:26" x14ac:dyDescent="0.25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42"/>
        <v>15920</v>
      </c>
      <c r="L2219" s="46">
        <f t="shared" si="443"/>
        <v>17700</v>
      </c>
      <c r="M2219" s="46">
        <v>27</v>
      </c>
      <c r="N2219" s="46">
        <f t="shared" si="444"/>
        <v>17727</v>
      </c>
      <c r="O2219" s="46">
        <f t="shared" si="445"/>
        <v>1807</v>
      </c>
      <c r="P2219" s="46" t="s">
        <v>28</v>
      </c>
      <c r="Q2219" s="58">
        <f t="shared" si="446"/>
        <v>0</v>
      </c>
      <c r="R2219" s="46" t="str">
        <f t="shared" si="447"/>
        <v>-</v>
      </c>
      <c r="S2219" s="58" t="str">
        <f t="shared" si="448"/>
        <v>No Discount</v>
      </c>
      <c r="T2219" s="46" t="str">
        <f t="shared" si="449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50"/>
        <v>0</v>
      </c>
      <c r="W2219" s="46" t="str">
        <f t="shared" si="451"/>
        <v>-</v>
      </c>
      <c r="X2219" s="58">
        <f t="shared" si="452"/>
        <v>0</v>
      </c>
      <c r="Y2219" s="46" t="str">
        <f t="shared" si="453"/>
        <v>Yes</v>
      </c>
      <c r="Z2219" s="46" t="str">
        <f t="shared" si="454"/>
        <v>MID</v>
      </c>
    </row>
    <row r="2220" spans="1:26" x14ac:dyDescent="0.25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42"/>
        <v>1844</v>
      </c>
      <c r="L2220" s="46">
        <f t="shared" si="443"/>
        <v>1916</v>
      </c>
      <c r="M2220" s="46">
        <v>30</v>
      </c>
      <c r="N2220" s="46">
        <f t="shared" si="444"/>
        <v>1946</v>
      </c>
      <c r="O2220" s="46">
        <f t="shared" si="445"/>
        <v>102</v>
      </c>
      <c r="P2220" s="46" t="s">
        <v>30</v>
      </c>
      <c r="Q2220" s="58">
        <f t="shared" si="446"/>
        <v>0</v>
      </c>
      <c r="R2220" s="46" t="str">
        <f t="shared" si="447"/>
        <v>-</v>
      </c>
      <c r="S2220" s="58" t="str">
        <f t="shared" si="448"/>
        <v>No Discount</v>
      </c>
      <c r="T2220" s="46" t="str">
        <f t="shared" si="449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50"/>
        <v>0</v>
      </c>
      <c r="W2220" s="46" t="str">
        <f t="shared" si="451"/>
        <v>-</v>
      </c>
      <c r="X2220" s="58">
        <f t="shared" si="452"/>
        <v>0</v>
      </c>
      <c r="Y2220" s="46" t="str">
        <f t="shared" si="453"/>
        <v>Yes</v>
      </c>
      <c r="Z2220" s="46" t="str">
        <f t="shared" si="454"/>
        <v>MID</v>
      </c>
    </row>
    <row r="2221" spans="1:26" x14ac:dyDescent="0.25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42"/>
        <v>2397</v>
      </c>
      <c r="L2221" s="46">
        <f t="shared" si="443"/>
        <v>2540</v>
      </c>
      <c r="M2221" s="46">
        <v>97</v>
      </c>
      <c r="N2221" s="46">
        <f t="shared" si="444"/>
        <v>2637</v>
      </c>
      <c r="O2221" s="46">
        <f t="shared" si="445"/>
        <v>240</v>
      </c>
      <c r="P2221" s="46" t="s">
        <v>28</v>
      </c>
      <c r="Q2221" s="58">
        <f t="shared" si="446"/>
        <v>0</v>
      </c>
      <c r="R2221" s="46" t="str">
        <f t="shared" si="447"/>
        <v>-</v>
      </c>
      <c r="S2221" s="58" t="str">
        <f t="shared" si="448"/>
        <v>No Discount</v>
      </c>
      <c r="T2221" s="46" t="str">
        <f t="shared" si="449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50"/>
        <v>0</v>
      </c>
      <c r="W2221" s="46" t="str">
        <f t="shared" si="451"/>
        <v>-</v>
      </c>
      <c r="X2221" s="58">
        <f t="shared" si="452"/>
        <v>0</v>
      </c>
      <c r="Y2221" s="46" t="str">
        <f t="shared" si="453"/>
        <v>Yes</v>
      </c>
      <c r="Z2221" s="46" t="str">
        <f t="shared" si="454"/>
        <v>Very high</v>
      </c>
    </row>
    <row r="2222" spans="1:26" x14ac:dyDescent="0.25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42"/>
        <v>5457</v>
      </c>
      <c r="L2222" s="46">
        <f t="shared" si="443"/>
        <v>5836</v>
      </c>
      <c r="M2222" s="46">
        <v>36</v>
      </c>
      <c r="N2222" s="46">
        <f t="shared" si="444"/>
        <v>5872</v>
      </c>
      <c r="O2222" s="46">
        <f t="shared" si="445"/>
        <v>415</v>
      </c>
      <c r="P2222" s="46" t="s">
        <v>28</v>
      </c>
      <c r="Q2222" s="58">
        <f t="shared" si="446"/>
        <v>0</v>
      </c>
      <c r="R2222" s="46">
        <f t="shared" si="447"/>
        <v>1644.16</v>
      </c>
      <c r="S2222" s="58" t="str">
        <f t="shared" si="448"/>
        <v>No Discount</v>
      </c>
      <c r="T2222" s="46" t="str">
        <f t="shared" si="449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50"/>
        <v>0</v>
      </c>
      <c r="W2222" s="46">
        <f t="shared" si="451"/>
        <v>1644.16</v>
      </c>
      <c r="X2222" s="58">
        <f t="shared" si="452"/>
        <v>0</v>
      </c>
      <c r="Y2222" s="46" t="str">
        <f t="shared" si="453"/>
        <v>Yes</v>
      </c>
      <c r="Z2222" s="46" t="str">
        <f t="shared" si="454"/>
        <v>MID</v>
      </c>
    </row>
    <row r="2223" spans="1:26" x14ac:dyDescent="0.25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42"/>
        <v>1856</v>
      </c>
      <c r="L2223" s="46">
        <f t="shared" si="443"/>
        <v>1984</v>
      </c>
      <c r="M2223" s="46">
        <v>100</v>
      </c>
      <c r="N2223" s="46">
        <f t="shared" si="444"/>
        <v>2084</v>
      </c>
      <c r="O2223" s="46">
        <f t="shared" si="445"/>
        <v>228</v>
      </c>
      <c r="P2223" s="46" t="s">
        <v>30</v>
      </c>
      <c r="Q2223" s="58">
        <f t="shared" si="446"/>
        <v>0</v>
      </c>
      <c r="R2223" s="46" t="str">
        <f t="shared" si="447"/>
        <v>-</v>
      </c>
      <c r="S2223" s="58" t="str">
        <f t="shared" si="448"/>
        <v>No Discount</v>
      </c>
      <c r="T2223" s="46" t="str">
        <f t="shared" si="449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50"/>
        <v>0</v>
      </c>
      <c r="W2223" s="46" t="str">
        <f t="shared" si="451"/>
        <v>-</v>
      </c>
      <c r="X2223" s="58">
        <f t="shared" si="452"/>
        <v>0</v>
      </c>
      <c r="Y2223" s="46" t="str">
        <f t="shared" si="453"/>
        <v>No</v>
      </c>
      <c r="Z2223" s="46" t="str">
        <f t="shared" si="454"/>
        <v>Very high</v>
      </c>
    </row>
    <row r="2224" spans="1:26" x14ac:dyDescent="0.25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42"/>
        <v>24243</v>
      </c>
      <c r="L2224" s="46">
        <f t="shared" si="443"/>
        <v>25953</v>
      </c>
      <c r="M2224" s="46">
        <v>43</v>
      </c>
      <c r="N2224" s="46">
        <f t="shared" si="444"/>
        <v>25996</v>
      </c>
      <c r="O2224" s="46">
        <f t="shared" si="445"/>
        <v>1753</v>
      </c>
      <c r="P2224" s="46" t="s">
        <v>30</v>
      </c>
      <c r="Q2224" s="58">
        <f t="shared" si="446"/>
        <v>0</v>
      </c>
      <c r="R2224" s="46" t="str">
        <f t="shared" si="447"/>
        <v>-</v>
      </c>
      <c r="S2224" s="58" t="str">
        <f t="shared" si="448"/>
        <v>No Discount</v>
      </c>
      <c r="T2224" s="46" t="str">
        <f t="shared" si="449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si="450"/>
        <v>0</v>
      </c>
      <c r="W2224" s="46" t="str">
        <f t="shared" si="451"/>
        <v>-</v>
      </c>
      <c r="X2224" s="58">
        <f t="shared" si="452"/>
        <v>0</v>
      </c>
      <c r="Y2224" s="46" t="str">
        <f t="shared" si="453"/>
        <v>Yes</v>
      </c>
      <c r="Z2224" s="46" t="str">
        <f t="shared" si="454"/>
        <v>HIGH</v>
      </c>
    </row>
    <row r="2225" spans="1:26" x14ac:dyDescent="0.25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42"/>
        <v>5486</v>
      </c>
      <c r="L2225" s="46">
        <f t="shared" si="443"/>
        <v>5916</v>
      </c>
      <c r="M2225" s="46">
        <v>96</v>
      </c>
      <c r="N2225" s="46">
        <f t="shared" si="444"/>
        <v>6012</v>
      </c>
      <c r="O2225" s="46">
        <f t="shared" si="445"/>
        <v>526</v>
      </c>
      <c r="P2225" s="46" t="s">
        <v>64</v>
      </c>
      <c r="Q2225" s="58">
        <f t="shared" si="446"/>
        <v>0</v>
      </c>
      <c r="R2225" s="46" t="str">
        <f t="shared" si="447"/>
        <v>-</v>
      </c>
      <c r="S2225" s="58" t="str">
        <f t="shared" si="448"/>
        <v>No Discount</v>
      </c>
      <c r="T2225" s="46" t="str">
        <f t="shared" si="449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50"/>
        <v>0</v>
      </c>
      <c r="W2225" s="46" t="str">
        <f t="shared" si="451"/>
        <v>-</v>
      </c>
      <c r="X2225" s="58">
        <f t="shared" si="452"/>
        <v>0</v>
      </c>
      <c r="Y2225" s="46" t="str">
        <f t="shared" si="453"/>
        <v>Yes</v>
      </c>
      <c r="Z2225" s="46" t="str">
        <f t="shared" si="454"/>
        <v>Very high</v>
      </c>
    </row>
    <row r="2226" spans="1:26" x14ac:dyDescent="0.25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42"/>
        <v>114</v>
      </c>
      <c r="L2226" s="46">
        <f t="shared" si="443"/>
        <v>122</v>
      </c>
      <c r="M2226" s="46">
        <v>10</v>
      </c>
      <c r="N2226" s="46">
        <f t="shared" si="444"/>
        <v>132</v>
      </c>
      <c r="O2226" s="46">
        <f t="shared" si="445"/>
        <v>18</v>
      </c>
      <c r="P2226" s="46" t="s">
        <v>30</v>
      </c>
      <c r="Q2226" s="58">
        <f t="shared" si="446"/>
        <v>0</v>
      </c>
      <c r="R2226" s="46" t="str">
        <f t="shared" si="447"/>
        <v>-</v>
      </c>
      <c r="S2226" s="58" t="str">
        <f t="shared" si="448"/>
        <v>No Discount</v>
      </c>
      <c r="T2226" s="46" t="str">
        <f t="shared" si="449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50"/>
        <v>0</v>
      </c>
      <c r="W2226" s="46" t="str">
        <f t="shared" si="451"/>
        <v>-</v>
      </c>
      <c r="X2226" s="58">
        <f t="shared" si="452"/>
        <v>0</v>
      </c>
      <c r="Y2226" s="46" t="str">
        <f t="shared" si="453"/>
        <v>No</v>
      </c>
      <c r="Z2226" s="46" t="str">
        <f t="shared" si="454"/>
        <v>LOW</v>
      </c>
    </row>
    <row r="2227" spans="1:26" x14ac:dyDescent="0.25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42"/>
        <v>36106</v>
      </c>
      <c r="L2227" s="46">
        <f t="shared" si="443"/>
        <v>38262</v>
      </c>
      <c r="M2227" s="46">
        <v>100</v>
      </c>
      <c r="N2227" s="46">
        <f t="shared" si="444"/>
        <v>38362</v>
      </c>
      <c r="O2227" s="46">
        <f t="shared" si="445"/>
        <v>2256</v>
      </c>
      <c r="P2227" s="46" t="s">
        <v>28</v>
      </c>
      <c r="Q2227" s="58">
        <f t="shared" si="446"/>
        <v>0.3</v>
      </c>
      <c r="R2227" s="46">
        <f t="shared" si="447"/>
        <v>11508.6</v>
      </c>
      <c r="S2227" s="58" t="str">
        <f t="shared" si="448"/>
        <v>No Discount</v>
      </c>
      <c r="T2227" s="46" t="str">
        <f t="shared" si="449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50"/>
        <v>0.3</v>
      </c>
      <c r="W2227" s="46">
        <f t="shared" si="451"/>
        <v>11508.6</v>
      </c>
      <c r="X2227" s="58">
        <f t="shared" si="452"/>
        <v>0</v>
      </c>
      <c r="Y2227" s="46" t="str">
        <f t="shared" si="453"/>
        <v>Yes</v>
      </c>
      <c r="Z2227" s="46" t="str">
        <f t="shared" si="454"/>
        <v>Very high</v>
      </c>
    </row>
    <row r="2228" spans="1:26" x14ac:dyDescent="0.25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42"/>
        <v>23772</v>
      </c>
      <c r="L2228" s="46">
        <f t="shared" si="443"/>
        <v>26444</v>
      </c>
      <c r="M2228" s="46">
        <v>25</v>
      </c>
      <c r="N2228" s="46">
        <f t="shared" si="444"/>
        <v>26469</v>
      </c>
      <c r="O2228" s="46">
        <f t="shared" si="445"/>
        <v>2697</v>
      </c>
      <c r="P2228" s="46" t="s">
        <v>28</v>
      </c>
      <c r="Q2228" s="58">
        <f t="shared" si="446"/>
        <v>0</v>
      </c>
      <c r="R2228" s="46" t="str">
        <f t="shared" si="447"/>
        <v>-</v>
      </c>
      <c r="S2228" s="58">
        <f t="shared" si="448"/>
        <v>0.02</v>
      </c>
      <c r="T2228" s="46" t="str">
        <f t="shared" si="449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50"/>
        <v>0</v>
      </c>
      <c r="W2228" s="46" t="str">
        <f t="shared" si="451"/>
        <v>-</v>
      </c>
      <c r="X2228" s="58">
        <f t="shared" si="452"/>
        <v>0.02</v>
      </c>
      <c r="Y2228" s="46" t="str">
        <f t="shared" si="453"/>
        <v>Yes</v>
      </c>
      <c r="Z2228" s="46" t="str">
        <f t="shared" si="454"/>
        <v>MID</v>
      </c>
    </row>
    <row r="2229" spans="1:26" x14ac:dyDescent="0.25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42"/>
        <v>696</v>
      </c>
      <c r="L2229" s="46">
        <f t="shared" si="443"/>
        <v>740</v>
      </c>
      <c r="M2229" s="46">
        <v>30</v>
      </c>
      <c r="N2229" s="46">
        <f t="shared" si="444"/>
        <v>770</v>
      </c>
      <c r="O2229" s="46">
        <f t="shared" si="445"/>
        <v>74</v>
      </c>
      <c r="P2229" s="46" t="s">
        <v>30</v>
      </c>
      <c r="Q2229" s="58">
        <f t="shared" si="446"/>
        <v>0</v>
      </c>
      <c r="R2229" s="46" t="str">
        <f t="shared" si="447"/>
        <v>-</v>
      </c>
      <c r="S2229" s="58" t="str">
        <f t="shared" si="448"/>
        <v>No Discount</v>
      </c>
      <c r="T2229" s="46" t="str">
        <f t="shared" si="449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50"/>
        <v>0</v>
      </c>
      <c r="W2229" s="46" t="str">
        <f t="shared" si="451"/>
        <v>-</v>
      </c>
      <c r="X2229" s="58">
        <f t="shared" si="452"/>
        <v>0</v>
      </c>
      <c r="Y2229" s="46" t="str">
        <f t="shared" si="453"/>
        <v>No</v>
      </c>
      <c r="Z2229" s="46" t="str">
        <f t="shared" si="454"/>
        <v>MID</v>
      </c>
    </row>
    <row r="2230" spans="1:26" x14ac:dyDescent="0.25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42"/>
        <v>15798</v>
      </c>
      <c r="L2230" s="46">
        <f t="shared" si="443"/>
        <v>17718</v>
      </c>
      <c r="M2230" s="46">
        <v>30</v>
      </c>
      <c r="N2230" s="46">
        <f t="shared" si="444"/>
        <v>17748</v>
      </c>
      <c r="O2230" s="46">
        <f t="shared" si="445"/>
        <v>1950</v>
      </c>
      <c r="P2230" s="46" t="s">
        <v>30</v>
      </c>
      <c r="Q2230" s="58">
        <f t="shared" si="446"/>
        <v>0</v>
      </c>
      <c r="R2230" s="46">
        <f t="shared" si="447"/>
        <v>2662.2</v>
      </c>
      <c r="S2230" s="58" t="str">
        <f t="shared" si="448"/>
        <v>No Discount</v>
      </c>
      <c r="T2230" s="46" t="str">
        <f t="shared" si="449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50"/>
        <v>0</v>
      </c>
      <c r="W2230" s="46" t="str">
        <f t="shared" si="451"/>
        <v>-</v>
      </c>
      <c r="X2230" s="58">
        <f t="shared" si="452"/>
        <v>0</v>
      </c>
      <c r="Y2230" s="46" t="str">
        <f t="shared" si="453"/>
        <v>Yes</v>
      </c>
      <c r="Z2230" s="46" t="str">
        <f t="shared" si="454"/>
        <v>MID</v>
      </c>
    </row>
    <row r="2231" spans="1:26" x14ac:dyDescent="0.25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42"/>
        <v>704</v>
      </c>
      <c r="L2231" s="46">
        <f t="shared" si="443"/>
        <v>736</v>
      </c>
      <c r="M2231" s="46">
        <v>30</v>
      </c>
      <c r="N2231" s="46">
        <f t="shared" si="444"/>
        <v>766</v>
      </c>
      <c r="O2231" s="46">
        <f t="shared" si="445"/>
        <v>62</v>
      </c>
      <c r="P2231" s="46" t="s">
        <v>28</v>
      </c>
      <c r="Q2231" s="58">
        <f t="shared" si="446"/>
        <v>0.3</v>
      </c>
      <c r="R2231" s="46">
        <f t="shared" si="447"/>
        <v>229.79999999999998</v>
      </c>
      <c r="S2231" s="58" t="str">
        <f t="shared" si="448"/>
        <v>No Discount</v>
      </c>
      <c r="T2231" s="46" t="str">
        <f t="shared" si="449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50"/>
        <v>0.3</v>
      </c>
      <c r="W2231" s="46">
        <f t="shared" si="451"/>
        <v>229.79999999999998</v>
      </c>
      <c r="X2231" s="58">
        <f t="shared" si="452"/>
        <v>0</v>
      </c>
      <c r="Y2231" s="46" t="str">
        <f t="shared" si="453"/>
        <v>No</v>
      </c>
      <c r="Z2231" s="46" t="str">
        <f t="shared" si="454"/>
        <v>MID</v>
      </c>
    </row>
    <row r="2232" spans="1:26" x14ac:dyDescent="0.25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42"/>
        <v>310</v>
      </c>
      <c r="L2232" s="46">
        <f t="shared" si="443"/>
        <v>334</v>
      </c>
      <c r="M2232" s="46">
        <v>30</v>
      </c>
      <c r="N2232" s="46">
        <f t="shared" si="444"/>
        <v>364</v>
      </c>
      <c r="O2232" s="46">
        <f t="shared" si="445"/>
        <v>54</v>
      </c>
      <c r="P2232" s="46" t="s">
        <v>28</v>
      </c>
      <c r="Q2232" s="58">
        <f t="shared" si="446"/>
        <v>0</v>
      </c>
      <c r="R2232" s="46" t="str">
        <f t="shared" si="447"/>
        <v>-</v>
      </c>
      <c r="S2232" s="58" t="str">
        <f t="shared" si="448"/>
        <v>No Discount</v>
      </c>
      <c r="T2232" s="46" t="str">
        <f t="shared" si="449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50"/>
        <v>0</v>
      </c>
      <c r="W2232" s="46" t="str">
        <f t="shared" si="451"/>
        <v>-</v>
      </c>
      <c r="X2232" s="58">
        <f t="shared" si="452"/>
        <v>0</v>
      </c>
      <c r="Y2232" s="46" t="str">
        <f t="shared" si="453"/>
        <v>No</v>
      </c>
      <c r="Z2232" s="46" t="str">
        <f t="shared" si="454"/>
        <v>MID</v>
      </c>
    </row>
    <row r="2233" spans="1:26" x14ac:dyDescent="0.25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42"/>
        <v>15220</v>
      </c>
      <c r="L2233" s="46">
        <f t="shared" si="443"/>
        <v>16280</v>
      </c>
      <c r="M2233" s="46">
        <v>52</v>
      </c>
      <c r="N2233" s="46">
        <f t="shared" si="444"/>
        <v>16332</v>
      </c>
      <c r="O2233" s="46">
        <f t="shared" si="445"/>
        <v>1112</v>
      </c>
      <c r="P2233" s="46" t="s">
        <v>30</v>
      </c>
      <c r="Q2233" s="58">
        <f t="shared" si="446"/>
        <v>0</v>
      </c>
      <c r="R2233" s="46" t="str">
        <f t="shared" si="447"/>
        <v>-</v>
      </c>
      <c r="S2233" s="58" t="str">
        <f t="shared" si="448"/>
        <v>No Discount</v>
      </c>
      <c r="T2233" s="46" t="str">
        <f t="shared" si="449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50"/>
        <v>0</v>
      </c>
      <c r="W2233" s="46" t="str">
        <f t="shared" si="451"/>
        <v>-</v>
      </c>
      <c r="X2233" s="58">
        <f t="shared" si="452"/>
        <v>0</v>
      </c>
      <c r="Y2233" s="46" t="str">
        <f t="shared" si="453"/>
        <v>No</v>
      </c>
      <c r="Z2233" s="46" t="str">
        <f t="shared" si="454"/>
        <v>HIGH</v>
      </c>
    </row>
    <row r="2234" spans="1:26" x14ac:dyDescent="0.25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42"/>
        <v>162</v>
      </c>
      <c r="L2234" s="46">
        <f t="shared" si="443"/>
        <v>180</v>
      </c>
      <c r="M2234" s="46">
        <v>10</v>
      </c>
      <c r="N2234" s="46">
        <f t="shared" si="444"/>
        <v>190</v>
      </c>
      <c r="O2234" s="46">
        <f t="shared" si="445"/>
        <v>28</v>
      </c>
      <c r="P2234" s="46" t="s">
        <v>152</v>
      </c>
      <c r="Q2234" s="58">
        <f t="shared" si="446"/>
        <v>0</v>
      </c>
      <c r="R2234" s="46">
        <f t="shared" si="447"/>
        <v>28.5</v>
      </c>
      <c r="S2234" s="58" t="str">
        <f t="shared" si="448"/>
        <v>No Discount</v>
      </c>
      <c r="T2234" s="46" t="str">
        <f t="shared" si="449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50"/>
        <v>0</v>
      </c>
      <c r="W2234" s="46" t="str">
        <f t="shared" si="451"/>
        <v>-</v>
      </c>
      <c r="X2234" s="58">
        <f t="shared" si="452"/>
        <v>0</v>
      </c>
      <c r="Y2234" s="46" t="str">
        <f t="shared" si="453"/>
        <v>No</v>
      </c>
      <c r="Z2234" s="46" t="str">
        <f t="shared" si="454"/>
        <v>LOW</v>
      </c>
    </row>
    <row r="2235" spans="1:26" x14ac:dyDescent="0.25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42"/>
        <v>8158</v>
      </c>
      <c r="L2235" s="46">
        <f t="shared" si="443"/>
        <v>8886</v>
      </c>
      <c r="M2235" s="46">
        <v>21</v>
      </c>
      <c r="N2235" s="46">
        <f t="shared" si="444"/>
        <v>8907</v>
      </c>
      <c r="O2235" s="46">
        <f t="shared" si="445"/>
        <v>749</v>
      </c>
      <c r="P2235" s="46" t="s">
        <v>28</v>
      </c>
      <c r="Q2235" s="58">
        <f t="shared" si="446"/>
        <v>0</v>
      </c>
      <c r="R2235" s="46" t="str">
        <f t="shared" si="447"/>
        <v>-</v>
      </c>
      <c r="S2235" s="58" t="str">
        <f t="shared" si="448"/>
        <v>No Discount</v>
      </c>
      <c r="T2235" s="46" t="str">
        <f t="shared" si="449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50"/>
        <v>0</v>
      </c>
      <c r="W2235" s="46" t="str">
        <f t="shared" si="451"/>
        <v>-</v>
      </c>
      <c r="X2235" s="58">
        <f t="shared" si="452"/>
        <v>0</v>
      </c>
      <c r="Y2235" s="46" t="str">
        <f t="shared" si="453"/>
        <v>Yes</v>
      </c>
      <c r="Z2235" s="46" t="str">
        <f t="shared" si="454"/>
        <v>MID</v>
      </c>
    </row>
    <row r="2236" spans="1:26" x14ac:dyDescent="0.25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42"/>
        <v>262</v>
      </c>
      <c r="L2236" s="46">
        <f t="shared" si="443"/>
        <v>298</v>
      </c>
      <c r="M2236" s="46">
        <v>30</v>
      </c>
      <c r="N2236" s="46">
        <f t="shared" si="444"/>
        <v>328</v>
      </c>
      <c r="O2236" s="46">
        <f t="shared" si="445"/>
        <v>66</v>
      </c>
      <c r="P2236" s="46" t="s">
        <v>28</v>
      </c>
      <c r="Q2236" s="58">
        <f t="shared" si="446"/>
        <v>0</v>
      </c>
      <c r="R2236" s="46" t="str">
        <f t="shared" si="447"/>
        <v>-</v>
      </c>
      <c r="S2236" s="58" t="str">
        <f t="shared" si="448"/>
        <v>No Discount</v>
      </c>
      <c r="T2236" s="46" t="str">
        <f t="shared" si="449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50"/>
        <v>0</v>
      </c>
      <c r="W2236" s="46" t="str">
        <f t="shared" si="451"/>
        <v>-</v>
      </c>
      <c r="X2236" s="58">
        <f t="shared" si="452"/>
        <v>0</v>
      </c>
      <c r="Y2236" s="46" t="str">
        <f t="shared" si="453"/>
        <v>No</v>
      </c>
      <c r="Z2236" s="46" t="str">
        <f t="shared" si="454"/>
        <v>MID</v>
      </c>
    </row>
    <row r="2237" spans="1:26" x14ac:dyDescent="0.25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42"/>
        <v>24474</v>
      </c>
      <c r="L2237" s="46">
        <f t="shared" si="443"/>
        <v>26658</v>
      </c>
      <c r="M2237" s="46">
        <v>38</v>
      </c>
      <c r="N2237" s="46">
        <f t="shared" si="444"/>
        <v>26696</v>
      </c>
      <c r="O2237" s="46">
        <f t="shared" si="445"/>
        <v>2222</v>
      </c>
      <c r="P2237" s="46" t="s">
        <v>30</v>
      </c>
      <c r="Q2237" s="58">
        <f t="shared" si="446"/>
        <v>0</v>
      </c>
      <c r="R2237" s="46">
        <f t="shared" si="447"/>
        <v>4004.3999999999996</v>
      </c>
      <c r="S2237" s="58" t="str">
        <f t="shared" si="448"/>
        <v>No Discount</v>
      </c>
      <c r="T2237" s="46" t="str">
        <f t="shared" si="449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50"/>
        <v>0</v>
      </c>
      <c r="W2237" s="46" t="str">
        <f t="shared" si="451"/>
        <v>-</v>
      </c>
      <c r="X2237" s="58">
        <f t="shared" si="452"/>
        <v>0</v>
      </c>
      <c r="Y2237" s="46" t="str">
        <f t="shared" si="453"/>
        <v>Yes</v>
      </c>
      <c r="Z2237" s="46" t="str">
        <f t="shared" si="454"/>
        <v>MID</v>
      </c>
    </row>
    <row r="2238" spans="1:26" x14ac:dyDescent="0.25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42"/>
        <v>360</v>
      </c>
      <c r="L2238" s="46">
        <f t="shared" si="443"/>
        <v>400</v>
      </c>
      <c r="M2238" s="46">
        <v>27</v>
      </c>
      <c r="N2238" s="46">
        <f t="shared" si="444"/>
        <v>427</v>
      </c>
      <c r="O2238" s="46">
        <f t="shared" si="445"/>
        <v>67</v>
      </c>
      <c r="P2238" s="46" t="s">
        <v>30</v>
      </c>
      <c r="Q2238" s="58">
        <f t="shared" si="446"/>
        <v>0</v>
      </c>
      <c r="R2238" s="46" t="str">
        <f t="shared" si="447"/>
        <v>-</v>
      </c>
      <c r="S2238" s="58" t="str">
        <f t="shared" si="448"/>
        <v>No Discount</v>
      </c>
      <c r="T2238" s="46" t="str">
        <f t="shared" si="449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50"/>
        <v>0</v>
      </c>
      <c r="W2238" s="46" t="str">
        <f t="shared" si="451"/>
        <v>-</v>
      </c>
      <c r="X2238" s="58">
        <f t="shared" si="452"/>
        <v>0</v>
      </c>
      <c r="Y2238" s="46" t="str">
        <f t="shared" si="453"/>
        <v>No</v>
      </c>
      <c r="Z2238" s="46" t="str">
        <f t="shared" si="454"/>
        <v>MID</v>
      </c>
    </row>
    <row r="2239" spans="1:26" x14ac:dyDescent="0.25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42"/>
        <v>3090</v>
      </c>
      <c r="L2239" s="46">
        <f t="shared" si="443"/>
        <v>3309</v>
      </c>
      <c r="M2239" s="46">
        <v>92</v>
      </c>
      <c r="N2239" s="46">
        <f t="shared" si="444"/>
        <v>3401</v>
      </c>
      <c r="O2239" s="46">
        <f t="shared" si="445"/>
        <v>311</v>
      </c>
      <c r="P2239" s="46" t="s">
        <v>30</v>
      </c>
      <c r="Q2239" s="58">
        <f t="shared" si="446"/>
        <v>0</v>
      </c>
      <c r="R2239" s="46">
        <f t="shared" si="447"/>
        <v>510.15</v>
      </c>
      <c r="S2239" s="58" t="str">
        <f t="shared" si="448"/>
        <v>No Discount</v>
      </c>
      <c r="T2239" s="46" t="str">
        <f t="shared" si="449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50"/>
        <v>0</v>
      </c>
      <c r="W2239" s="46" t="str">
        <f t="shared" si="451"/>
        <v>-</v>
      </c>
      <c r="X2239" s="58">
        <f t="shared" si="452"/>
        <v>0</v>
      </c>
      <c r="Y2239" s="46" t="str">
        <f t="shared" si="453"/>
        <v>No</v>
      </c>
      <c r="Z2239" s="46" t="str">
        <f t="shared" si="454"/>
        <v>Very high</v>
      </c>
    </row>
    <row r="2240" spans="1:26" x14ac:dyDescent="0.25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42"/>
        <v>2584</v>
      </c>
      <c r="L2240" s="46">
        <f t="shared" si="443"/>
        <v>2764</v>
      </c>
      <c r="M2240" s="46">
        <v>81</v>
      </c>
      <c r="N2240" s="46">
        <f t="shared" si="444"/>
        <v>2845</v>
      </c>
      <c r="O2240" s="46">
        <f t="shared" si="445"/>
        <v>261</v>
      </c>
      <c r="P2240" s="46" t="s">
        <v>28</v>
      </c>
      <c r="Q2240" s="58">
        <f t="shared" si="446"/>
        <v>0</v>
      </c>
      <c r="R2240" s="46" t="str">
        <f t="shared" si="447"/>
        <v>-</v>
      </c>
      <c r="S2240" s="58" t="str">
        <f t="shared" si="448"/>
        <v>No Discount</v>
      </c>
      <c r="T2240" s="46" t="str">
        <f t="shared" si="449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50"/>
        <v>0</v>
      </c>
      <c r="W2240" s="46" t="str">
        <f t="shared" si="451"/>
        <v>-</v>
      </c>
      <c r="X2240" s="58">
        <f t="shared" si="452"/>
        <v>0</v>
      </c>
      <c r="Y2240" s="46" t="str">
        <f t="shared" si="453"/>
        <v>No</v>
      </c>
      <c r="Z2240" s="46" t="str">
        <f t="shared" si="454"/>
        <v>Very high</v>
      </c>
    </row>
    <row r="2241" spans="1:26" x14ac:dyDescent="0.25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42"/>
        <v>112</v>
      </c>
      <c r="L2241" s="46">
        <f t="shared" si="443"/>
        <v>116</v>
      </c>
      <c r="M2241" s="46">
        <v>10</v>
      </c>
      <c r="N2241" s="46">
        <f t="shared" si="444"/>
        <v>126</v>
      </c>
      <c r="O2241" s="46">
        <f t="shared" si="445"/>
        <v>14</v>
      </c>
      <c r="P2241" s="46" t="s">
        <v>30</v>
      </c>
      <c r="Q2241" s="58">
        <f t="shared" si="446"/>
        <v>0</v>
      </c>
      <c r="R2241" s="46" t="str">
        <f t="shared" si="447"/>
        <v>-</v>
      </c>
      <c r="S2241" s="58" t="str">
        <f t="shared" si="448"/>
        <v>No Discount</v>
      </c>
      <c r="T2241" s="46" t="str">
        <f t="shared" si="449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50"/>
        <v>0</v>
      </c>
      <c r="W2241" s="46" t="str">
        <f t="shared" si="451"/>
        <v>-</v>
      </c>
      <c r="X2241" s="58">
        <f t="shared" si="452"/>
        <v>0</v>
      </c>
      <c r="Y2241" s="46" t="str">
        <f t="shared" si="453"/>
        <v>No</v>
      </c>
      <c r="Z2241" s="46" t="str">
        <f t="shared" si="454"/>
        <v>LOW</v>
      </c>
    </row>
    <row r="2242" spans="1:26" x14ac:dyDescent="0.25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42"/>
        <v>5760</v>
      </c>
      <c r="L2242" s="46">
        <f t="shared" si="443"/>
        <v>6408</v>
      </c>
      <c r="M2242" s="46">
        <v>91</v>
      </c>
      <c r="N2242" s="46">
        <f t="shared" si="444"/>
        <v>6499</v>
      </c>
      <c r="O2242" s="46">
        <f t="shared" si="445"/>
        <v>739</v>
      </c>
      <c r="P2242" s="46" t="s">
        <v>64</v>
      </c>
      <c r="Q2242" s="58">
        <f t="shared" si="446"/>
        <v>0</v>
      </c>
      <c r="R2242" s="46" t="str">
        <f t="shared" si="447"/>
        <v>-</v>
      </c>
      <c r="S2242" s="58" t="str">
        <f t="shared" si="448"/>
        <v>No Discount</v>
      </c>
      <c r="T2242" s="46" t="str">
        <f t="shared" si="449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50"/>
        <v>0</v>
      </c>
      <c r="W2242" s="46" t="str">
        <f t="shared" si="451"/>
        <v>-</v>
      </c>
      <c r="X2242" s="58">
        <f t="shared" si="452"/>
        <v>0</v>
      </c>
      <c r="Y2242" s="46" t="str">
        <f t="shared" si="453"/>
        <v>No</v>
      </c>
      <c r="Z2242" s="46" t="str">
        <f t="shared" si="454"/>
        <v>Very high</v>
      </c>
    </row>
    <row r="2243" spans="1:26" x14ac:dyDescent="0.25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55">I2243*J2243</f>
        <v>24129</v>
      </c>
      <c r="L2243" s="46">
        <f t="shared" ref="L2243:L2306" si="456">H2243*J2243</f>
        <v>25083</v>
      </c>
      <c r="M2243" s="46">
        <v>55</v>
      </c>
      <c r="N2243" s="46">
        <f t="shared" ref="N2243:N2306" si="457">L2243+M2243</f>
        <v>25138</v>
      </c>
      <c r="O2243" s="46">
        <f t="shared" ref="O2243:O2306" si="458">N2243-K2243</f>
        <v>1009</v>
      </c>
      <c r="P2243" s="46" t="s">
        <v>30</v>
      </c>
      <c r="Q2243" s="58">
        <f t="shared" ref="Q2243:Q2306" si="459">IF(E2243="Amazon",30%,0)</f>
        <v>0</v>
      </c>
      <c r="R2243" s="46">
        <f t="shared" ref="R2243:R2306" si="460">IF(E2243="Amazon",30%*N2243,IF(E2243="Flipkart",28%*N2243,IF(E2243="India Mart",15%*N2243,"-")))</f>
        <v>3770.7</v>
      </c>
      <c r="S2243" s="58" t="str">
        <f t="shared" ref="S2243:S2306" si="461">IF(AND(E2243="Website",N2243&gt;25000),2%,"No Discount")</f>
        <v>No Discount</v>
      </c>
      <c r="T2243" s="46" t="str">
        <f t="shared" ref="T2243:T2306" si="462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ref="V2243:V2306" si="463">IF(E2243="Amazon",30%,0%)</f>
        <v>0</v>
      </c>
      <c r="W2243" s="46" t="str">
        <f t="shared" ref="W2243:W2306" si="464">IF(E2243="Amazon",N2243*30%,IF(E2243="flipkart",N2243*28%,IF(E2243="indiamart",N2243*15%,"-")))</f>
        <v>-</v>
      </c>
      <c r="X2243" s="58">
        <f t="shared" ref="X2243:X2306" si="465">IF(AND(E2243="website",N2243&gt;25000),2%,0%)</f>
        <v>0</v>
      </c>
      <c r="Y2243" s="46" t="str">
        <f t="shared" ref="Y2243:Y2306" si="466">IF(OR(D2243="Furniture",D2243="Technology"),"Yes","No")</f>
        <v>Yes</v>
      </c>
      <c r="Z2243" s="46" t="str">
        <f t="shared" ref="Z2243:Z2306" si="467">_xlfn.IFS(M2243&lt;=20,"LOW",M2243&lt;=40,"MID",M2243&lt;=60,"HIGH",M2243&gt;60,"Very high")</f>
        <v>HIGH</v>
      </c>
    </row>
    <row r="2244" spans="1:26" x14ac:dyDescent="0.25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55"/>
        <v>9452</v>
      </c>
      <c r="L2244" s="46">
        <f t="shared" si="456"/>
        <v>10408</v>
      </c>
      <c r="M2244" s="46">
        <v>37</v>
      </c>
      <c r="N2244" s="46">
        <f t="shared" si="457"/>
        <v>10445</v>
      </c>
      <c r="O2244" s="46">
        <f t="shared" si="458"/>
        <v>993</v>
      </c>
      <c r="P2244" s="46" t="s">
        <v>30</v>
      </c>
      <c r="Q2244" s="58">
        <f t="shared" si="459"/>
        <v>0.3</v>
      </c>
      <c r="R2244" s="46">
        <f t="shared" si="460"/>
        <v>3133.5</v>
      </c>
      <c r="S2244" s="58" t="str">
        <f t="shared" si="461"/>
        <v>No Discount</v>
      </c>
      <c r="T2244" s="46" t="str">
        <f t="shared" si="462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63"/>
        <v>0.3</v>
      </c>
      <c r="W2244" s="46">
        <f t="shared" si="464"/>
        <v>3133.5</v>
      </c>
      <c r="X2244" s="58">
        <f t="shared" si="465"/>
        <v>0</v>
      </c>
      <c r="Y2244" s="46" t="str">
        <f t="shared" si="466"/>
        <v>Yes</v>
      </c>
      <c r="Z2244" s="46" t="str">
        <f t="shared" si="467"/>
        <v>MID</v>
      </c>
    </row>
    <row r="2245" spans="1:26" x14ac:dyDescent="0.25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55"/>
        <v>39948</v>
      </c>
      <c r="L2245" s="46">
        <f t="shared" si="456"/>
        <v>43962</v>
      </c>
      <c r="M2245" s="46">
        <v>83</v>
      </c>
      <c r="N2245" s="46">
        <f t="shared" si="457"/>
        <v>44045</v>
      </c>
      <c r="O2245" s="46">
        <f t="shared" si="458"/>
        <v>4097</v>
      </c>
      <c r="P2245" s="46" t="s">
        <v>28</v>
      </c>
      <c r="Q2245" s="58">
        <f t="shared" si="459"/>
        <v>0</v>
      </c>
      <c r="R2245" s="46" t="str">
        <f t="shared" si="460"/>
        <v>-</v>
      </c>
      <c r="S2245" s="58" t="str">
        <f t="shared" si="461"/>
        <v>No Discount</v>
      </c>
      <c r="T2245" s="46" t="str">
        <f t="shared" si="462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63"/>
        <v>0</v>
      </c>
      <c r="W2245" s="46" t="str">
        <f t="shared" si="464"/>
        <v>-</v>
      </c>
      <c r="X2245" s="58">
        <f t="shared" si="465"/>
        <v>0</v>
      </c>
      <c r="Y2245" s="46" t="str">
        <f t="shared" si="466"/>
        <v>Yes</v>
      </c>
      <c r="Z2245" s="46" t="str">
        <f t="shared" si="467"/>
        <v>Very high</v>
      </c>
    </row>
    <row r="2246" spans="1:26" x14ac:dyDescent="0.25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55"/>
        <v>16324</v>
      </c>
      <c r="L2246" s="46">
        <f t="shared" si="456"/>
        <v>17476</v>
      </c>
      <c r="M2246" s="46">
        <v>69</v>
      </c>
      <c r="N2246" s="46">
        <f t="shared" si="457"/>
        <v>17545</v>
      </c>
      <c r="O2246" s="46">
        <f t="shared" si="458"/>
        <v>1221</v>
      </c>
      <c r="P2246" s="46" t="s">
        <v>30</v>
      </c>
      <c r="Q2246" s="58">
        <f t="shared" si="459"/>
        <v>0</v>
      </c>
      <c r="R2246" s="46" t="str">
        <f t="shared" si="460"/>
        <v>-</v>
      </c>
      <c r="S2246" s="58" t="str">
        <f t="shared" si="461"/>
        <v>No Discount</v>
      </c>
      <c r="T2246" s="46" t="str">
        <f t="shared" si="462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63"/>
        <v>0</v>
      </c>
      <c r="W2246" s="46" t="str">
        <f t="shared" si="464"/>
        <v>-</v>
      </c>
      <c r="X2246" s="58">
        <f t="shared" si="465"/>
        <v>0</v>
      </c>
      <c r="Y2246" s="46" t="str">
        <f t="shared" si="466"/>
        <v>Yes</v>
      </c>
      <c r="Z2246" s="46" t="str">
        <f t="shared" si="467"/>
        <v>Very high</v>
      </c>
    </row>
    <row r="2247" spans="1:26" x14ac:dyDescent="0.25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55"/>
        <v>5214</v>
      </c>
      <c r="L2247" s="46">
        <f t="shared" si="456"/>
        <v>5848</v>
      </c>
      <c r="M2247" s="46">
        <v>23</v>
      </c>
      <c r="N2247" s="46">
        <f t="shared" si="457"/>
        <v>5871</v>
      </c>
      <c r="O2247" s="46">
        <f t="shared" si="458"/>
        <v>657</v>
      </c>
      <c r="P2247" s="46" t="s">
        <v>152</v>
      </c>
      <c r="Q2247" s="58">
        <f t="shared" si="459"/>
        <v>0</v>
      </c>
      <c r="R2247" s="46">
        <f t="shared" si="460"/>
        <v>1643.88</v>
      </c>
      <c r="S2247" s="58" t="str">
        <f t="shared" si="461"/>
        <v>No Discount</v>
      </c>
      <c r="T2247" s="46" t="str">
        <f t="shared" si="462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63"/>
        <v>0</v>
      </c>
      <c r="W2247" s="46">
        <f t="shared" si="464"/>
        <v>1643.88</v>
      </c>
      <c r="X2247" s="58">
        <f t="shared" si="465"/>
        <v>0</v>
      </c>
      <c r="Y2247" s="46" t="str">
        <f t="shared" si="466"/>
        <v>Yes</v>
      </c>
      <c r="Z2247" s="46" t="str">
        <f t="shared" si="467"/>
        <v>MID</v>
      </c>
    </row>
    <row r="2248" spans="1:26" x14ac:dyDescent="0.25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55"/>
        <v>11354</v>
      </c>
      <c r="L2248" s="46">
        <f t="shared" si="456"/>
        <v>12024</v>
      </c>
      <c r="M2248" s="46">
        <v>61</v>
      </c>
      <c r="N2248" s="46">
        <f t="shared" si="457"/>
        <v>12085</v>
      </c>
      <c r="O2248" s="46">
        <f t="shared" si="458"/>
        <v>731</v>
      </c>
      <c r="P2248" s="46" t="s">
        <v>30</v>
      </c>
      <c r="Q2248" s="58">
        <f t="shared" si="459"/>
        <v>0</v>
      </c>
      <c r="R2248" s="46" t="str">
        <f t="shared" si="460"/>
        <v>-</v>
      </c>
      <c r="S2248" s="58" t="str">
        <f t="shared" si="461"/>
        <v>No Discount</v>
      </c>
      <c r="T2248" s="46" t="str">
        <f t="shared" si="462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63"/>
        <v>0</v>
      </c>
      <c r="W2248" s="46" t="str">
        <f t="shared" si="464"/>
        <v>-</v>
      </c>
      <c r="X2248" s="58">
        <f t="shared" si="465"/>
        <v>0</v>
      </c>
      <c r="Y2248" s="46" t="str">
        <f t="shared" si="466"/>
        <v>Yes</v>
      </c>
      <c r="Z2248" s="46" t="str">
        <f t="shared" si="467"/>
        <v>Very high</v>
      </c>
    </row>
    <row r="2249" spans="1:26" x14ac:dyDescent="0.25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55"/>
        <v>2610</v>
      </c>
      <c r="L2249" s="46">
        <f t="shared" si="456"/>
        <v>2688</v>
      </c>
      <c r="M2249" s="46">
        <v>76</v>
      </c>
      <c r="N2249" s="46">
        <f t="shared" si="457"/>
        <v>2764</v>
      </c>
      <c r="O2249" s="46">
        <f t="shared" si="458"/>
        <v>154</v>
      </c>
      <c r="P2249" s="46" t="s">
        <v>30</v>
      </c>
      <c r="Q2249" s="58">
        <f t="shared" si="459"/>
        <v>0</v>
      </c>
      <c r="R2249" s="46">
        <f t="shared" si="460"/>
        <v>414.59999999999997</v>
      </c>
      <c r="S2249" s="58" t="str">
        <f t="shared" si="461"/>
        <v>No Discount</v>
      </c>
      <c r="T2249" s="46" t="str">
        <f t="shared" si="462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63"/>
        <v>0</v>
      </c>
      <c r="W2249" s="46" t="str">
        <f t="shared" si="464"/>
        <v>-</v>
      </c>
      <c r="X2249" s="58">
        <f t="shared" si="465"/>
        <v>0</v>
      </c>
      <c r="Y2249" s="46" t="str">
        <f t="shared" si="466"/>
        <v>No</v>
      </c>
      <c r="Z2249" s="46" t="str">
        <f t="shared" si="467"/>
        <v>Very high</v>
      </c>
    </row>
    <row r="2250" spans="1:26" x14ac:dyDescent="0.25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55"/>
        <v>7730</v>
      </c>
      <c r="L2250" s="46">
        <f t="shared" si="456"/>
        <v>8115</v>
      </c>
      <c r="M2250" s="46">
        <v>83</v>
      </c>
      <c r="N2250" s="46">
        <f t="shared" si="457"/>
        <v>8198</v>
      </c>
      <c r="O2250" s="46">
        <f t="shared" si="458"/>
        <v>468</v>
      </c>
      <c r="P2250" s="46" t="s">
        <v>30</v>
      </c>
      <c r="Q2250" s="58">
        <f t="shared" si="459"/>
        <v>0</v>
      </c>
      <c r="R2250" s="46">
        <f t="shared" si="460"/>
        <v>1229.7</v>
      </c>
      <c r="S2250" s="58" t="str">
        <f t="shared" si="461"/>
        <v>No Discount</v>
      </c>
      <c r="T2250" s="46" t="str">
        <f t="shared" si="462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63"/>
        <v>0</v>
      </c>
      <c r="W2250" s="46" t="str">
        <f t="shared" si="464"/>
        <v>-</v>
      </c>
      <c r="X2250" s="58">
        <f t="shared" si="465"/>
        <v>0</v>
      </c>
      <c r="Y2250" s="46" t="str">
        <f t="shared" si="466"/>
        <v>Yes</v>
      </c>
      <c r="Z2250" s="46" t="str">
        <f t="shared" si="467"/>
        <v>Very high</v>
      </c>
    </row>
    <row r="2251" spans="1:26" x14ac:dyDescent="0.25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55"/>
        <v>4491</v>
      </c>
      <c r="L2251" s="46">
        <f t="shared" si="456"/>
        <v>4536</v>
      </c>
      <c r="M2251" s="46">
        <v>42</v>
      </c>
      <c r="N2251" s="46">
        <f t="shared" si="457"/>
        <v>4578</v>
      </c>
      <c r="O2251" s="46">
        <f t="shared" si="458"/>
        <v>87</v>
      </c>
      <c r="P2251" s="46" t="s">
        <v>30</v>
      </c>
      <c r="Q2251" s="58">
        <f t="shared" si="459"/>
        <v>0.3</v>
      </c>
      <c r="R2251" s="46">
        <f t="shared" si="460"/>
        <v>1373.3999999999999</v>
      </c>
      <c r="S2251" s="58" t="str">
        <f t="shared" si="461"/>
        <v>No Discount</v>
      </c>
      <c r="T2251" s="46" t="str">
        <f t="shared" si="462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63"/>
        <v>0.3</v>
      </c>
      <c r="W2251" s="46">
        <f t="shared" si="464"/>
        <v>1373.3999999999999</v>
      </c>
      <c r="X2251" s="58">
        <f t="shared" si="465"/>
        <v>0</v>
      </c>
      <c r="Y2251" s="46" t="str">
        <f t="shared" si="466"/>
        <v>No</v>
      </c>
      <c r="Z2251" s="46" t="str">
        <f t="shared" si="467"/>
        <v>HIGH</v>
      </c>
    </row>
    <row r="2252" spans="1:26" x14ac:dyDescent="0.25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55"/>
        <v>296</v>
      </c>
      <c r="L2252" s="46">
        <f t="shared" si="456"/>
        <v>324</v>
      </c>
      <c r="M2252" s="46">
        <v>30</v>
      </c>
      <c r="N2252" s="46">
        <f t="shared" si="457"/>
        <v>354</v>
      </c>
      <c r="O2252" s="46">
        <f t="shared" si="458"/>
        <v>58</v>
      </c>
      <c r="P2252" s="46" t="s">
        <v>30</v>
      </c>
      <c r="Q2252" s="58">
        <f t="shared" si="459"/>
        <v>0.3</v>
      </c>
      <c r="R2252" s="46">
        <f t="shared" si="460"/>
        <v>106.2</v>
      </c>
      <c r="S2252" s="58" t="str">
        <f t="shared" si="461"/>
        <v>No Discount</v>
      </c>
      <c r="T2252" s="46" t="str">
        <f t="shared" si="462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63"/>
        <v>0.3</v>
      </c>
      <c r="W2252" s="46">
        <f t="shared" si="464"/>
        <v>106.2</v>
      </c>
      <c r="X2252" s="58">
        <f t="shared" si="465"/>
        <v>0</v>
      </c>
      <c r="Y2252" s="46" t="str">
        <f t="shared" si="466"/>
        <v>No</v>
      </c>
      <c r="Z2252" s="46" t="str">
        <f t="shared" si="467"/>
        <v>MID</v>
      </c>
    </row>
    <row r="2253" spans="1:26" x14ac:dyDescent="0.25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55"/>
        <v>805</v>
      </c>
      <c r="L2253" s="46">
        <f t="shared" si="456"/>
        <v>896</v>
      </c>
      <c r="M2253" s="46">
        <v>30</v>
      </c>
      <c r="N2253" s="46">
        <f t="shared" si="457"/>
        <v>926</v>
      </c>
      <c r="O2253" s="46">
        <f t="shared" si="458"/>
        <v>121</v>
      </c>
      <c r="P2253" s="46" t="s">
        <v>28</v>
      </c>
      <c r="Q2253" s="58">
        <f t="shared" si="459"/>
        <v>0</v>
      </c>
      <c r="R2253" s="46" t="str">
        <f t="shared" si="460"/>
        <v>-</v>
      </c>
      <c r="S2253" s="58" t="str">
        <f t="shared" si="461"/>
        <v>No Discount</v>
      </c>
      <c r="T2253" s="46" t="str">
        <f t="shared" si="462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63"/>
        <v>0</v>
      </c>
      <c r="W2253" s="46" t="str">
        <f t="shared" si="464"/>
        <v>-</v>
      </c>
      <c r="X2253" s="58">
        <f t="shared" si="465"/>
        <v>0</v>
      </c>
      <c r="Y2253" s="46" t="str">
        <f t="shared" si="466"/>
        <v>No</v>
      </c>
      <c r="Z2253" s="46" t="str">
        <f t="shared" si="467"/>
        <v>MID</v>
      </c>
    </row>
    <row r="2254" spans="1:26" x14ac:dyDescent="0.25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55"/>
        <v>1292</v>
      </c>
      <c r="L2254" s="46">
        <f t="shared" si="456"/>
        <v>1382</v>
      </c>
      <c r="M2254" s="46">
        <v>81</v>
      </c>
      <c r="N2254" s="46">
        <f t="shared" si="457"/>
        <v>1463</v>
      </c>
      <c r="O2254" s="46">
        <f t="shared" si="458"/>
        <v>171</v>
      </c>
      <c r="P2254" s="46" t="s">
        <v>30</v>
      </c>
      <c r="Q2254" s="58">
        <f t="shared" si="459"/>
        <v>0</v>
      </c>
      <c r="R2254" s="46" t="str">
        <f t="shared" si="460"/>
        <v>-</v>
      </c>
      <c r="S2254" s="58" t="str">
        <f t="shared" si="461"/>
        <v>No Discount</v>
      </c>
      <c r="T2254" s="46" t="str">
        <f t="shared" si="462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63"/>
        <v>0</v>
      </c>
      <c r="W2254" s="46" t="str">
        <f t="shared" si="464"/>
        <v>-</v>
      </c>
      <c r="X2254" s="58">
        <f t="shared" si="465"/>
        <v>0</v>
      </c>
      <c r="Y2254" s="46" t="str">
        <f t="shared" si="466"/>
        <v>No</v>
      </c>
      <c r="Z2254" s="46" t="str">
        <f t="shared" si="467"/>
        <v>Very high</v>
      </c>
    </row>
    <row r="2255" spans="1:26" x14ac:dyDescent="0.25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55"/>
        <v>4912</v>
      </c>
      <c r="L2255" s="46">
        <f t="shared" si="456"/>
        <v>5102</v>
      </c>
      <c r="M2255" s="46">
        <v>81</v>
      </c>
      <c r="N2255" s="46">
        <f t="shared" si="457"/>
        <v>5183</v>
      </c>
      <c r="O2255" s="46">
        <f t="shared" si="458"/>
        <v>271</v>
      </c>
      <c r="P2255" s="46" t="s">
        <v>30</v>
      </c>
      <c r="Q2255" s="58">
        <f t="shared" si="459"/>
        <v>0</v>
      </c>
      <c r="R2255" s="46">
        <f t="shared" si="460"/>
        <v>1451.2400000000002</v>
      </c>
      <c r="S2255" s="58" t="str">
        <f t="shared" si="461"/>
        <v>No Discount</v>
      </c>
      <c r="T2255" s="46" t="str">
        <f t="shared" si="462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63"/>
        <v>0</v>
      </c>
      <c r="W2255" s="46">
        <f t="shared" si="464"/>
        <v>1451.2400000000002</v>
      </c>
      <c r="X2255" s="58">
        <f t="shared" si="465"/>
        <v>0</v>
      </c>
      <c r="Y2255" s="46" t="str">
        <f t="shared" si="466"/>
        <v>Yes</v>
      </c>
      <c r="Z2255" s="46" t="str">
        <f t="shared" si="467"/>
        <v>Very high</v>
      </c>
    </row>
    <row r="2256" spans="1:26" x14ac:dyDescent="0.25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55"/>
        <v>23718</v>
      </c>
      <c r="L2256" s="46">
        <f t="shared" si="456"/>
        <v>26607</v>
      </c>
      <c r="M2256" s="46">
        <v>76</v>
      </c>
      <c r="N2256" s="46">
        <f t="shared" si="457"/>
        <v>26683</v>
      </c>
      <c r="O2256" s="46">
        <f t="shared" si="458"/>
        <v>2965</v>
      </c>
      <c r="P2256" s="46" t="s">
        <v>30</v>
      </c>
      <c r="Q2256" s="58">
        <f t="shared" si="459"/>
        <v>0</v>
      </c>
      <c r="R2256" s="46">
        <f t="shared" si="460"/>
        <v>7471.2400000000007</v>
      </c>
      <c r="S2256" s="58" t="str">
        <f t="shared" si="461"/>
        <v>No Discount</v>
      </c>
      <c r="T2256" s="46" t="str">
        <f t="shared" si="462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63"/>
        <v>0</v>
      </c>
      <c r="W2256" s="46">
        <f t="shared" si="464"/>
        <v>7471.2400000000007</v>
      </c>
      <c r="X2256" s="58">
        <f t="shared" si="465"/>
        <v>0</v>
      </c>
      <c r="Y2256" s="46" t="str">
        <f t="shared" si="466"/>
        <v>Yes</v>
      </c>
      <c r="Z2256" s="46" t="str">
        <f t="shared" si="467"/>
        <v>Very high</v>
      </c>
    </row>
    <row r="2257" spans="1:26" x14ac:dyDescent="0.25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55"/>
        <v>32140</v>
      </c>
      <c r="L2257" s="46">
        <f t="shared" si="456"/>
        <v>34744</v>
      </c>
      <c r="M2257" s="46">
        <v>25</v>
      </c>
      <c r="N2257" s="46">
        <f t="shared" si="457"/>
        <v>34769</v>
      </c>
      <c r="O2257" s="46">
        <f t="shared" si="458"/>
        <v>2629</v>
      </c>
      <c r="P2257" s="46" t="s">
        <v>30</v>
      </c>
      <c r="Q2257" s="58">
        <f t="shared" si="459"/>
        <v>0.3</v>
      </c>
      <c r="R2257" s="46">
        <f t="shared" si="460"/>
        <v>10430.699999999999</v>
      </c>
      <c r="S2257" s="58" t="str">
        <f t="shared" si="461"/>
        <v>No Discount</v>
      </c>
      <c r="T2257" s="46" t="str">
        <f t="shared" si="462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63"/>
        <v>0.3</v>
      </c>
      <c r="W2257" s="46">
        <f t="shared" si="464"/>
        <v>10430.699999999999</v>
      </c>
      <c r="X2257" s="58">
        <f t="shared" si="465"/>
        <v>0</v>
      </c>
      <c r="Y2257" s="46" t="str">
        <f t="shared" si="466"/>
        <v>Yes</v>
      </c>
      <c r="Z2257" s="46" t="str">
        <f t="shared" si="467"/>
        <v>MID</v>
      </c>
    </row>
    <row r="2258" spans="1:26" x14ac:dyDescent="0.25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55"/>
        <v>7523</v>
      </c>
      <c r="L2258" s="46">
        <f t="shared" si="456"/>
        <v>8199</v>
      </c>
      <c r="M2258" s="46">
        <v>47</v>
      </c>
      <c r="N2258" s="46">
        <f t="shared" si="457"/>
        <v>8246</v>
      </c>
      <c r="O2258" s="46">
        <f t="shared" si="458"/>
        <v>723</v>
      </c>
      <c r="P2258" s="46" t="s">
        <v>28</v>
      </c>
      <c r="Q2258" s="58">
        <f t="shared" si="459"/>
        <v>0</v>
      </c>
      <c r="R2258" s="46">
        <f t="shared" si="460"/>
        <v>2308.88</v>
      </c>
      <c r="S2258" s="58" t="str">
        <f t="shared" si="461"/>
        <v>No Discount</v>
      </c>
      <c r="T2258" s="46" t="str">
        <f t="shared" si="462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63"/>
        <v>0</v>
      </c>
      <c r="W2258" s="46">
        <f t="shared" si="464"/>
        <v>2308.88</v>
      </c>
      <c r="X2258" s="58">
        <f t="shared" si="465"/>
        <v>0</v>
      </c>
      <c r="Y2258" s="46" t="str">
        <f t="shared" si="466"/>
        <v>Yes</v>
      </c>
      <c r="Z2258" s="46" t="str">
        <f t="shared" si="467"/>
        <v>HIGH</v>
      </c>
    </row>
    <row r="2259" spans="1:26" x14ac:dyDescent="0.25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55"/>
        <v>408</v>
      </c>
      <c r="L2259" s="46">
        <f t="shared" si="456"/>
        <v>444</v>
      </c>
      <c r="M2259" s="46">
        <v>52</v>
      </c>
      <c r="N2259" s="46">
        <f t="shared" si="457"/>
        <v>496</v>
      </c>
      <c r="O2259" s="46">
        <f t="shared" si="458"/>
        <v>88</v>
      </c>
      <c r="P2259" s="46" t="s">
        <v>28</v>
      </c>
      <c r="Q2259" s="58">
        <f t="shared" si="459"/>
        <v>0</v>
      </c>
      <c r="R2259" s="46" t="str">
        <f t="shared" si="460"/>
        <v>-</v>
      </c>
      <c r="S2259" s="58" t="str">
        <f t="shared" si="461"/>
        <v>No Discount</v>
      </c>
      <c r="T2259" s="46" t="str">
        <f t="shared" si="462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63"/>
        <v>0</v>
      </c>
      <c r="W2259" s="46" t="str">
        <f t="shared" si="464"/>
        <v>-</v>
      </c>
      <c r="X2259" s="58">
        <f t="shared" si="465"/>
        <v>0</v>
      </c>
      <c r="Y2259" s="46" t="str">
        <f t="shared" si="466"/>
        <v>No</v>
      </c>
      <c r="Z2259" s="46" t="str">
        <f t="shared" si="467"/>
        <v>HIGH</v>
      </c>
    </row>
    <row r="2260" spans="1:26" x14ac:dyDescent="0.25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55"/>
        <v>4242</v>
      </c>
      <c r="L2260" s="46">
        <f t="shared" si="456"/>
        <v>4668</v>
      </c>
      <c r="M2260" s="46">
        <v>95</v>
      </c>
      <c r="N2260" s="46">
        <f t="shared" si="457"/>
        <v>4763</v>
      </c>
      <c r="O2260" s="46">
        <f t="shared" si="458"/>
        <v>521</v>
      </c>
      <c r="P2260" s="46" t="s">
        <v>30</v>
      </c>
      <c r="Q2260" s="58">
        <f t="shared" si="459"/>
        <v>0</v>
      </c>
      <c r="R2260" s="46" t="str">
        <f t="shared" si="460"/>
        <v>-</v>
      </c>
      <c r="S2260" s="58" t="str">
        <f t="shared" si="461"/>
        <v>No Discount</v>
      </c>
      <c r="T2260" s="46" t="str">
        <f t="shared" si="462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63"/>
        <v>0</v>
      </c>
      <c r="W2260" s="46" t="str">
        <f t="shared" si="464"/>
        <v>-</v>
      </c>
      <c r="X2260" s="58">
        <f t="shared" si="465"/>
        <v>0</v>
      </c>
      <c r="Y2260" s="46" t="str">
        <f t="shared" si="466"/>
        <v>Yes</v>
      </c>
      <c r="Z2260" s="46" t="str">
        <f t="shared" si="467"/>
        <v>Very high</v>
      </c>
    </row>
    <row r="2261" spans="1:26" x14ac:dyDescent="0.25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55"/>
        <v>11538</v>
      </c>
      <c r="L2261" s="46">
        <f t="shared" si="456"/>
        <v>12708</v>
      </c>
      <c r="M2261" s="46">
        <v>91</v>
      </c>
      <c r="N2261" s="46">
        <f t="shared" si="457"/>
        <v>12799</v>
      </c>
      <c r="O2261" s="46">
        <f t="shared" si="458"/>
        <v>1261</v>
      </c>
      <c r="P2261" s="46" t="s">
        <v>30</v>
      </c>
      <c r="Q2261" s="58">
        <f t="shared" si="459"/>
        <v>0</v>
      </c>
      <c r="R2261" s="46" t="str">
        <f t="shared" si="460"/>
        <v>-</v>
      </c>
      <c r="S2261" s="58" t="str">
        <f t="shared" si="461"/>
        <v>No Discount</v>
      </c>
      <c r="T2261" s="46" t="str">
        <f t="shared" si="462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63"/>
        <v>0</v>
      </c>
      <c r="W2261" s="46" t="str">
        <f t="shared" si="464"/>
        <v>-</v>
      </c>
      <c r="X2261" s="58">
        <f t="shared" si="465"/>
        <v>0</v>
      </c>
      <c r="Y2261" s="46" t="str">
        <f t="shared" si="466"/>
        <v>Yes</v>
      </c>
      <c r="Z2261" s="46" t="str">
        <f t="shared" si="467"/>
        <v>Very high</v>
      </c>
    </row>
    <row r="2262" spans="1:26" x14ac:dyDescent="0.25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55"/>
        <v>352</v>
      </c>
      <c r="L2262" s="46">
        <f t="shared" si="456"/>
        <v>368</v>
      </c>
      <c r="M2262" s="46">
        <v>30</v>
      </c>
      <c r="N2262" s="46">
        <f t="shared" si="457"/>
        <v>398</v>
      </c>
      <c r="O2262" s="46">
        <f t="shared" si="458"/>
        <v>46</v>
      </c>
      <c r="P2262" s="46" t="s">
        <v>28</v>
      </c>
      <c r="Q2262" s="58">
        <f t="shared" si="459"/>
        <v>0</v>
      </c>
      <c r="R2262" s="46">
        <f t="shared" si="460"/>
        <v>59.699999999999996</v>
      </c>
      <c r="S2262" s="58" t="str">
        <f t="shared" si="461"/>
        <v>No Discount</v>
      </c>
      <c r="T2262" s="46" t="str">
        <f t="shared" si="462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63"/>
        <v>0</v>
      </c>
      <c r="W2262" s="46" t="str">
        <f t="shared" si="464"/>
        <v>-</v>
      </c>
      <c r="X2262" s="58">
        <f t="shared" si="465"/>
        <v>0</v>
      </c>
      <c r="Y2262" s="46" t="str">
        <f t="shared" si="466"/>
        <v>No</v>
      </c>
      <c r="Z2262" s="46" t="str">
        <f t="shared" si="467"/>
        <v>MID</v>
      </c>
    </row>
    <row r="2263" spans="1:26" x14ac:dyDescent="0.25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55"/>
        <v>225</v>
      </c>
      <c r="L2263" s="46">
        <f t="shared" si="456"/>
        <v>237</v>
      </c>
      <c r="M2263" s="46">
        <v>10</v>
      </c>
      <c r="N2263" s="46">
        <f t="shared" si="457"/>
        <v>247</v>
      </c>
      <c r="O2263" s="46">
        <f t="shared" si="458"/>
        <v>22</v>
      </c>
      <c r="P2263" s="46" t="s">
        <v>30</v>
      </c>
      <c r="Q2263" s="58">
        <f t="shared" si="459"/>
        <v>0</v>
      </c>
      <c r="R2263" s="46" t="str">
        <f t="shared" si="460"/>
        <v>-</v>
      </c>
      <c r="S2263" s="58" t="str">
        <f t="shared" si="461"/>
        <v>No Discount</v>
      </c>
      <c r="T2263" s="46" t="str">
        <f t="shared" si="462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63"/>
        <v>0</v>
      </c>
      <c r="W2263" s="46" t="str">
        <f t="shared" si="464"/>
        <v>-</v>
      </c>
      <c r="X2263" s="58">
        <f t="shared" si="465"/>
        <v>0</v>
      </c>
      <c r="Y2263" s="46" t="str">
        <f t="shared" si="466"/>
        <v>No</v>
      </c>
      <c r="Z2263" s="46" t="str">
        <f t="shared" si="467"/>
        <v>LOW</v>
      </c>
    </row>
    <row r="2264" spans="1:26" x14ac:dyDescent="0.25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55"/>
        <v>12946</v>
      </c>
      <c r="L2264" s="46">
        <f t="shared" si="456"/>
        <v>13328</v>
      </c>
      <c r="M2264" s="46">
        <v>45</v>
      </c>
      <c r="N2264" s="46">
        <f t="shared" si="457"/>
        <v>13373</v>
      </c>
      <c r="O2264" s="46">
        <f t="shared" si="458"/>
        <v>427</v>
      </c>
      <c r="P2264" s="46" t="s">
        <v>30</v>
      </c>
      <c r="Q2264" s="58">
        <f t="shared" si="459"/>
        <v>0.3</v>
      </c>
      <c r="R2264" s="46">
        <f t="shared" si="460"/>
        <v>4011.8999999999996</v>
      </c>
      <c r="S2264" s="58" t="str">
        <f t="shared" si="461"/>
        <v>No Discount</v>
      </c>
      <c r="T2264" s="46" t="str">
        <f t="shared" si="462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63"/>
        <v>0.3</v>
      </c>
      <c r="W2264" s="46">
        <f t="shared" si="464"/>
        <v>4011.8999999999996</v>
      </c>
      <c r="X2264" s="58">
        <f t="shared" si="465"/>
        <v>0</v>
      </c>
      <c r="Y2264" s="46" t="str">
        <f t="shared" si="466"/>
        <v>Yes</v>
      </c>
      <c r="Z2264" s="46" t="str">
        <f t="shared" si="467"/>
        <v>HIGH</v>
      </c>
    </row>
    <row r="2265" spans="1:26" x14ac:dyDescent="0.25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55"/>
        <v>14166</v>
      </c>
      <c r="L2265" s="46">
        <f t="shared" si="456"/>
        <v>15006</v>
      </c>
      <c r="M2265" s="46">
        <v>73</v>
      </c>
      <c r="N2265" s="46">
        <f t="shared" si="457"/>
        <v>15079</v>
      </c>
      <c r="O2265" s="46">
        <f t="shared" si="458"/>
        <v>913</v>
      </c>
      <c r="P2265" s="46" t="s">
        <v>30</v>
      </c>
      <c r="Q2265" s="58">
        <f t="shared" si="459"/>
        <v>0</v>
      </c>
      <c r="R2265" s="46" t="str">
        <f t="shared" si="460"/>
        <v>-</v>
      </c>
      <c r="S2265" s="58" t="str">
        <f t="shared" si="461"/>
        <v>No Discount</v>
      </c>
      <c r="T2265" s="46" t="str">
        <f t="shared" si="462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63"/>
        <v>0</v>
      </c>
      <c r="W2265" s="46" t="str">
        <f t="shared" si="464"/>
        <v>-</v>
      </c>
      <c r="X2265" s="58">
        <f t="shared" si="465"/>
        <v>0</v>
      </c>
      <c r="Y2265" s="46" t="str">
        <f t="shared" si="466"/>
        <v>Yes</v>
      </c>
      <c r="Z2265" s="46" t="str">
        <f t="shared" si="467"/>
        <v>Very high</v>
      </c>
    </row>
    <row r="2266" spans="1:26" x14ac:dyDescent="0.25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55"/>
        <v>122</v>
      </c>
      <c r="L2266" s="46">
        <f t="shared" si="456"/>
        <v>130</v>
      </c>
      <c r="M2266" s="46">
        <v>30</v>
      </c>
      <c r="N2266" s="46">
        <f t="shared" si="457"/>
        <v>160</v>
      </c>
      <c r="O2266" s="46">
        <f t="shared" si="458"/>
        <v>38</v>
      </c>
      <c r="P2266" s="46" t="s">
        <v>30</v>
      </c>
      <c r="Q2266" s="58">
        <f t="shared" si="459"/>
        <v>0.3</v>
      </c>
      <c r="R2266" s="46">
        <f t="shared" si="460"/>
        <v>48</v>
      </c>
      <c r="S2266" s="58" t="str">
        <f t="shared" si="461"/>
        <v>No Discount</v>
      </c>
      <c r="T2266" s="46" t="str">
        <f t="shared" si="462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63"/>
        <v>0.3</v>
      </c>
      <c r="W2266" s="46">
        <f t="shared" si="464"/>
        <v>48</v>
      </c>
      <c r="X2266" s="58">
        <f t="shared" si="465"/>
        <v>0</v>
      </c>
      <c r="Y2266" s="46" t="str">
        <f t="shared" si="466"/>
        <v>No</v>
      </c>
      <c r="Z2266" s="46" t="str">
        <f t="shared" si="467"/>
        <v>MID</v>
      </c>
    </row>
    <row r="2267" spans="1:26" x14ac:dyDescent="0.25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55"/>
        <v>274</v>
      </c>
      <c r="L2267" s="46">
        <f t="shared" si="456"/>
        <v>286</v>
      </c>
      <c r="M2267" s="46">
        <v>30</v>
      </c>
      <c r="N2267" s="46">
        <f t="shared" si="457"/>
        <v>316</v>
      </c>
      <c r="O2267" s="46">
        <f t="shared" si="458"/>
        <v>42</v>
      </c>
      <c r="P2267" s="46" t="s">
        <v>152</v>
      </c>
      <c r="Q2267" s="58">
        <f t="shared" si="459"/>
        <v>0</v>
      </c>
      <c r="R2267" s="46">
        <f t="shared" si="460"/>
        <v>47.4</v>
      </c>
      <c r="S2267" s="58" t="str">
        <f t="shared" si="461"/>
        <v>No Discount</v>
      </c>
      <c r="T2267" s="46" t="str">
        <f t="shared" si="462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63"/>
        <v>0</v>
      </c>
      <c r="W2267" s="46" t="str">
        <f t="shared" si="464"/>
        <v>-</v>
      </c>
      <c r="X2267" s="58">
        <f t="shared" si="465"/>
        <v>0</v>
      </c>
      <c r="Y2267" s="46" t="str">
        <f t="shared" si="466"/>
        <v>No</v>
      </c>
      <c r="Z2267" s="46" t="str">
        <f t="shared" si="467"/>
        <v>MID</v>
      </c>
    </row>
    <row r="2268" spans="1:26" x14ac:dyDescent="0.25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55"/>
        <v>2694</v>
      </c>
      <c r="L2268" s="46">
        <f t="shared" si="456"/>
        <v>2965</v>
      </c>
      <c r="M2268" s="46">
        <v>89</v>
      </c>
      <c r="N2268" s="46">
        <f t="shared" si="457"/>
        <v>3054</v>
      </c>
      <c r="O2268" s="46">
        <f t="shared" si="458"/>
        <v>360</v>
      </c>
      <c r="P2268" s="46" t="s">
        <v>30</v>
      </c>
      <c r="Q2268" s="58">
        <f t="shared" si="459"/>
        <v>0</v>
      </c>
      <c r="R2268" s="46">
        <f t="shared" si="460"/>
        <v>855.12000000000012</v>
      </c>
      <c r="S2268" s="58" t="str">
        <f t="shared" si="461"/>
        <v>No Discount</v>
      </c>
      <c r="T2268" s="46" t="str">
        <f t="shared" si="462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63"/>
        <v>0</v>
      </c>
      <c r="W2268" s="46">
        <f t="shared" si="464"/>
        <v>855.12000000000012</v>
      </c>
      <c r="X2268" s="58">
        <f t="shared" si="465"/>
        <v>0</v>
      </c>
      <c r="Y2268" s="46" t="str">
        <f t="shared" si="466"/>
        <v>No</v>
      </c>
      <c r="Z2268" s="46" t="str">
        <f t="shared" si="467"/>
        <v>Very high</v>
      </c>
    </row>
    <row r="2269" spans="1:26" x14ac:dyDescent="0.25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55"/>
        <v>2418</v>
      </c>
      <c r="L2269" s="46">
        <f t="shared" si="456"/>
        <v>2636</v>
      </c>
      <c r="M2269" s="46">
        <v>66</v>
      </c>
      <c r="N2269" s="46">
        <f t="shared" si="457"/>
        <v>2702</v>
      </c>
      <c r="O2269" s="46">
        <f t="shared" si="458"/>
        <v>284</v>
      </c>
      <c r="P2269" s="46" t="s">
        <v>152</v>
      </c>
      <c r="Q2269" s="58">
        <f t="shared" si="459"/>
        <v>0.3</v>
      </c>
      <c r="R2269" s="46">
        <f t="shared" si="460"/>
        <v>810.6</v>
      </c>
      <c r="S2269" s="58" t="str">
        <f t="shared" si="461"/>
        <v>No Discount</v>
      </c>
      <c r="T2269" s="46" t="str">
        <f t="shared" si="462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63"/>
        <v>0.3</v>
      </c>
      <c r="W2269" s="46">
        <f t="shared" si="464"/>
        <v>810.6</v>
      </c>
      <c r="X2269" s="58">
        <f t="shared" si="465"/>
        <v>0</v>
      </c>
      <c r="Y2269" s="46" t="str">
        <f t="shared" si="466"/>
        <v>Yes</v>
      </c>
      <c r="Z2269" s="46" t="str">
        <f t="shared" si="467"/>
        <v>Very high</v>
      </c>
    </row>
    <row r="2270" spans="1:26" x14ac:dyDescent="0.25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55"/>
        <v>16863</v>
      </c>
      <c r="L2270" s="46">
        <f t="shared" si="456"/>
        <v>17682</v>
      </c>
      <c r="M2270" s="46">
        <v>33</v>
      </c>
      <c r="N2270" s="46">
        <f t="shared" si="457"/>
        <v>17715</v>
      </c>
      <c r="O2270" s="46">
        <f t="shared" si="458"/>
        <v>852</v>
      </c>
      <c r="P2270" s="46" t="s">
        <v>30</v>
      </c>
      <c r="Q2270" s="58">
        <f t="shared" si="459"/>
        <v>0</v>
      </c>
      <c r="R2270" s="46" t="str">
        <f t="shared" si="460"/>
        <v>-</v>
      </c>
      <c r="S2270" s="58" t="str">
        <f t="shared" si="461"/>
        <v>No Discount</v>
      </c>
      <c r="T2270" s="46" t="str">
        <f t="shared" si="462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63"/>
        <v>0</v>
      </c>
      <c r="W2270" s="46" t="str">
        <f t="shared" si="464"/>
        <v>-</v>
      </c>
      <c r="X2270" s="58">
        <f t="shared" si="465"/>
        <v>0</v>
      </c>
      <c r="Y2270" s="46" t="str">
        <f t="shared" si="466"/>
        <v>Yes</v>
      </c>
      <c r="Z2270" s="46" t="str">
        <f t="shared" si="467"/>
        <v>MID</v>
      </c>
    </row>
    <row r="2271" spans="1:26" x14ac:dyDescent="0.25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55"/>
        <v>4008</v>
      </c>
      <c r="L2271" s="46">
        <f t="shared" si="456"/>
        <v>4166</v>
      </c>
      <c r="M2271" s="46">
        <v>49</v>
      </c>
      <c r="N2271" s="46">
        <f t="shared" si="457"/>
        <v>4215</v>
      </c>
      <c r="O2271" s="46">
        <f t="shared" si="458"/>
        <v>207</v>
      </c>
      <c r="P2271" s="46" t="s">
        <v>30</v>
      </c>
      <c r="Q2271" s="58">
        <f t="shared" si="459"/>
        <v>0</v>
      </c>
      <c r="R2271" s="46" t="str">
        <f t="shared" si="460"/>
        <v>-</v>
      </c>
      <c r="S2271" s="58" t="str">
        <f t="shared" si="461"/>
        <v>No Discount</v>
      </c>
      <c r="T2271" s="46" t="str">
        <f t="shared" si="462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63"/>
        <v>0</v>
      </c>
      <c r="W2271" s="46" t="str">
        <f t="shared" si="464"/>
        <v>-</v>
      </c>
      <c r="X2271" s="58">
        <f t="shared" si="465"/>
        <v>0</v>
      </c>
      <c r="Y2271" s="46" t="str">
        <f t="shared" si="466"/>
        <v>Yes</v>
      </c>
      <c r="Z2271" s="46" t="str">
        <f t="shared" si="467"/>
        <v>HIGH</v>
      </c>
    </row>
    <row r="2272" spans="1:26" x14ac:dyDescent="0.25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55"/>
        <v>4233</v>
      </c>
      <c r="L2272" s="46">
        <f t="shared" si="456"/>
        <v>4359</v>
      </c>
      <c r="M2272" s="46">
        <v>63</v>
      </c>
      <c r="N2272" s="46">
        <f t="shared" si="457"/>
        <v>4422</v>
      </c>
      <c r="O2272" s="46">
        <f t="shared" si="458"/>
        <v>189</v>
      </c>
      <c r="P2272" s="46" t="s">
        <v>30</v>
      </c>
      <c r="Q2272" s="58">
        <f t="shared" si="459"/>
        <v>0</v>
      </c>
      <c r="R2272" s="46" t="str">
        <f t="shared" si="460"/>
        <v>-</v>
      </c>
      <c r="S2272" s="58" t="str">
        <f t="shared" si="461"/>
        <v>No Discount</v>
      </c>
      <c r="T2272" s="46" t="str">
        <f t="shared" si="462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63"/>
        <v>0</v>
      </c>
      <c r="W2272" s="46" t="str">
        <f t="shared" si="464"/>
        <v>-</v>
      </c>
      <c r="X2272" s="58">
        <f t="shared" si="465"/>
        <v>0</v>
      </c>
      <c r="Y2272" s="46" t="str">
        <f t="shared" si="466"/>
        <v>No</v>
      </c>
      <c r="Z2272" s="46" t="str">
        <f t="shared" si="467"/>
        <v>Very high</v>
      </c>
    </row>
    <row r="2273" spans="1:26" x14ac:dyDescent="0.25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55"/>
        <v>13912</v>
      </c>
      <c r="L2273" s="46">
        <f t="shared" si="456"/>
        <v>15016</v>
      </c>
      <c r="M2273" s="46">
        <v>28</v>
      </c>
      <c r="N2273" s="46">
        <f t="shared" si="457"/>
        <v>15044</v>
      </c>
      <c r="O2273" s="46">
        <f t="shared" si="458"/>
        <v>1132</v>
      </c>
      <c r="P2273" s="46" t="s">
        <v>30</v>
      </c>
      <c r="Q2273" s="58">
        <f t="shared" si="459"/>
        <v>0.3</v>
      </c>
      <c r="R2273" s="46">
        <f t="shared" si="460"/>
        <v>4513.2</v>
      </c>
      <c r="S2273" s="58" t="str">
        <f t="shared" si="461"/>
        <v>No Discount</v>
      </c>
      <c r="T2273" s="46" t="str">
        <f t="shared" si="462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63"/>
        <v>0.3</v>
      </c>
      <c r="W2273" s="46">
        <f t="shared" si="464"/>
        <v>4513.2</v>
      </c>
      <c r="X2273" s="58">
        <f t="shared" si="465"/>
        <v>0</v>
      </c>
      <c r="Y2273" s="46" t="str">
        <f t="shared" si="466"/>
        <v>Yes</v>
      </c>
      <c r="Z2273" s="46" t="str">
        <f t="shared" si="467"/>
        <v>MID</v>
      </c>
    </row>
    <row r="2274" spans="1:26" x14ac:dyDescent="0.25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55"/>
        <v>2884</v>
      </c>
      <c r="L2274" s="46">
        <f t="shared" si="456"/>
        <v>3238</v>
      </c>
      <c r="M2274" s="46">
        <v>64</v>
      </c>
      <c r="N2274" s="46">
        <f t="shared" si="457"/>
        <v>3302</v>
      </c>
      <c r="O2274" s="46">
        <f t="shared" si="458"/>
        <v>418</v>
      </c>
      <c r="P2274" s="46" t="s">
        <v>64</v>
      </c>
      <c r="Q2274" s="58">
        <f t="shared" si="459"/>
        <v>0</v>
      </c>
      <c r="R2274" s="46" t="str">
        <f t="shared" si="460"/>
        <v>-</v>
      </c>
      <c r="S2274" s="58" t="str">
        <f t="shared" si="461"/>
        <v>No Discount</v>
      </c>
      <c r="T2274" s="46" t="str">
        <f t="shared" si="462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63"/>
        <v>0</v>
      </c>
      <c r="W2274" s="46" t="str">
        <f t="shared" si="464"/>
        <v>-</v>
      </c>
      <c r="X2274" s="58">
        <f t="shared" si="465"/>
        <v>0</v>
      </c>
      <c r="Y2274" s="46" t="str">
        <f t="shared" si="466"/>
        <v>Yes</v>
      </c>
      <c r="Z2274" s="46" t="str">
        <f t="shared" si="467"/>
        <v>Very high</v>
      </c>
    </row>
    <row r="2275" spans="1:26" x14ac:dyDescent="0.25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55"/>
        <v>1295</v>
      </c>
      <c r="L2275" s="46">
        <f t="shared" si="456"/>
        <v>1385</v>
      </c>
      <c r="M2275" s="46">
        <v>42</v>
      </c>
      <c r="N2275" s="46">
        <f t="shared" si="457"/>
        <v>1427</v>
      </c>
      <c r="O2275" s="46">
        <f t="shared" si="458"/>
        <v>132</v>
      </c>
      <c r="P2275" s="46" t="s">
        <v>152</v>
      </c>
      <c r="Q2275" s="58">
        <f t="shared" si="459"/>
        <v>0</v>
      </c>
      <c r="R2275" s="46" t="str">
        <f t="shared" si="460"/>
        <v>-</v>
      </c>
      <c r="S2275" s="58" t="str">
        <f t="shared" si="461"/>
        <v>No Discount</v>
      </c>
      <c r="T2275" s="46" t="str">
        <f t="shared" si="462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63"/>
        <v>0</v>
      </c>
      <c r="W2275" s="46" t="str">
        <f t="shared" si="464"/>
        <v>-</v>
      </c>
      <c r="X2275" s="58">
        <f t="shared" si="465"/>
        <v>0</v>
      </c>
      <c r="Y2275" s="46" t="str">
        <f t="shared" si="466"/>
        <v>No</v>
      </c>
      <c r="Z2275" s="46" t="str">
        <f t="shared" si="467"/>
        <v>HIGH</v>
      </c>
    </row>
    <row r="2276" spans="1:26" x14ac:dyDescent="0.25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55"/>
        <v>4292</v>
      </c>
      <c r="L2276" s="46">
        <f t="shared" si="456"/>
        <v>4592</v>
      </c>
      <c r="M2276" s="46">
        <v>55</v>
      </c>
      <c r="N2276" s="46">
        <f t="shared" si="457"/>
        <v>4647</v>
      </c>
      <c r="O2276" s="46">
        <f t="shared" si="458"/>
        <v>355</v>
      </c>
      <c r="P2276" s="46" t="s">
        <v>28</v>
      </c>
      <c r="Q2276" s="58">
        <f t="shared" si="459"/>
        <v>0.3</v>
      </c>
      <c r="R2276" s="46">
        <f t="shared" si="460"/>
        <v>1394.1</v>
      </c>
      <c r="S2276" s="58" t="str">
        <f t="shared" si="461"/>
        <v>No Discount</v>
      </c>
      <c r="T2276" s="46" t="str">
        <f t="shared" si="462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63"/>
        <v>0.3</v>
      </c>
      <c r="W2276" s="46">
        <f t="shared" si="464"/>
        <v>1394.1</v>
      </c>
      <c r="X2276" s="58">
        <f t="shared" si="465"/>
        <v>0</v>
      </c>
      <c r="Y2276" s="46" t="str">
        <f t="shared" si="466"/>
        <v>Yes</v>
      </c>
      <c r="Z2276" s="46" t="str">
        <f t="shared" si="467"/>
        <v>HIGH</v>
      </c>
    </row>
    <row r="2277" spans="1:26" x14ac:dyDescent="0.25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55"/>
        <v>1960</v>
      </c>
      <c r="L2277" s="46">
        <f t="shared" si="456"/>
        <v>2085</v>
      </c>
      <c r="M2277" s="46">
        <v>41</v>
      </c>
      <c r="N2277" s="46">
        <f t="shared" si="457"/>
        <v>2126</v>
      </c>
      <c r="O2277" s="46">
        <f t="shared" si="458"/>
        <v>166</v>
      </c>
      <c r="P2277" s="46" t="s">
        <v>30</v>
      </c>
      <c r="Q2277" s="58">
        <f t="shared" si="459"/>
        <v>0</v>
      </c>
      <c r="R2277" s="46" t="str">
        <f t="shared" si="460"/>
        <v>-</v>
      </c>
      <c r="S2277" s="58" t="str">
        <f t="shared" si="461"/>
        <v>No Discount</v>
      </c>
      <c r="T2277" s="46" t="str">
        <f t="shared" si="462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63"/>
        <v>0</v>
      </c>
      <c r="W2277" s="46" t="str">
        <f t="shared" si="464"/>
        <v>-</v>
      </c>
      <c r="X2277" s="58">
        <f t="shared" si="465"/>
        <v>0</v>
      </c>
      <c r="Y2277" s="46" t="str">
        <f t="shared" si="466"/>
        <v>No</v>
      </c>
      <c r="Z2277" s="46" t="str">
        <f t="shared" si="467"/>
        <v>HIGH</v>
      </c>
    </row>
    <row r="2278" spans="1:26" x14ac:dyDescent="0.25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55"/>
        <v>174</v>
      </c>
      <c r="L2278" s="46">
        <f t="shared" si="456"/>
        <v>189</v>
      </c>
      <c r="M2278" s="46">
        <v>10</v>
      </c>
      <c r="N2278" s="46">
        <f t="shared" si="457"/>
        <v>199</v>
      </c>
      <c r="O2278" s="46">
        <f t="shared" si="458"/>
        <v>25</v>
      </c>
      <c r="P2278" s="46" t="s">
        <v>28</v>
      </c>
      <c r="Q2278" s="58">
        <f t="shared" si="459"/>
        <v>0</v>
      </c>
      <c r="R2278" s="46" t="str">
        <f t="shared" si="460"/>
        <v>-</v>
      </c>
      <c r="S2278" s="58" t="str">
        <f t="shared" si="461"/>
        <v>No Discount</v>
      </c>
      <c r="T2278" s="46" t="str">
        <f t="shared" si="462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63"/>
        <v>0</v>
      </c>
      <c r="W2278" s="46" t="str">
        <f t="shared" si="464"/>
        <v>-</v>
      </c>
      <c r="X2278" s="58">
        <f t="shared" si="465"/>
        <v>0</v>
      </c>
      <c r="Y2278" s="46" t="str">
        <f t="shared" si="466"/>
        <v>No</v>
      </c>
      <c r="Z2278" s="46" t="str">
        <f t="shared" si="467"/>
        <v>LOW</v>
      </c>
    </row>
    <row r="2279" spans="1:26" x14ac:dyDescent="0.25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55"/>
        <v>17139</v>
      </c>
      <c r="L2279" s="46">
        <f t="shared" si="456"/>
        <v>17646</v>
      </c>
      <c r="M2279" s="46">
        <v>80</v>
      </c>
      <c r="N2279" s="46">
        <f t="shared" si="457"/>
        <v>17726</v>
      </c>
      <c r="O2279" s="46">
        <f t="shared" si="458"/>
        <v>587</v>
      </c>
      <c r="P2279" s="46" t="s">
        <v>28</v>
      </c>
      <c r="Q2279" s="58">
        <f t="shared" si="459"/>
        <v>0</v>
      </c>
      <c r="R2279" s="46">
        <f t="shared" si="460"/>
        <v>4963.2800000000007</v>
      </c>
      <c r="S2279" s="58" t="str">
        <f t="shared" si="461"/>
        <v>No Discount</v>
      </c>
      <c r="T2279" s="46" t="str">
        <f t="shared" si="462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63"/>
        <v>0</v>
      </c>
      <c r="W2279" s="46">
        <f t="shared" si="464"/>
        <v>4963.2800000000007</v>
      </c>
      <c r="X2279" s="58">
        <f t="shared" si="465"/>
        <v>0</v>
      </c>
      <c r="Y2279" s="46" t="str">
        <f t="shared" si="466"/>
        <v>Yes</v>
      </c>
      <c r="Z2279" s="46" t="str">
        <f t="shared" si="467"/>
        <v>Very high</v>
      </c>
    </row>
    <row r="2280" spans="1:26" x14ac:dyDescent="0.25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55"/>
        <v>600</v>
      </c>
      <c r="L2280" s="46">
        <f t="shared" si="456"/>
        <v>654</v>
      </c>
      <c r="M2280" s="46">
        <v>74</v>
      </c>
      <c r="N2280" s="46">
        <f t="shared" si="457"/>
        <v>728</v>
      </c>
      <c r="O2280" s="46">
        <f t="shared" si="458"/>
        <v>128</v>
      </c>
      <c r="P2280" s="46" t="s">
        <v>30</v>
      </c>
      <c r="Q2280" s="58">
        <f t="shared" si="459"/>
        <v>0</v>
      </c>
      <c r="R2280" s="46">
        <f t="shared" si="460"/>
        <v>203.84000000000003</v>
      </c>
      <c r="S2280" s="58" t="str">
        <f t="shared" si="461"/>
        <v>No Discount</v>
      </c>
      <c r="T2280" s="46" t="str">
        <f t="shared" si="462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63"/>
        <v>0</v>
      </c>
      <c r="W2280" s="46">
        <f t="shared" si="464"/>
        <v>203.84000000000003</v>
      </c>
      <c r="X2280" s="58">
        <f t="shared" si="465"/>
        <v>0</v>
      </c>
      <c r="Y2280" s="46" t="str">
        <f t="shared" si="466"/>
        <v>No</v>
      </c>
      <c r="Z2280" s="46" t="str">
        <f t="shared" si="467"/>
        <v>Very high</v>
      </c>
    </row>
    <row r="2281" spans="1:26" x14ac:dyDescent="0.25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55"/>
        <v>92</v>
      </c>
      <c r="L2281" s="46">
        <f t="shared" si="456"/>
        <v>97</v>
      </c>
      <c r="M2281" s="46">
        <v>10</v>
      </c>
      <c r="N2281" s="46">
        <f t="shared" si="457"/>
        <v>107</v>
      </c>
      <c r="O2281" s="46">
        <f t="shared" si="458"/>
        <v>15</v>
      </c>
      <c r="P2281" s="46" t="s">
        <v>152</v>
      </c>
      <c r="Q2281" s="58">
        <f t="shared" si="459"/>
        <v>0</v>
      </c>
      <c r="R2281" s="46" t="str">
        <f t="shared" si="460"/>
        <v>-</v>
      </c>
      <c r="S2281" s="58" t="str">
        <f t="shared" si="461"/>
        <v>No Discount</v>
      </c>
      <c r="T2281" s="46" t="str">
        <f t="shared" si="462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63"/>
        <v>0</v>
      </c>
      <c r="W2281" s="46" t="str">
        <f t="shared" si="464"/>
        <v>-</v>
      </c>
      <c r="X2281" s="58">
        <f t="shared" si="465"/>
        <v>0</v>
      </c>
      <c r="Y2281" s="46" t="str">
        <f t="shared" si="466"/>
        <v>No</v>
      </c>
      <c r="Z2281" s="46" t="str">
        <f t="shared" si="467"/>
        <v>LOW</v>
      </c>
    </row>
    <row r="2282" spans="1:26" x14ac:dyDescent="0.25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55"/>
        <v>13334</v>
      </c>
      <c r="L2282" s="46">
        <f t="shared" si="456"/>
        <v>13728</v>
      </c>
      <c r="M2282" s="46">
        <v>83</v>
      </c>
      <c r="N2282" s="46">
        <f t="shared" si="457"/>
        <v>13811</v>
      </c>
      <c r="O2282" s="46">
        <f t="shared" si="458"/>
        <v>477</v>
      </c>
      <c r="P2282" s="46" t="s">
        <v>30</v>
      </c>
      <c r="Q2282" s="58">
        <f t="shared" si="459"/>
        <v>0</v>
      </c>
      <c r="R2282" s="46">
        <f t="shared" si="460"/>
        <v>2071.65</v>
      </c>
      <c r="S2282" s="58" t="str">
        <f t="shared" si="461"/>
        <v>No Discount</v>
      </c>
      <c r="T2282" s="46" t="str">
        <f t="shared" si="462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63"/>
        <v>0</v>
      </c>
      <c r="W2282" s="46" t="str">
        <f t="shared" si="464"/>
        <v>-</v>
      </c>
      <c r="X2282" s="58">
        <f t="shared" si="465"/>
        <v>0</v>
      </c>
      <c r="Y2282" s="46" t="str">
        <f t="shared" si="466"/>
        <v>Yes</v>
      </c>
      <c r="Z2282" s="46" t="str">
        <f t="shared" si="467"/>
        <v>Very high</v>
      </c>
    </row>
    <row r="2283" spans="1:26" x14ac:dyDescent="0.25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55"/>
        <v>916</v>
      </c>
      <c r="L2283" s="46">
        <f t="shared" si="456"/>
        <v>990</v>
      </c>
      <c r="M2283" s="46">
        <v>42</v>
      </c>
      <c r="N2283" s="46">
        <f t="shared" si="457"/>
        <v>1032</v>
      </c>
      <c r="O2283" s="46">
        <f t="shared" si="458"/>
        <v>116</v>
      </c>
      <c r="P2283" s="46" t="s">
        <v>30</v>
      </c>
      <c r="Q2283" s="58">
        <f t="shared" si="459"/>
        <v>0</v>
      </c>
      <c r="R2283" s="46" t="str">
        <f t="shared" si="460"/>
        <v>-</v>
      </c>
      <c r="S2283" s="58" t="str">
        <f t="shared" si="461"/>
        <v>No Discount</v>
      </c>
      <c r="T2283" s="46" t="str">
        <f t="shared" si="462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63"/>
        <v>0</v>
      </c>
      <c r="W2283" s="46" t="str">
        <f t="shared" si="464"/>
        <v>-</v>
      </c>
      <c r="X2283" s="58">
        <f t="shared" si="465"/>
        <v>0</v>
      </c>
      <c r="Y2283" s="46" t="str">
        <f t="shared" si="466"/>
        <v>No</v>
      </c>
      <c r="Z2283" s="46" t="str">
        <f t="shared" si="467"/>
        <v>HIGH</v>
      </c>
    </row>
    <row r="2284" spans="1:26" x14ac:dyDescent="0.25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55"/>
        <v>5266</v>
      </c>
      <c r="L2284" s="46">
        <f t="shared" si="456"/>
        <v>5906</v>
      </c>
      <c r="M2284" s="46">
        <v>31</v>
      </c>
      <c r="N2284" s="46">
        <f t="shared" si="457"/>
        <v>5937</v>
      </c>
      <c r="O2284" s="46">
        <f t="shared" si="458"/>
        <v>671</v>
      </c>
      <c r="P2284" s="46" t="s">
        <v>30</v>
      </c>
      <c r="Q2284" s="58">
        <f t="shared" si="459"/>
        <v>0</v>
      </c>
      <c r="R2284" s="46" t="str">
        <f t="shared" si="460"/>
        <v>-</v>
      </c>
      <c r="S2284" s="58" t="str">
        <f t="shared" si="461"/>
        <v>No Discount</v>
      </c>
      <c r="T2284" s="46" t="str">
        <f t="shared" si="462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63"/>
        <v>0</v>
      </c>
      <c r="W2284" s="46" t="str">
        <f t="shared" si="464"/>
        <v>-</v>
      </c>
      <c r="X2284" s="58">
        <f t="shared" si="465"/>
        <v>0</v>
      </c>
      <c r="Y2284" s="46" t="str">
        <f t="shared" si="466"/>
        <v>Yes</v>
      </c>
      <c r="Z2284" s="46" t="str">
        <f t="shared" si="467"/>
        <v>MID</v>
      </c>
    </row>
    <row r="2285" spans="1:26" x14ac:dyDescent="0.25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55"/>
        <v>13506</v>
      </c>
      <c r="L2285" s="46">
        <f t="shared" si="456"/>
        <v>14464</v>
      </c>
      <c r="M2285" s="46">
        <v>40</v>
      </c>
      <c r="N2285" s="46">
        <f t="shared" si="457"/>
        <v>14504</v>
      </c>
      <c r="O2285" s="46">
        <f t="shared" si="458"/>
        <v>998</v>
      </c>
      <c r="P2285" s="46" t="s">
        <v>30</v>
      </c>
      <c r="Q2285" s="58">
        <f t="shared" si="459"/>
        <v>0.3</v>
      </c>
      <c r="R2285" s="46">
        <f t="shared" si="460"/>
        <v>4351.2</v>
      </c>
      <c r="S2285" s="58" t="str">
        <f t="shared" si="461"/>
        <v>No Discount</v>
      </c>
      <c r="T2285" s="46" t="str">
        <f t="shared" si="462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63"/>
        <v>0.3</v>
      </c>
      <c r="W2285" s="46">
        <f t="shared" si="464"/>
        <v>4351.2</v>
      </c>
      <c r="X2285" s="58">
        <f t="shared" si="465"/>
        <v>0</v>
      </c>
      <c r="Y2285" s="46" t="str">
        <f t="shared" si="466"/>
        <v>Yes</v>
      </c>
      <c r="Z2285" s="46" t="str">
        <f t="shared" si="467"/>
        <v>MID</v>
      </c>
    </row>
    <row r="2286" spans="1:26" x14ac:dyDescent="0.25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55"/>
        <v>6687</v>
      </c>
      <c r="L2286" s="46">
        <f t="shared" si="456"/>
        <v>6819</v>
      </c>
      <c r="M2286" s="46">
        <v>37</v>
      </c>
      <c r="N2286" s="46">
        <f t="shared" si="457"/>
        <v>6856</v>
      </c>
      <c r="O2286" s="46">
        <f t="shared" si="458"/>
        <v>169</v>
      </c>
      <c r="P2286" s="46" t="s">
        <v>28</v>
      </c>
      <c r="Q2286" s="58">
        <f t="shared" si="459"/>
        <v>0</v>
      </c>
      <c r="R2286" s="46" t="str">
        <f t="shared" si="460"/>
        <v>-</v>
      </c>
      <c r="S2286" s="58" t="str">
        <f t="shared" si="461"/>
        <v>No Discount</v>
      </c>
      <c r="T2286" s="46" t="str">
        <f t="shared" si="462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63"/>
        <v>0</v>
      </c>
      <c r="W2286" s="46" t="str">
        <f t="shared" si="464"/>
        <v>-</v>
      </c>
      <c r="X2286" s="58">
        <f t="shared" si="465"/>
        <v>0</v>
      </c>
      <c r="Y2286" s="46" t="str">
        <f t="shared" si="466"/>
        <v>Yes</v>
      </c>
      <c r="Z2286" s="46" t="str">
        <f t="shared" si="467"/>
        <v>MID</v>
      </c>
    </row>
    <row r="2287" spans="1:26" x14ac:dyDescent="0.25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55"/>
        <v>2793</v>
      </c>
      <c r="L2287" s="46">
        <f t="shared" si="456"/>
        <v>2994</v>
      </c>
      <c r="M2287" s="46">
        <v>27</v>
      </c>
      <c r="N2287" s="46">
        <f t="shared" si="457"/>
        <v>3021</v>
      </c>
      <c r="O2287" s="46">
        <f t="shared" si="458"/>
        <v>228</v>
      </c>
      <c r="P2287" s="46" t="s">
        <v>152</v>
      </c>
      <c r="Q2287" s="58">
        <f t="shared" si="459"/>
        <v>0.3</v>
      </c>
      <c r="R2287" s="46">
        <f t="shared" si="460"/>
        <v>906.3</v>
      </c>
      <c r="S2287" s="58" t="str">
        <f t="shared" si="461"/>
        <v>No Discount</v>
      </c>
      <c r="T2287" s="46" t="str">
        <f t="shared" si="462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63"/>
        <v>0.3</v>
      </c>
      <c r="W2287" s="46">
        <f t="shared" si="464"/>
        <v>906.3</v>
      </c>
      <c r="X2287" s="58">
        <f t="shared" si="465"/>
        <v>0</v>
      </c>
      <c r="Y2287" s="46" t="str">
        <f t="shared" si="466"/>
        <v>No</v>
      </c>
      <c r="Z2287" s="46" t="str">
        <f t="shared" si="467"/>
        <v>MID</v>
      </c>
    </row>
    <row r="2288" spans="1:26" x14ac:dyDescent="0.25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55"/>
        <v>402</v>
      </c>
      <c r="L2288" s="46">
        <f t="shared" si="456"/>
        <v>426</v>
      </c>
      <c r="M2288" s="46">
        <v>30</v>
      </c>
      <c r="N2288" s="46">
        <f t="shared" si="457"/>
        <v>456</v>
      </c>
      <c r="O2288" s="46">
        <f t="shared" si="458"/>
        <v>54</v>
      </c>
      <c r="P2288" s="46" t="s">
        <v>30</v>
      </c>
      <c r="Q2288" s="58">
        <f t="shared" si="459"/>
        <v>0</v>
      </c>
      <c r="R2288" s="46">
        <f t="shared" si="460"/>
        <v>68.399999999999991</v>
      </c>
      <c r="S2288" s="58" t="str">
        <f t="shared" si="461"/>
        <v>No Discount</v>
      </c>
      <c r="T2288" s="46" t="str">
        <f t="shared" si="462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si="463"/>
        <v>0</v>
      </c>
      <c r="W2288" s="46" t="str">
        <f t="shared" si="464"/>
        <v>-</v>
      </c>
      <c r="X2288" s="58">
        <f t="shared" si="465"/>
        <v>0</v>
      </c>
      <c r="Y2288" s="46" t="str">
        <f t="shared" si="466"/>
        <v>No</v>
      </c>
      <c r="Z2288" s="46" t="str">
        <f t="shared" si="467"/>
        <v>MID</v>
      </c>
    </row>
    <row r="2289" spans="1:26" x14ac:dyDescent="0.25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55"/>
        <v>11936</v>
      </c>
      <c r="L2289" s="46">
        <f t="shared" si="456"/>
        <v>12896</v>
      </c>
      <c r="M2289" s="46">
        <v>52</v>
      </c>
      <c r="N2289" s="46">
        <f t="shared" si="457"/>
        <v>12948</v>
      </c>
      <c r="O2289" s="46">
        <f t="shared" si="458"/>
        <v>1012</v>
      </c>
      <c r="P2289" s="46" t="s">
        <v>28</v>
      </c>
      <c r="Q2289" s="58">
        <f t="shared" si="459"/>
        <v>0</v>
      </c>
      <c r="R2289" s="46" t="str">
        <f t="shared" si="460"/>
        <v>-</v>
      </c>
      <c r="S2289" s="58" t="str">
        <f t="shared" si="461"/>
        <v>No Discount</v>
      </c>
      <c r="T2289" s="46" t="str">
        <f t="shared" si="462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63"/>
        <v>0</v>
      </c>
      <c r="W2289" s="46" t="str">
        <f t="shared" si="464"/>
        <v>-</v>
      </c>
      <c r="X2289" s="58">
        <f t="shared" si="465"/>
        <v>0</v>
      </c>
      <c r="Y2289" s="46" t="str">
        <f t="shared" si="466"/>
        <v>No</v>
      </c>
      <c r="Z2289" s="46" t="str">
        <f t="shared" si="467"/>
        <v>HIGH</v>
      </c>
    </row>
    <row r="2290" spans="1:26" x14ac:dyDescent="0.25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55"/>
        <v>274</v>
      </c>
      <c r="L2290" s="46">
        <f t="shared" si="456"/>
        <v>286</v>
      </c>
      <c r="M2290" s="46">
        <v>30</v>
      </c>
      <c r="N2290" s="46">
        <f t="shared" si="457"/>
        <v>316</v>
      </c>
      <c r="O2290" s="46">
        <f t="shared" si="458"/>
        <v>42</v>
      </c>
      <c r="P2290" s="46" t="s">
        <v>30</v>
      </c>
      <c r="Q2290" s="58">
        <f t="shared" si="459"/>
        <v>0.3</v>
      </c>
      <c r="R2290" s="46">
        <f t="shared" si="460"/>
        <v>94.8</v>
      </c>
      <c r="S2290" s="58" t="str">
        <f t="shared" si="461"/>
        <v>No Discount</v>
      </c>
      <c r="T2290" s="46" t="str">
        <f t="shared" si="462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63"/>
        <v>0.3</v>
      </c>
      <c r="W2290" s="46">
        <f t="shared" si="464"/>
        <v>94.8</v>
      </c>
      <c r="X2290" s="58">
        <f t="shared" si="465"/>
        <v>0</v>
      </c>
      <c r="Y2290" s="46" t="str">
        <f t="shared" si="466"/>
        <v>No</v>
      </c>
      <c r="Z2290" s="46" t="str">
        <f t="shared" si="467"/>
        <v>MID</v>
      </c>
    </row>
    <row r="2291" spans="1:26" x14ac:dyDescent="0.25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55"/>
        <v>522</v>
      </c>
      <c r="L2291" s="46">
        <f t="shared" si="456"/>
        <v>567</v>
      </c>
      <c r="M2291" s="46">
        <v>10</v>
      </c>
      <c r="N2291" s="46">
        <f t="shared" si="457"/>
        <v>577</v>
      </c>
      <c r="O2291" s="46">
        <f t="shared" si="458"/>
        <v>55</v>
      </c>
      <c r="P2291" s="46" t="s">
        <v>30</v>
      </c>
      <c r="Q2291" s="58">
        <f t="shared" si="459"/>
        <v>0</v>
      </c>
      <c r="R2291" s="46" t="str">
        <f t="shared" si="460"/>
        <v>-</v>
      </c>
      <c r="S2291" s="58" t="str">
        <f t="shared" si="461"/>
        <v>No Discount</v>
      </c>
      <c r="T2291" s="46" t="str">
        <f t="shared" si="462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63"/>
        <v>0</v>
      </c>
      <c r="W2291" s="46" t="str">
        <f t="shared" si="464"/>
        <v>-</v>
      </c>
      <c r="X2291" s="58">
        <f t="shared" si="465"/>
        <v>0</v>
      </c>
      <c r="Y2291" s="46" t="str">
        <f t="shared" si="466"/>
        <v>No</v>
      </c>
      <c r="Z2291" s="46" t="str">
        <f t="shared" si="467"/>
        <v>LOW</v>
      </c>
    </row>
    <row r="2292" spans="1:26" x14ac:dyDescent="0.25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55"/>
        <v>112</v>
      </c>
      <c r="L2292" s="46">
        <f t="shared" si="456"/>
        <v>119</v>
      </c>
      <c r="M2292" s="46">
        <v>30</v>
      </c>
      <c r="N2292" s="46">
        <f t="shared" si="457"/>
        <v>149</v>
      </c>
      <c r="O2292" s="46">
        <f t="shared" si="458"/>
        <v>37</v>
      </c>
      <c r="P2292" s="46" t="s">
        <v>30</v>
      </c>
      <c r="Q2292" s="58">
        <f t="shared" si="459"/>
        <v>0</v>
      </c>
      <c r="R2292" s="46" t="str">
        <f t="shared" si="460"/>
        <v>-</v>
      </c>
      <c r="S2292" s="58" t="str">
        <f t="shared" si="461"/>
        <v>No Discount</v>
      </c>
      <c r="T2292" s="46" t="str">
        <f t="shared" si="462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63"/>
        <v>0</v>
      </c>
      <c r="W2292" s="46" t="str">
        <f t="shared" si="464"/>
        <v>-</v>
      </c>
      <c r="X2292" s="58">
        <f t="shared" si="465"/>
        <v>0</v>
      </c>
      <c r="Y2292" s="46" t="str">
        <f t="shared" si="466"/>
        <v>No</v>
      </c>
      <c r="Z2292" s="46" t="str">
        <f t="shared" si="467"/>
        <v>MID</v>
      </c>
    </row>
    <row r="2293" spans="1:26" x14ac:dyDescent="0.25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55"/>
        <v>13372</v>
      </c>
      <c r="L2293" s="46">
        <f t="shared" si="456"/>
        <v>14042</v>
      </c>
      <c r="M2293" s="46">
        <v>57</v>
      </c>
      <c r="N2293" s="46">
        <f t="shared" si="457"/>
        <v>14099</v>
      </c>
      <c r="O2293" s="46">
        <f t="shared" si="458"/>
        <v>727</v>
      </c>
      <c r="P2293" s="46" t="s">
        <v>30</v>
      </c>
      <c r="Q2293" s="58">
        <f t="shared" si="459"/>
        <v>0</v>
      </c>
      <c r="R2293" s="46" t="str">
        <f t="shared" si="460"/>
        <v>-</v>
      </c>
      <c r="S2293" s="58" t="str">
        <f t="shared" si="461"/>
        <v>No Discount</v>
      </c>
      <c r="T2293" s="46" t="str">
        <f t="shared" si="462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63"/>
        <v>0</v>
      </c>
      <c r="W2293" s="46" t="str">
        <f t="shared" si="464"/>
        <v>-</v>
      </c>
      <c r="X2293" s="58">
        <f t="shared" si="465"/>
        <v>0</v>
      </c>
      <c r="Y2293" s="46" t="str">
        <f t="shared" si="466"/>
        <v>Yes</v>
      </c>
      <c r="Z2293" s="46" t="str">
        <f t="shared" si="467"/>
        <v>HIGH</v>
      </c>
    </row>
    <row r="2294" spans="1:26" x14ac:dyDescent="0.25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55"/>
        <v>4120</v>
      </c>
      <c r="L2294" s="46">
        <f t="shared" si="456"/>
        <v>4666</v>
      </c>
      <c r="M2294" s="46">
        <v>98</v>
      </c>
      <c r="N2294" s="46">
        <f t="shared" si="457"/>
        <v>4764</v>
      </c>
      <c r="O2294" s="46">
        <f t="shared" si="458"/>
        <v>644</v>
      </c>
      <c r="P2294" s="46" t="s">
        <v>30</v>
      </c>
      <c r="Q2294" s="58">
        <f t="shared" si="459"/>
        <v>0</v>
      </c>
      <c r="R2294" s="46" t="str">
        <f t="shared" si="460"/>
        <v>-</v>
      </c>
      <c r="S2294" s="58" t="str">
        <f t="shared" si="461"/>
        <v>No Discount</v>
      </c>
      <c r="T2294" s="46" t="str">
        <f t="shared" si="462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63"/>
        <v>0</v>
      </c>
      <c r="W2294" s="46" t="str">
        <f t="shared" si="464"/>
        <v>-</v>
      </c>
      <c r="X2294" s="58">
        <f t="shared" si="465"/>
        <v>0</v>
      </c>
      <c r="Y2294" s="46" t="str">
        <f t="shared" si="466"/>
        <v>No</v>
      </c>
      <c r="Z2294" s="46" t="str">
        <f t="shared" si="467"/>
        <v>Very high</v>
      </c>
    </row>
    <row r="2295" spans="1:26" x14ac:dyDescent="0.25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55"/>
        <v>8984</v>
      </c>
      <c r="L2295" s="46">
        <f t="shared" si="456"/>
        <v>9692</v>
      </c>
      <c r="M2295" s="46">
        <v>88</v>
      </c>
      <c r="N2295" s="46">
        <f t="shared" si="457"/>
        <v>9780</v>
      </c>
      <c r="O2295" s="46">
        <f t="shared" si="458"/>
        <v>796</v>
      </c>
      <c r="P2295" s="46" t="s">
        <v>28</v>
      </c>
      <c r="Q2295" s="58">
        <f t="shared" si="459"/>
        <v>0</v>
      </c>
      <c r="R2295" s="46" t="str">
        <f t="shared" si="460"/>
        <v>-</v>
      </c>
      <c r="S2295" s="58" t="str">
        <f t="shared" si="461"/>
        <v>No Discount</v>
      </c>
      <c r="T2295" s="46" t="str">
        <f t="shared" si="462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63"/>
        <v>0</v>
      </c>
      <c r="W2295" s="46" t="str">
        <f t="shared" si="464"/>
        <v>-</v>
      </c>
      <c r="X2295" s="58">
        <f t="shared" si="465"/>
        <v>0</v>
      </c>
      <c r="Y2295" s="46" t="str">
        <f t="shared" si="466"/>
        <v>Yes</v>
      </c>
      <c r="Z2295" s="46" t="str">
        <f t="shared" si="467"/>
        <v>Very high</v>
      </c>
    </row>
    <row r="2296" spans="1:26" x14ac:dyDescent="0.25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55"/>
        <v>4655</v>
      </c>
      <c r="L2296" s="46">
        <f t="shared" si="456"/>
        <v>4990</v>
      </c>
      <c r="M2296" s="46">
        <v>60</v>
      </c>
      <c r="N2296" s="46">
        <f t="shared" si="457"/>
        <v>5050</v>
      </c>
      <c r="O2296" s="46">
        <f t="shared" si="458"/>
        <v>395</v>
      </c>
      <c r="P2296" s="46" t="s">
        <v>30</v>
      </c>
      <c r="Q2296" s="58">
        <f t="shared" si="459"/>
        <v>0</v>
      </c>
      <c r="R2296" s="46" t="str">
        <f t="shared" si="460"/>
        <v>-</v>
      </c>
      <c r="S2296" s="58" t="str">
        <f t="shared" si="461"/>
        <v>No Discount</v>
      </c>
      <c r="T2296" s="46" t="str">
        <f t="shared" si="462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63"/>
        <v>0</v>
      </c>
      <c r="W2296" s="46" t="str">
        <f t="shared" si="464"/>
        <v>-</v>
      </c>
      <c r="X2296" s="58">
        <f t="shared" si="465"/>
        <v>0</v>
      </c>
      <c r="Y2296" s="46" t="str">
        <f t="shared" si="466"/>
        <v>No</v>
      </c>
      <c r="Z2296" s="46" t="str">
        <f t="shared" si="467"/>
        <v>HIGH</v>
      </c>
    </row>
    <row r="2297" spans="1:26" x14ac:dyDescent="0.25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55"/>
        <v>2080</v>
      </c>
      <c r="L2297" s="46">
        <f t="shared" si="456"/>
        <v>2226</v>
      </c>
      <c r="M2297" s="46">
        <v>40</v>
      </c>
      <c r="N2297" s="46">
        <f t="shared" si="457"/>
        <v>2266</v>
      </c>
      <c r="O2297" s="46">
        <f t="shared" si="458"/>
        <v>186</v>
      </c>
      <c r="P2297" s="46" t="s">
        <v>30</v>
      </c>
      <c r="Q2297" s="58">
        <f t="shared" si="459"/>
        <v>0</v>
      </c>
      <c r="R2297" s="46">
        <f t="shared" si="460"/>
        <v>634.48</v>
      </c>
      <c r="S2297" s="58" t="str">
        <f t="shared" si="461"/>
        <v>No Discount</v>
      </c>
      <c r="T2297" s="46" t="str">
        <f t="shared" si="462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63"/>
        <v>0</v>
      </c>
      <c r="W2297" s="46">
        <f t="shared" si="464"/>
        <v>634.48</v>
      </c>
      <c r="X2297" s="58">
        <f t="shared" si="465"/>
        <v>0</v>
      </c>
      <c r="Y2297" s="46" t="str">
        <f t="shared" si="466"/>
        <v>No</v>
      </c>
      <c r="Z2297" s="46" t="str">
        <f t="shared" si="467"/>
        <v>MID</v>
      </c>
    </row>
    <row r="2298" spans="1:26" x14ac:dyDescent="0.25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55"/>
        <v>685</v>
      </c>
      <c r="L2298" s="46">
        <f t="shared" si="456"/>
        <v>715</v>
      </c>
      <c r="M2298" s="46">
        <v>30</v>
      </c>
      <c r="N2298" s="46">
        <f t="shared" si="457"/>
        <v>745</v>
      </c>
      <c r="O2298" s="46">
        <f t="shared" si="458"/>
        <v>60</v>
      </c>
      <c r="P2298" s="46" t="s">
        <v>30</v>
      </c>
      <c r="Q2298" s="58">
        <f t="shared" si="459"/>
        <v>0</v>
      </c>
      <c r="R2298" s="46" t="str">
        <f t="shared" si="460"/>
        <v>-</v>
      </c>
      <c r="S2298" s="58" t="str">
        <f t="shared" si="461"/>
        <v>No Discount</v>
      </c>
      <c r="T2298" s="46" t="str">
        <f t="shared" si="462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63"/>
        <v>0</v>
      </c>
      <c r="W2298" s="46" t="str">
        <f t="shared" si="464"/>
        <v>-</v>
      </c>
      <c r="X2298" s="58">
        <f t="shared" si="465"/>
        <v>0</v>
      </c>
      <c r="Y2298" s="46" t="str">
        <f t="shared" si="466"/>
        <v>No</v>
      </c>
      <c r="Z2298" s="46" t="str">
        <f t="shared" si="467"/>
        <v>MID</v>
      </c>
    </row>
    <row r="2299" spans="1:26" x14ac:dyDescent="0.25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55"/>
        <v>3627</v>
      </c>
      <c r="L2299" s="46">
        <f t="shared" si="456"/>
        <v>3954</v>
      </c>
      <c r="M2299" s="46">
        <v>21</v>
      </c>
      <c r="N2299" s="46">
        <f t="shared" si="457"/>
        <v>3975</v>
      </c>
      <c r="O2299" s="46">
        <f t="shared" si="458"/>
        <v>348</v>
      </c>
      <c r="P2299" s="46" t="s">
        <v>30</v>
      </c>
      <c r="Q2299" s="58">
        <f t="shared" si="459"/>
        <v>0</v>
      </c>
      <c r="R2299" s="46" t="str">
        <f t="shared" si="460"/>
        <v>-</v>
      </c>
      <c r="S2299" s="58" t="str">
        <f t="shared" si="461"/>
        <v>No Discount</v>
      </c>
      <c r="T2299" s="46" t="str">
        <f t="shared" si="462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63"/>
        <v>0</v>
      </c>
      <c r="W2299" s="46" t="str">
        <f t="shared" si="464"/>
        <v>-</v>
      </c>
      <c r="X2299" s="58">
        <f t="shared" si="465"/>
        <v>0</v>
      </c>
      <c r="Y2299" s="46" t="str">
        <f t="shared" si="466"/>
        <v>Yes</v>
      </c>
      <c r="Z2299" s="46" t="str">
        <f t="shared" si="467"/>
        <v>MID</v>
      </c>
    </row>
    <row r="2300" spans="1:26" x14ac:dyDescent="0.25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55"/>
        <v>3270</v>
      </c>
      <c r="L2300" s="46">
        <f t="shared" si="456"/>
        <v>3395</v>
      </c>
      <c r="M2300" s="46">
        <v>36</v>
      </c>
      <c r="N2300" s="46">
        <f t="shared" si="457"/>
        <v>3431</v>
      </c>
      <c r="O2300" s="46">
        <f t="shared" si="458"/>
        <v>161</v>
      </c>
      <c r="P2300" s="46" t="s">
        <v>152</v>
      </c>
      <c r="Q2300" s="58">
        <f t="shared" si="459"/>
        <v>0.3</v>
      </c>
      <c r="R2300" s="46">
        <f t="shared" si="460"/>
        <v>1029.3</v>
      </c>
      <c r="S2300" s="58" t="str">
        <f t="shared" si="461"/>
        <v>No Discount</v>
      </c>
      <c r="T2300" s="46" t="str">
        <f t="shared" si="462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63"/>
        <v>0.3</v>
      </c>
      <c r="W2300" s="46">
        <f t="shared" si="464"/>
        <v>1029.3</v>
      </c>
      <c r="X2300" s="58">
        <f t="shared" si="465"/>
        <v>0</v>
      </c>
      <c r="Y2300" s="46" t="str">
        <f t="shared" si="466"/>
        <v>No</v>
      </c>
      <c r="Z2300" s="46" t="str">
        <f t="shared" si="467"/>
        <v>MID</v>
      </c>
    </row>
    <row r="2301" spans="1:26" x14ac:dyDescent="0.25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55"/>
        <v>3924</v>
      </c>
      <c r="L2301" s="46">
        <f t="shared" si="456"/>
        <v>4116</v>
      </c>
      <c r="M2301" s="46">
        <v>95</v>
      </c>
      <c r="N2301" s="46">
        <f t="shared" si="457"/>
        <v>4211</v>
      </c>
      <c r="O2301" s="46">
        <f t="shared" si="458"/>
        <v>287</v>
      </c>
      <c r="P2301" s="46" t="s">
        <v>28</v>
      </c>
      <c r="Q2301" s="58">
        <f t="shared" si="459"/>
        <v>0</v>
      </c>
      <c r="R2301" s="46" t="str">
        <f t="shared" si="460"/>
        <v>-</v>
      </c>
      <c r="S2301" s="58" t="str">
        <f t="shared" si="461"/>
        <v>No Discount</v>
      </c>
      <c r="T2301" s="46" t="str">
        <f t="shared" si="462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63"/>
        <v>0</v>
      </c>
      <c r="W2301" s="46" t="str">
        <f t="shared" si="464"/>
        <v>-</v>
      </c>
      <c r="X2301" s="58">
        <f t="shared" si="465"/>
        <v>0</v>
      </c>
      <c r="Y2301" s="46" t="str">
        <f t="shared" si="466"/>
        <v>No</v>
      </c>
      <c r="Z2301" s="46" t="str">
        <f t="shared" si="467"/>
        <v>Very high</v>
      </c>
    </row>
    <row r="2302" spans="1:26" x14ac:dyDescent="0.25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55"/>
        <v>3852</v>
      </c>
      <c r="L2302" s="46">
        <f t="shared" si="456"/>
        <v>4086</v>
      </c>
      <c r="M2302" s="46">
        <v>67</v>
      </c>
      <c r="N2302" s="46">
        <f t="shared" si="457"/>
        <v>4153</v>
      </c>
      <c r="O2302" s="46">
        <f t="shared" si="458"/>
        <v>301</v>
      </c>
      <c r="P2302" s="46" t="s">
        <v>30</v>
      </c>
      <c r="Q2302" s="58">
        <f t="shared" si="459"/>
        <v>0</v>
      </c>
      <c r="R2302" s="46" t="str">
        <f t="shared" si="460"/>
        <v>-</v>
      </c>
      <c r="S2302" s="58" t="str">
        <f t="shared" si="461"/>
        <v>No Discount</v>
      </c>
      <c r="T2302" s="46" t="str">
        <f t="shared" si="462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63"/>
        <v>0</v>
      </c>
      <c r="W2302" s="46" t="str">
        <f t="shared" si="464"/>
        <v>-</v>
      </c>
      <c r="X2302" s="58">
        <f t="shared" si="465"/>
        <v>0</v>
      </c>
      <c r="Y2302" s="46" t="str">
        <f t="shared" si="466"/>
        <v>No</v>
      </c>
      <c r="Z2302" s="46" t="str">
        <f t="shared" si="467"/>
        <v>Very high</v>
      </c>
    </row>
    <row r="2303" spans="1:26" x14ac:dyDescent="0.25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55"/>
        <v>1983</v>
      </c>
      <c r="L2303" s="46">
        <f t="shared" si="456"/>
        <v>2085</v>
      </c>
      <c r="M2303" s="46">
        <v>99</v>
      </c>
      <c r="N2303" s="46">
        <f t="shared" si="457"/>
        <v>2184</v>
      </c>
      <c r="O2303" s="46">
        <f t="shared" si="458"/>
        <v>201</v>
      </c>
      <c r="P2303" s="46" t="s">
        <v>30</v>
      </c>
      <c r="Q2303" s="58">
        <f t="shared" si="459"/>
        <v>0</v>
      </c>
      <c r="R2303" s="46">
        <f t="shared" si="460"/>
        <v>327.59999999999997</v>
      </c>
      <c r="S2303" s="58" t="str">
        <f t="shared" si="461"/>
        <v>No Discount</v>
      </c>
      <c r="T2303" s="46" t="str">
        <f t="shared" si="462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63"/>
        <v>0</v>
      </c>
      <c r="W2303" s="46" t="str">
        <f t="shared" si="464"/>
        <v>-</v>
      </c>
      <c r="X2303" s="58">
        <f t="shared" si="465"/>
        <v>0</v>
      </c>
      <c r="Y2303" s="46" t="str">
        <f t="shared" si="466"/>
        <v>No</v>
      </c>
      <c r="Z2303" s="46" t="str">
        <f t="shared" si="467"/>
        <v>Very high</v>
      </c>
    </row>
    <row r="2304" spans="1:26" x14ac:dyDescent="0.25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55"/>
        <v>9624</v>
      </c>
      <c r="L2304" s="46">
        <f t="shared" si="456"/>
        <v>9906</v>
      </c>
      <c r="M2304" s="46">
        <v>72</v>
      </c>
      <c r="N2304" s="46">
        <f t="shared" si="457"/>
        <v>9978</v>
      </c>
      <c r="O2304" s="46">
        <f t="shared" si="458"/>
        <v>354</v>
      </c>
      <c r="P2304" s="46" t="s">
        <v>152</v>
      </c>
      <c r="Q2304" s="58">
        <f t="shared" si="459"/>
        <v>0</v>
      </c>
      <c r="R2304" s="46" t="str">
        <f t="shared" si="460"/>
        <v>-</v>
      </c>
      <c r="S2304" s="58" t="str">
        <f t="shared" si="461"/>
        <v>No Discount</v>
      </c>
      <c r="T2304" s="46" t="str">
        <f t="shared" si="462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63"/>
        <v>0</v>
      </c>
      <c r="W2304" s="46" t="str">
        <f t="shared" si="464"/>
        <v>-</v>
      </c>
      <c r="X2304" s="58">
        <f t="shared" si="465"/>
        <v>0</v>
      </c>
      <c r="Y2304" s="46" t="str">
        <f t="shared" si="466"/>
        <v>Yes</v>
      </c>
      <c r="Z2304" s="46" t="str">
        <f t="shared" si="467"/>
        <v>Very high</v>
      </c>
    </row>
    <row r="2305" spans="1:26" x14ac:dyDescent="0.25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55"/>
        <v>116</v>
      </c>
      <c r="L2305" s="46">
        <f t="shared" si="456"/>
        <v>127</v>
      </c>
      <c r="M2305" s="46">
        <v>30</v>
      </c>
      <c r="N2305" s="46">
        <f t="shared" si="457"/>
        <v>157</v>
      </c>
      <c r="O2305" s="46">
        <f t="shared" si="458"/>
        <v>41</v>
      </c>
      <c r="P2305" s="46" t="s">
        <v>28</v>
      </c>
      <c r="Q2305" s="58">
        <f t="shared" si="459"/>
        <v>0</v>
      </c>
      <c r="R2305" s="46" t="str">
        <f t="shared" si="460"/>
        <v>-</v>
      </c>
      <c r="S2305" s="58" t="str">
        <f t="shared" si="461"/>
        <v>No Discount</v>
      </c>
      <c r="T2305" s="46" t="str">
        <f t="shared" si="462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63"/>
        <v>0</v>
      </c>
      <c r="W2305" s="46" t="str">
        <f t="shared" si="464"/>
        <v>-</v>
      </c>
      <c r="X2305" s="58">
        <f t="shared" si="465"/>
        <v>0</v>
      </c>
      <c r="Y2305" s="46" t="str">
        <f t="shared" si="466"/>
        <v>No</v>
      </c>
      <c r="Z2305" s="46" t="str">
        <f t="shared" si="467"/>
        <v>MID</v>
      </c>
    </row>
    <row r="2306" spans="1:26" x14ac:dyDescent="0.25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55"/>
        <v>1544</v>
      </c>
      <c r="L2306" s="46">
        <f t="shared" si="456"/>
        <v>1680</v>
      </c>
      <c r="M2306" s="46">
        <v>55</v>
      </c>
      <c r="N2306" s="46">
        <f t="shared" si="457"/>
        <v>1735</v>
      </c>
      <c r="O2306" s="46">
        <f t="shared" si="458"/>
        <v>191</v>
      </c>
      <c r="P2306" s="46" t="s">
        <v>30</v>
      </c>
      <c r="Q2306" s="58">
        <f t="shared" si="459"/>
        <v>0.3</v>
      </c>
      <c r="R2306" s="46">
        <f t="shared" si="460"/>
        <v>520.5</v>
      </c>
      <c r="S2306" s="58" t="str">
        <f t="shared" si="461"/>
        <v>No Discount</v>
      </c>
      <c r="T2306" s="46" t="str">
        <f t="shared" si="462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63"/>
        <v>0.3</v>
      </c>
      <c r="W2306" s="46">
        <f t="shared" si="464"/>
        <v>520.5</v>
      </c>
      <c r="X2306" s="58">
        <f t="shared" si="465"/>
        <v>0</v>
      </c>
      <c r="Y2306" s="46" t="str">
        <f t="shared" si="466"/>
        <v>No</v>
      </c>
      <c r="Z2306" s="46" t="str">
        <f t="shared" si="467"/>
        <v>HIGH</v>
      </c>
    </row>
    <row r="2307" spans="1:26" x14ac:dyDescent="0.25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68">I2307*J2307</f>
        <v>14750</v>
      </c>
      <c r="L2307" s="46">
        <f t="shared" ref="L2307:L2370" si="469">H2307*J2307</f>
        <v>15920</v>
      </c>
      <c r="M2307" s="46">
        <v>77</v>
      </c>
      <c r="N2307" s="46">
        <f t="shared" ref="N2307:N2370" si="470">L2307+M2307</f>
        <v>15997</v>
      </c>
      <c r="O2307" s="46">
        <f t="shared" ref="O2307:O2370" si="471">N2307-K2307</f>
        <v>1247</v>
      </c>
      <c r="P2307" s="46" t="s">
        <v>30</v>
      </c>
      <c r="Q2307" s="58">
        <f t="shared" ref="Q2307:Q2370" si="472">IF(E2307="Amazon",30%,0)</f>
        <v>0</v>
      </c>
      <c r="R2307" s="46">
        <f t="shared" ref="R2307:R2370" si="473">IF(E2307="Amazon",30%*N2307,IF(E2307="Flipkart",28%*N2307,IF(E2307="India Mart",15%*N2307,"-")))</f>
        <v>2399.5499999999997</v>
      </c>
      <c r="S2307" s="58" t="str">
        <f t="shared" ref="S2307:S2370" si="474">IF(AND(E2307="Website",N2307&gt;25000),2%,"No Discount")</f>
        <v>No Discount</v>
      </c>
      <c r="T2307" s="46" t="str">
        <f t="shared" ref="T2307:T2370" si="475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ref="V2307:V2370" si="476">IF(E2307="Amazon",30%,0%)</f>
        <v>0</v>
      </c>
      <c r="W2307" s="46" t="str">
        <f t="shared" ref="W2307:W2370" si="477">IF(E2307="Amazon",N2307*30%,IF(E2307="flipkart",N2307*28%,IF(E2307="indiamart",N2307*15%,"-")))</f>
        <v>-</v>
      </c>
      <c r="X2307" s="58">
        <f t="shared" ref="X2307:X2370" si="478">IF(AND(E2307="website",N2307&gt;25000),2%,0%)</f>
        <v>0</v>
      </c>
      <c r="Y2307" s="46" t="str">
        <f t="shared" ref="Y2307:Y2370" si="479">IF(OR(D2307="Furniture",D2307="Technology"),"Yes","No")</f>
        <v>Yes</v>
      </c>
      <c r="Z2307" s="46" t="str">
        <f t="shared" ref="Z2307:Z2370" si="480">_xlfn.IFS(M2307&lt;=20,"LOW",M2307&lt;=40,"MID",M2307&lt;=60,"HIGH",M2307&gt;60,"Very high")</f>
        <v>Very high</v>
      </c>
    </row>
    <row r="2308" spans="1:26" x14ac:dyDescent="0.25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68"/>
        <v>76900</v>
      </c>
      <c r="L2308" s="46">
        <f t="shared" si="469"/>
        <v>86264</v>
      </c>
      <c r="M2308" s="46">
        <v>100</v>
      </c>
      <c r="N2308" s="46">
        <f t="shared" si="470"/>
        <v>86364</v>
      </c>
      <c r="O2308" s="46">
        <f t="shared" si="471"/>
        <v>9464</v>
      </c>
      <c r="P2308" s="46" t="s">
        <v>30</v>
      </c>
      <c r="Q2308" s="58">
        <f t="shared" si="472"/>
        <v>0</v>
      </c>
      <c r="R2308" s="46">
        <f t="shared" si="473"/>
        <v>12954.6</v>
      </c>
      <c r="S2308" s="58" t="str">
        <f t="shared" si="474"/>
        <v>No Discount</v>
      </c>
      <c r="T2308" s="46" t="str">
        <f t="shared" si="475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76"/>
        <v>0</v>
      </c>
      <c r="W2308" s="46" t="str">
        <f t="shared" si="477"/>
        <v>-</v>
      </c>
      <c r="X2308" s="58">
        <f t="shared" si="478"/>
        <v>0</v>
      </c>
      <c r="Y2308" s="46" t="str">
        <f t="shared" si="479"/>
        <v>Yes</v>
      </c>
      <c r="Z2308" s="46" t="str">
        <f t="shared" si="480"/>
        <v>Very high</v>
      </c>
    </row>
    <row r="2309" spans="1:26" x14ac:dyDescent="0.25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68"/>
        <v>56</v>
      </c>
      <c r="L2309" s="46">
        <f t="shared" si="469"/>
        <v>61</v>
      </c>
      <c r="M2309" s="46">
        <v>10</v>
      </c>
      <c r="N2309" s="46">
        <f t="shared" si="470"/>
        <v>71</v>
      </c>
      <c r="O2309" s="46">
        <f t="shared" si="471"/>
        <v>15</v>
      </c>
      <c r="P2309" s="46" t="s">
        <v>30</v>
      </c>
      <c r="Q2309" s="58">
        <f t="shared" si="472"/>
        <v>0</v>
      </c>
      <c r="R2309" s="46" t="str">
        <f t="shared" si="473"/>
        <v>-</v>
      </c>
      <c r="S2309" s="58" t="str">
        <f t="shared" si="474"/>
        <v>No Discount</v>
      </c>
      <c r="T2309" s="46" t="str">
        <f t="shared" si="475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76"/>
        <v>0</v>
      </c>
      <c r="W2309" s="46" t="str">
        <f t="shared" si="477"/>
        <v>-</v>
      </c>
      <c r="X2309" s="58">
        <f t="shared" si="478"/>
        <v>0</v>
      </c>
      <c r="Y2309" s="46" t="str">
        <f t="shared" si="479"/>
        <v>No</v>
      </c>
      <c r="Z2309" s="46" t="str">
        <f t="shared" si="480"/>
        <v>LOW</v>
      </c>
    </row>
    <row r="2310" spans="1:26" x14ac:dyDescent="0.25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68"/>
        <v>608</v>
      </c>
      <c r="L2310" s="46">
        <f t="shared" si="469"/>
        <v>668</v>
      </c>
      <c r="M2310" s="46">
        <v>30</v>
      </c>
      <c r="N2310" s="46">
        <f t="shared" si="470"/>
        <v>698</v>
      </c>
      <c r="O2310" s="46">
        <f t="shared" si="471"/>
        <v>90</v>
      </c>
      <c r="P2310" s="46" t="s">
        <v>28</v>
      </c>
      <c r="Q2310" s="58">
        <f t="shared" si="472"/>
        <v>0</v>
      </c>
      <c r="R2310" s="46" t="str">
        <f t="shared" si="473"/>
        <v>-</v>
      </c>
      <c r="S2310" s="58" t="str">
        <f t="shared" si="474"/>
        <v>No Discount</v>
      </c>
      <c r="T2310" s="46" t="str">
        <f t="shared" si="475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76"/>
        <v>0</v>
      </c>
      <c r="W2310" s="46" t="str">
        <f t="shared" si="477"/>
        <v>-</v>
      </c>
      <c r="X2310" s="58">
        <f t="shared" si="478"/>
        <v>0</v>
      </c>
      <c r="Y2310" s="46" t="str">
        <f t="shared" si="479"/>
        <v>No</v>
      </c>
      <c r="Z2310" s="46" t="str">
        <f t="shared" si="480"/>
        <v>MID</v>
      </c>
    </row>
    <row r="2311" spans="1:26" x14ac:dyDescent="0.25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68"/>
        <v>4326</v>
      </c>
      <c r="L2311" s="46">
        <f t="shared" si="469"/>
        <v>4857</v>
      </c>
      <c r="M2311" s="46">
        <v>25</v>
      </c>
      <c r="N2311" s="46">
        <f t="shared" si="470"/>
        <v>4882</v>
      </c>
      <c r="O2311" s="46">
        <f t="shared" si="471"/>
        <v>556</v>
      </c>
      <c r="P2311" s="46" t="s">
        <v>30</v>
      </c>
      <c r="Q2311" s="58">
        <f t="shared" si="472"/>
        <v>0</v>
      </c>
      <c r="R2311" s="46" t="str">
        <f t="shared" si="473"/>
        <v>-</v>
      </c>
      <c r="S2311" s="58" t="str">
        <f t="shared" si="474"/>
        <v>No Discount</v>
      </c>
      <c r="T2311" s="46" t="str">
        <f t="shared" si="475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76"/>
        <v>0</v>
      </c>
      <c r="W2311" s="46" t="str">
        <f t="shared" si="477"/>
        <v>-</v>
      </c>
      <c r="X2311" s="58">
        <f t="shared" si="478"/>
        <v>0</v>
      </c>
      <c r="Y2311" s="46" t="str">
        <f t="shared" si="479"/>
        <v>Yes</v>
      </c>
      <c r="Z2311" s="46" t="str">
        <f t="shared" si="480"/>
        <v>MID</v>
      </c>
    </row>
    <row r="2312" spans="1:26" x14ac:dyDescent="0.25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68"/>
        <v>14212</v>
      </c>
      <c r="L2312" s="46">
        <f t="shared" si="469"/>
        <v>15068</v>
      </c>
      <c r="M2312" s="46">
        <v>76</v>
      </c>
      <c r="N2312" s="46">
        <f t="shared" si="470"/>
        <v>15144</v>
      </c>
      <c r="O2312" s="46">
        <f t="shared" si="471"/>
        <v>932</v>
      </c>
      <c r="P2312" s="46" t="s">
        <v>30</v>
      </c>
      <c r="Q2312" s="58">
        <f t="shared" si="472"/>
        <v>0</v>
      </c>
      <c r="R2312" s="46">
        <f t="shared" si="473"/>
        <v>4240.3200000000006</v>
      </c>
      <c r="S2312" s="58" t="str">
        <f t="shared" si="474"/>
        <v>No Discount</v>
      </c>
      <c r="T2312" s="46" t="str">
        <f t="shared" si="475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76"/>
        <v>0</v>
      </c>
      <c r="W2312" s="46">
        <f t="shared" si="477"/>
        <v>4240.3200000000006</v>
      </c>
      <c r="X2312" s="58">
        <f t="shared" si="478"/>
        <v>0</v>
      </c>
      <c r="Y2312" s="46" t="str">
        <f t="shared" si="479"/>
        <v>Yes</v>
      </c>
      <c r="Z2312" s="46" t="str">
        <f t="shared" si="480"/>
        <v>Very high</v>
      </c>
    </row>
    <row r="2313" spans="1:26" x14ac:dyDescent="0.25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68"/>
        <v>2460</v>
      </c>
      <c r="L2313" s="46">
        <f t="shared" si="469"/>
        <v>2710</v>
      </c>
      <c r="M2313" s="46">
        <v>87</v>
      </c>
      <c r="N2313" s="46">
        <f t="shared" si="470"/>
        <v>2797</v>
      </c>
      <c r="O2313" s="46">
        <f t="shared" si="471"/>
        <v>337</v>
      </c>
      <c r="P2313" s="46" t="s">
        <v>64</v>
      </c>
      <c r="Q2313" s="58">
        <f t="shared" si="472"/>
        <v>0.3</v>
      </c>
      <c r="R2313" s="46">
        <f t="shared" si="473"/>
        <v>839.1</v>
      </c>
      <c r="S2313" s="58" t="str">
        <f t="shared" si="474"/>
        <v>No Discount</v>
      </c>
      <c r="T2313" s="46" t="str">
        <f t="shared" si="475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76"/>
        <v>0.3</v>
      </c>
      <c r="W2313" s="46">
        <f t="shared" si="477"/>
        <v>839.1</v>
      </c>
      <c r="X2313" s="58">
        <f t="shared" si="478"/>
        <v>0</v>
      </c>
      <c r="Y2313" s="46" t="str">
        <f t="shared" si="479"/>
        <v>No</v>
      </c>
      <c r="Z2313" s="46" t="str">
        <f t="shared" si="480"/>
        <v>Very high</v>
      </c>
    </row>
    <row r="2314" spans="1:26" x14ac:dyDescent="0.25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68"/>
        <v>4244</v>
      </c>
      <c r="L2314" s="46">
        <f t="shared" si="469"/>
        <v>4584</v>
      </c>
      <c r="M2314" s="46">
        <v>70</v>
      </c>
      <c r="N2314" s="46">
        <f t="shared" si="470"/>
        <v>4654</v>
      </c>
      <c r="O2314" s="46">
        <f t="shared" si="471"/>
        <v>410</v>
      </c>
      <c r="P2314" s="46" t="s">
        <v>152</v>
      </c>
      <c r="Q2314" s="58">
        <f t="shared" si="472"/>
        <v>0</v>
      </c>
      <c r="R2314" s="46" t="str">
        <f t="shared" si="473"/>
        <v>-</v>
      </c>
      <c r="S2314" s="58" t="str">
        <f t="shared" si="474"/>
        <v>No Discount</v>
      </c>
      <c r="T2314" s="46" t="str">
        <f t="shared" si="475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76"/>
        <v>0</v>
      </c>
      <c r="W2314" s="46" t="str">
        <f t="shared" si="477"/>
        <v>-</v>
      </c>
      <c r="X2314" s="58">
        <f t="shared" si="478"/>
        <v>0</v>
      </c>
      <c r="Y2314" s="46" t="str">
        <f t="shared" si="479"/>
        <v>No</v>
      </c>
      <c r="Z2314" s="46" t="str">
        <f t="shared" si="480"/>
        <v>Very high</v>
      </c>
    </row>
    <row r="2315" spans="1:26" x14ac:dyDescent="0.25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68"/>
        <v>2889</v>
      </c>
      <c r="L2315" s="46">
        <f t="shared" si="469"/>
        <v>3091</v>
      </c>
      <c r="M2315" s="46">
        <v>45</v>
      </c>
      <c r="N2315" s="46">
        <f t="shared" si="470"/>
        <v>3136</v>
      </c>
      <c r="O2315" s="46">
        <f t="shared" si="471"/>
        <v>247</v>
      </c>
      <c r="P2315" s="46" t="s">
        <v>30</v>
      </c>
      <c r="Q2315" s="58">
        <f t="shared" si="472"/>
        <v>0</v>
      </c>
      <c r="R2315" s="46">
        <f t="shared" si="473"/>
        <v>878.08</v>
      </c>
      <c r="S2315" s="58" t="str">
        <f t="shared" si="474"/>
        <v>No Discount</v>
      </c>
      <c r="T2315" s="46" t="str">
        <f t="shared" si="475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76"/>
        <v>0</v>
      </c>
      <c r="W2315" s="46">
        <f t="shared" si="477"/>
        <v>878.08</v>
      </c>
      <c r="X2315" s="58">
        <f t="shared" si="478"/>
        <v>0</v>
      </c>
      <c r="Y2315" s="46" t="str">
        <f t="shared" si="479"/>
        <v>Yes</v>
      </c>
      <c r="Z2315" s="46" t="str">
        <f t="shared" si="480"/>
        <v>HIGH</v>
      </c>
    </row>
    <row r="2316" spans="1:26" x14ac:dyDescent="0.25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68"/>
        <v>170</v>
      </c>
      <c r="L2316" s="46">
        <f t="shared" si="469"/>
        <v>191</v>
      </c>
      <c r="M2316" s="46">
        <v>30</v>
      </c>
      <c r="N2316" s="46">
        <f t="shared" si="470"/>
        <v>221</v>
      </c>
      <c r="O2316" s="46">
        <f t="shared" si="471"/>
        <v>51</v>
      </c>
      <c r="P2316" s="46" t="s">
        <v>30</v>
      </c>
      <c r="Q2316" s="58">
        <f t="shared" si="472"/>
        <v>0</v>
      </c>
      <c r="R2316" s="46">
        <f t="shared" si="473"/>
        <v>33.15</v>
      </c>
      <c r="S2316" s="58" t="str">
        <f t="shared" si="474"/>
        <v>No Discount</v>
      </c>
      <c r="T2316" s="46" t="str">
        <f t="shared" si="475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76"/>
        <v>0</v>
      </c>
      <c r="W2316" s="46" t="str">
        <f t="shared" si="477"/>
        <v>-</v>
      </c>
      <c r="X2316" s="58">
        <f t="shared" si="478"/>
        <v>0</v>
      </c>
      <c r="Y2316" s="46" t="str">
        <f t="shared" si="479"/>
        <v>No</v>
      </c>
      <c r="Z2316" s="46" t="str">
        <f t="shared" si="480"/>
        <v>MID</v>
      </c>
    </row>
    <row r="2317" spans="1:26" x14ac:dyDescent="0.25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68"/>
        <v>17082</v>
      </c>
      <c r="L2317" s="46">
        <f t="shared" si="469"/>
        <v>18081</v>
      </c>
      <c r="M2317" s="46">
        <v>41</v>
      </c>
      <c r="N2317" s="46">
        <f t="shared" si="470"/>
        <v>18122</v>
      </c>
      <c r="O2317" s="46">
        <f t="shared" si="471"/>
        <v>1040</v>
      </c>
      <c r="P2317" s="46" t="s">
        <v>30</v>
      </c>
      <c r="Q2317" s="58">
        <f t="shared" si="472"/>
        <v>0</v>
      </c>
      <c r="R2317" s="46" t="str">
        <f t="shared" si="473"/>
        <v>-</v>
      </c>
      <c r="S2317" s="58" t="str">
        <f t="shared" si="474"/>
        <v>No Discount</v>
      </c>
      <c r="T2317" s="46" t="str">
        <f t="shared" si="475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76"/>
        <v>0</v>
      </c>
      <c r="W2317" s="46" t="str">
        <f t="shared" si="477"/>
        <v>-</v>
      </c>
      <c r="X2317" s="58">
        <f t="shared" si="478"/>
        <v>0</v>
      </c>
      <c r="Y2317" s="46" t="str">
        <f t="shared" si="479"/>
        <v>Yes</v>
      </c>
      <c r="Z2317" s="46" t="str">
        <f t="shared" si="480"/>
        <v>HIGH</v>
      </c>
    </row>
    <row r="2318" spans="1:26" x14ac:dyDescent="0.25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68"/>
        <v>35164</v>
      </c>
      <c r="L2318" s="46">
        <f t="shared" si="469"/>
        <v>38328</v>
      </c>
      <c r="M2318" s="46">
        <v>34</v>
      </c>
      <c r="N2318" s="46">
        <f t="shared" si="470"/>
        <v>38362</v>
      </c>
      <c r="O2318" s="46">
        <f t="shared" si="471"/>
        <v>3198</v>
      </c>
      <c r="P2318" s="46" t="s">
        <v>30</v>
      </c>
      <c r="Q2318" s="58">
        <f t="shared" si="472"/>
        <v>0</v>
      </c>
      <c r="R2318" s="46" t="str">
        <f t="shared" si="473"/>
        <v>-</v>
      </c>
      <c r="S2318" s="58" t="str">
        <f t="shared" si="474"/>
        <v>No Discount</v>
      </c>
      <c r="T2318" s="46" t="str">
        <f t="shared" si="475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76"/>
        <v>0</v>
      </c>
      <c r="W2318" s="46" t="str">
        <f t="shared" si="477"/>
        <v>-</v>
      </c>
      <c r="X2318" s="58">
        <f t="shared" si="478"/>
        <v>0</v>
      </c>
      <c r="Y2318" s="46" t="str">
        <f t="shared" si="479"/>
        <v>Yes</v>
      </c>
      <c r="Z2318" s="46" t="str">
        <f t="shared" si="480"/>
        <v>MID</v>
      </c>
    </row>
    <row r="2319" spans="1:26" x14ac:dyDescent="0.25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68"/>
        <v>1335</v>
      </c>
      <c r="L2319" s="46">
        <f t="shared" si="469"/>
        <v>1498</v>
      </c>
      <c r="M2319" s="46">
        <v>37</v>
      </c>
      <c r="N2319" s="46">
        <f t="shared" si="470"/>
        <v>1535</v>
      </c>
      <c r="O2319" s="46">
        <f t="shared" si="471"/>
        <v>200</v>
      </c>
      <c r="P2319" s="46" t="s">
        <v>30</v>
      </c>
      <c r="Q2319" s="58">
        <f t="shared" si="472"/>
        <v>0.3</v>
      </c>
      <c r="R2319" s="46">
        <f t="shared" si="473"/>
        <v>460.5</v>
      </c>
      <c r="S2319" s="58" t="str">
        <f t="shared" si="474"/>
        <v>No Discount</v>
      </c>
      <c r="T2319" s="46" t="str">
        <f t="shared" si="475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76"/>
        <v>0.3</v>
      </c>
      <c r="W2319" s="46">
        <f t="shared" si="477"/>
        <v>460.5</v>
      </c>
      <c r="X2319" s="58">
        <f t="shared" si="478"/>
        <v>0</v>
      </c>
      <c r="Y2319" s="46" t="str">
        <f t="shared" si="479"/>
        <v>Yes</v>
      </c>
      <c r="Z2319" s="46" t="str">
        <f t="shared" si="480"/>
        <v>MID</v>
      </c>
    </row>
    <row r="2320" spans="1:26" x14ac:dyDescent="0.25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68"/>
        <v>12860</v>
      </c>
      <c r="L2320" s="46">
        <f t="shared" si="469"/>
        <v>13632</v>
      </c>
      <c r="M2320" s="46">
        <v>48</v>
      </c>
      <c r="N2320" s="46">
        <f t="shared" si="470"/>
        <v>13680</v>
      </c>
      <c r="O2320" s="46">
        <f t="shared" si="471"/>
        <v>820</v>
      </c>
      <c r="P2320" s="46" t="s">
        <v>28</v>
      </c>
      <c r="Q2320" s="58">
        <f t="shared" si="472"/>
        <v>0.3</v>
      </c>
      <c r="R2320" s="46">
        <f t="shared" si="473"/>
        <v>4104</v>
      </c>
      <c r="S2320" s="58" t="str">
        <f t="shared" si="474"/>
        <v>No Discount</v>
      </c>
      <c r="T2320" s="46" t="str">
        <f t="shared" si="475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76"/>
        <v>0.3</v>
      </c>
      <c r="W2320" s="46">
        <f t="shared" si="477"/>
        <v>4104</v>
      </c>
      <c r="X2320" s="58">
        <f t="shared" si="478"/>
        <v>0</v>
      </c>
      <c r="Y2320" s="46" t="str">
        <f t="shared" si="479"/>
        <v>Yes</v>
      </c>
      <c r="Z2320" s="46" t="str">
        <f t="shared" si="480"/>
        <v>HIGH</v>
      </c>
    </row>
    <row r="2321" spans="1:26" x14ac:dyDescent="0.25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68"/>
        <v>522</v>
      </c>
      <c r="L2321" s="46">
        <f t="shared" si="469"/>
        <v>567</v>
      </c>
      <c r="M2321" s="46">
        <v>10</v>
      </c>
      <c r="N2321" s="46">
        <f t="shared" si="470"/>
        <v>577</v>
      </c>
      <c r="O2321" s="46">
        <f t="shared" si="471"/>
        <v>55</v>
      </c>
      <c r="P2321" s="46" t="s">
        <v>30</v>
      </c>
      <c r="Q2321" s="58">
        <f t="shared" si="472"/>
        <v>0</v>
      </c>
      <c r="R2321" s="46" t="str">
        <f t="shared" si="473"/>
        <v>-</v>
      </c>
      <c r="S2321" s="58" t="str">
        <f t="shared" si="474"/>
        <v>No Discount</v>
      </c>
      <c r="T2321" s="46" t="str">
        <f t="shared" si="475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76"/>
        <v>0</v>
      </c>
      <c r="W2321" s="46" t="str">
        <f t="shared" si="477"/>
        <v>-</v>
      </c>
      <c r="X2321" s="58">
        <f t="shared" si="478"/>
        <v>0</v>
      </c>
      <c r="Y2321" s="46" t="str">
        <f t="shared" si="479"/>
        <v>No</v>
      </c>
      <c r="Z2321" s="46" t="str">
        <f t="shared" si="480"/>
        <v>LOW</v>
      </c>
    </row>
    <row r="2322" spans="1:26" x14ac:dyDescent="0.25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68"/>
        <v>4638</v>
      </c>
      <c r="L2322" s="46">
        <f t="shared" si="469"/>
        <v>4869</v>
      </c>
      <c r="M2322" s="46">
        <v>48</v>
      </c>
      <c r="N2322" s="46">
        <f t="shared" si="470"/>
        <v>4917</v>
      </c>
      <c r="O2322" s="46">
        <f t="shared" si="471"/>
        <v>279</v>
      </c>
      <c r="P2322" s="46" t="s">
        <v>30</v>
      </c>
      <c r="Q2322" s="58">
        <f t="shared" si="472"/>
        <v>0</v>
      </c>
      <c r="R2322" s="46" t="str">
        <f t="shared" si="473"/>
        <v>-</v>
      </c>
      <c r="S2322" s="58" t="str">
        <f t="shared" si="474"/>
        <v>No Discount</v>
      </c>
      <c r="T2322" s="46" t="str">
        <f t="shared" si="475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76"/>
        <v>0</v>
      </c>
      <c r="W2322" s="46" t="str">
        <f t="shared" si="477"/>
        <v>-</v>
      </c>
      <c r="X2322" s="58">
        <f t="shared" si="478"/>
        <v>0</v>
      </c>
      <c r="Y2322" s="46" t="str">
        <f t="shared" si="479"/>
        <v>Yes</v>
      </c>
      <c r="Z2322" s="46" t="str">
        <f t="shared" si="480"/>
        <v>HIGH</v>
      </c>
    </row>
    <row r="2323" spans="1:26" x14ac:dyDescent="0.25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68"/>
        <v>16122</v>
      </c>
      <c r="L2323" s="46">
        <f t="shared" si="469"/>
        <v>16758</v>
      </c>
      <c r="M2323" s="46">
        <v>98</v>
      </c>
      <c r="N2323" s="46">
        <f t="shared" si="470"/>
        <v>16856</v>
      </c>
      <c r="O2323" s="46">
        <f t="shared" si="471"/>
        <v>734</v>
      </c>
      <c r="P2323" s="46" t="s">
        <v>28</v>
      </c>
      <c r="Q2323" s="58">
        <f t="shared" si="472"/>
        <v>0</v>
      </c>
      <c r="R2323" s="46">
        <f t="shared" si="473"/>
        <v>4719.68</v>
      </c>
      <c r="S2323" s="58" t="str">
        <f t="shared" si="474"/>
        <v>No Discount</v>
      </c>
      <c r="T2323" s="46" t="str">
        <f t="shared" si="475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76"/>
        <v>0</v>
      </c>
      <c r="W2323" s="46">
        <f t="shared" si="477"/>
        <v>4719.68</v>
      </c>
      <c r="X2323" s="58">
        <f t="shared" si="478"/>
        <v>0</v>
      </c>
      <c r="Y2323" s="46" t="str">
        <f t="shared" si="479"/>
        <v>Yes</v>
      </c>
      <c r="Z2323" s="46" t="str">
        <f t="shared" si="480"/>
        <v>Very high</v>
      </c>
    </row>
    <row r="2324" spans="1:26" x14ac:dyDescent="0.25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68"/>
        <v>1691</v>
      </c>
      <c r="L2324" s="46">
        <f t="shared" si="469"/>
        <v>1809</v>
      </c>
      <c r="M2324" s="46">
        <v>32</v>
      </c>
      <c r="N2324" s="46">
        <f t="shared" si="470"/>
        <v>1841</v>
      </c>
      <c r="O2324" s="46">
        <f t="shared" si="471"/>
        <v>150</v>
      </c>
      <c r="P2324" s="46" t="s">
        <v>30</v>
      </c>
      <c r="Q2324" s="58">
        <f t="shared" si="472"/>
        <v>0</v>
      </c>
      <c r="R2324" s="46">
        <f t="shared" si="473"/>
        <v>515.48</v>
      </c>
      <c r="S2324" s="58" t="str">
        <f t="shared" si="474"/>
        <v>No Discount</v>
      </c>
      <c r="T2324" s="46" t="str">
        <f t="shared" si="475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76"/>
        <v>0</v>
      </c>
      <c r="W2324" s="46">
        <f t="shared" si="477"/>
        <v>515.48</v>
      </c>
      <c r="X2324" s="58">
        <f t="shared" si="478"/>
        <v>0</v>
      </c>
      <c r="Y2324" s="46" t="str">
        <f t="shared" si="479"/>
        <v>No</v>
      </c>
      <c r="Z2324" s="46" t="str">
        <f t="shared" si="480"/>
        <v>MID</v>
      </c>
    </row>
    <row r="2325" spans="1:26" x14ac:dyDescent="0.25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68"/>
        <v>1404</v>
      </c>
      <c r="L2325" s="46">
        <f t="shared" si="469"/>
        <v>1533</v>
      </c>
      <c r="M2325" s="46">
        <v>88</v>
      </c>
      <c r="N2325" s="46">
        <f t="shared" si="470"/>
        <v>1621</v>
      </c>
      <c r="O2325" s="46">
        <f t="shared" si="471"/>
        <v>217</v>
      </c>
      <c r="P2325" s="46" t="s">
        <v>28</v>
      </c>
      <c r="Q2325" s="58">
        <f t="shared" si="472"/>
        <v>0</v>
      </c>
      <c r="R2325" s="46" t="str">
        <f t="shared" si="473"/>
        <v>-</v>
      </c>
      <c r="S2325" s="58" t="str">
        <f t="shared" si="474"/>
        <v>No Discount</v>
      </c>
      <c r="T2325" s="46" t="str">
        <f t="shared" si="475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76"/>
        <v>0</v>
      </c>
      <c r="W2325" s="46" t="str">
        <f t="shared" si="477"/>
        <v>-</v>
      </c>
      <c r="X2325" s="58">
        <f t="shared" si="478"/>
        <v>0</v>
      </c>
      <c r="Y2325" s="46" t="str">
        <f t="shared" si="479"/>
        <v>No</v>
      </c>
      <c r="Z2325" s="46" t="str">
        <f t="shared" si="480"/>
        <v>Very high</v>
      </c>
    </row>
    <row r="2326" spans="1:26" x14ac:dyDescent="0.25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68"/>
        <v>38795</v>
      </c>
      <c r="L2326" s="46">
        <f t="shared" si="469"/>
        <v>43095</v>
      </c>
      <c r="M2326" s="46">
        <v>73</v>
      </c>
      <c r="N2326" s="46">
        <f t="shared" si="470"/>
        <v>43168</v>
      </c>
      <c r="O2326" s="46">
        <f t="shared" si="471"/>
        <v>4373</v>
      </c>
      <c r="P2326" s="46" t="s">
        <v>28</v>
      </c>
      <c r="Q2326" s="58">
        <f t="shared" si="472"/>
        <v>0</v>
      </c>
      <c r="R2326" s="46">
        <f t="shared" si="473"/>
        <v>6475.2</v>
      </c>
      <c r="S2326" s="58" t="str">
        <f t="shared" si="474"/>
        <v>No Discount</v>
      </c>
      <c r="T2326" s="46" t="str">
        <f t="shared" si="475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76"/>
        <v>0</v>
      </c>
      <c r="W2326" s="46" t="str">
        <f t="shared" si="477"/>
        <v>-</v>
      </c>
      <c r="X2326" s="58">
        <f t="shared" si="478"/>
        <v>0</v>
      </c>
      <c r="Y2326" s="46" t="str">
        <f t="shared" si="479"/>
        <v>Yes</v>
      </c>
      <c r="Z2326" s="46" t="str">
        <f t="shared" si="480"/>
        <v>Very high</v>
      </c>
    </row>
    <row r="2327" spans="1:26" x14ac:dyDescent="0.25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68"/>
        <v>32742</v>
      </c>
      <c r="L2327" s="46">
        <f t="shared" si="469"/>
        <v>35016</v>
      </c>
      <c r="M2327" s="46">
        <v>61</v>
      </c>
      <c r="N2327" s="46">
        <f t="shared" si="470"/>
        <v>35077</v>
      </c>
      <c r="O2327" s="46">
        <f t="shared" si="471"/>
        <v>2335</v>
      </c>
      <c r="P2327" s="46" t="s">
        <v>30</v>
      </c>
      <c r="Q2327" s="58">
        <f t="shared" si="472"/>
        <v>0</v>
      </c>
      <c r="R2327" s="46">
        <f t="shared" si="473"/>
        <v>5261.55</v>
      </c>
      <c r="S2327" s="58" t="str">
        <f t="shared" si="474"/>
        <v>No Discount</v>
      </c>
      <c r="T2327" s="46" t="str">
        <f t="shared" si="475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76"/>
        <v>0</v>
      </c>
      <c r="W2327" s="46" t="str">
        <f t="shared" si="477"/>
        <v>-</v>
      </c>
      <c r="X2327" s="58">
        <f t="shared" si="478"/>
        <v>0</v>
      </c>
      <c r="Y2327" s="46" t="str">
        <f t="shared" si="479"/>
        <v>Yes</v>
      </c>
      <c r="Z2327" s="46" t="str">
        <f t="shared" si="480"/>
        <v>Very high</v>
      </c>
    </row>
    <row r="2328" spans="1:26" x14ac:dyDescent="0.25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68"/>
        <v>2553</v>
      </c>
      <c r="L2328" s="46">
        <f t="shared" si="469"/>
        <v>2706</v>
      </c>
      <c r="M2328" s="46">
        <v>56</v>
      </c>
      <c r="N2328" s="46">
        <f t="shared" si="470"/>
        <v>2762</v>
      </c>
      <c r="O2328" s="46">
        <f t="shared" si="471"/>
        <v>209</v>
      </c>
      <c r="P2328" s="46" t="s">
        <v>28</v>
      </c>
      <c r="Q2328" s="58">
        <f t="shared" si="472"/>
        <v>0</v>
      </c>
      <c r="R2328" s="46" t="str">
        <f t="shared" si="473"/>
        <v>-</v>
      </c>
      <c r="S2328" s="58" t="str">
        <f t="shared" si="474"/>
        <v>No Discount</v>
      </c>
      <c r="T2328" s="46" t="str">
        <f t="shared" si="475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76"/>
        <v>0</v>
      </c>
      <c r="W2328" s="46" t="str">
        <f t="shared" si="477"/>
        <v>-</v>
      </c>
      <c r="X2328" s="58">
        <f t="shared" si="478"/>
        <v>0</v>
      </c>
      <c r="Y2328" s="46" t="str">
        <f t="shared" si="479"/>
        <v>Yes</v>
      </c>
      <c r="Z2328" s="46" t="str">
        <f t="shared" si="480"/>
        <v>HIGH</v>
      </c>
    </row>
    <row r="2329" spans="1:26" x14ac:dyDescent="0.25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68"/>
        <v>2933</v>
      </c>
      <c r="L2329" s="46">
        <f t="shared" si="469"/>
        <v>3206</v>
      </c>
      <c r="M2329" s="46">
        <v>32</v>
      </c>
      <c r="N2329" s="46">
        <f t="shared" si="470"/>
        <v>3238</v>
      </c>
      <c r="O2329" s="46">
        <f t="shared" si="471"/>
        <v>305</v>
      </c>
      <c r="P2329" s="46" t="s">
        <v>30</v>
      </c>
      <c r="Q2329" s="58">
        <f t="shared" si="472"/>
        <v>0</v>
      </c>
      <c r="R2329" s="46" t="str">
        <f t="shared" si="473"/>
        <v>-</v>
      </c>
      <c r="S2329" s="58" t="str">
        <f t="shared" si="474"/>
        <v>No Discount</v>
      </c>
      <c r="T2329" s="46" t="str">
        <f t="shared" si="475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76"/>
        <v>0</v>
      </c>
      <c r="W2329" s="46" t="str">
        <f t="shared" si="477"/>
        <v>-</v>
      </c>
      <c r="X2329" s="58">
        <f t="shared" si="478"/>
        <v>0</v>
      </c>
      <c r="Y2329" s="46" t="str">
        <f t="shared" si="479"/>
        <v>No</v>
      </c>
      <c r="Z2329" s="46" t="str">
        <f t="shared" si="480"/>
        <v>MID</v>
      </c>
    </row>
    <row r="2330" spans="1:26" x14ac:dyDescent="0.25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68"/>
        <v>23277</v>
      </c>
      <c r="L2330" s="46">
        <f t="shared" si="469"/>
        <v>25857</v>
      </c>
      <c r="M2330" s="46">
        <v>60</v>
      </c>
      <c r="N2330" s="46">
        <f t="shared" si="470"/>
        <v>25917</v>
      </c>
      <c r="O2330" s="46">
        <f t="shared" si="471"/>
        <v>2640</v>
      </c>
      <c r="P2330" s="46" t="s">
        <v>30</v>
      </c>
      <c r="Q2330" s="58">
        <f t="shared" si="472"/>
        <v>0</v>
      </c>
      <c r="R2330" s="46">
        <f t="shared" si="473"/>
        <v>3887.5499999999997</v>
      </c>
      <c r="S2330" s="58" t="str">
        <f t="shared" si="474"/>
        <v>No Discount</v>
      </c>
      <c r="T2330" s="46" t="str">
        <f t="shared" si="475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76"/>
        <v>0</v>
      </c>
      <c r="W2330" s="46" t="str">
        <f t="shared" si="477"/>
        <v>-</v>
      </c>
      <c r="X2330" s="58">
        <f t="shared" si="478"/>
        <v>0</v>
      </c>
      <c r="Y2330" s="46" t="str">
        <f t="shared" si="479"/>
        <v>Yes</v>
      </c>
      <c r="Z2330" s="46" t="str">
        <f t="shared" si="480"/>
        <v>HIGH</v>
      </c>
    </row>
    <row r="2331" spans="1:26" x14ac:dyDescent="0.25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68"/>
        <v>959</v>
      </c>
      <c r="L2331" s="46">
        <f t="shared" si="469"/>
        <v>1001</v>
      </c>
      <c r="M2331" s="46">
        <v>30</v>
      </c>
      <c r="N2331" s="46">
        <f t="shared" si="470"/>
        <v>1031</v>
      </c>
      <c r="O2331" s="46">
        <f t="shared" si="471"/>
        <v>72</v>
      </c>
      <c r="P2331" s="46" t="s">
        <v>30</v>
      </c>
      <c r="Q2331" s="58">
        <f t="shared" si="472"/>
        <v>0</v>
      </c>
      <c r="R2331" s="46" t="str">
        <f t="shared" si="473"/>
        <v>-</v>
      </c>
      <c r="S2331" s="58" t="str">
        <f t="shared" si="474"/>
        <v>No Discount</v>
      </c>
      <c r="T2331" s="46" t="str">
        <f t="shared" si="475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76"/>
        <v>0</v>
      </c>
      <c r="W2331" s="46" t="str">
        <f t="shared" si="477"/>
        <v>-</v>
      </c>
      <c r="X2331" s="58">
        <f t="shared" si="478"/>
        <v>0</v>
      </c>
      <c r="Y2331" s="46" t="str">
        <f t="shared" si="479"/>
        <v>No</v>
      </c>
      <c r="Z2331" s="46" t="str">
        <f t="shared" si="480"/>
        <v>MID</v>
      </c>
    </row>
    <row r="2332" spans="1:26" x14ac:dyDescent="0.25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68"/>
        <v>5214</v>
      </c>
      <c r="L2332" s="46">
        <f t="shared" si="469"/>
        <v>5848</v>
      </c>
      <c r="M2332" s="46">
        <v>61</v>
      </c>
      <c r="N2332" s="46">
        <f t="shared" si="470"/>
        <v>5909</v>
      </c>
      <c r="O2332" s="46">
        <f t="shared" si="471"/>
        <v>695</v>
      </c>
      <c r="P2332" s="46" t="s">
        <v>30</v>
      </c>
      <c r="Q2332" s="58">
        <f t="shared" si="472"/>
        <v>0</v>
      </c>
      <c r="R2332" s="46">
        <f t="shared" si="473"/>
        <v>1654.5200000000002</v>
      </c>
      <c r="S2332" s="58" t="str">
        <f t="shared" si="474"/>
        <v>No Discount</v>
      </c>
      <c r="T2332" s="46" t="str">
        <f t="shared" si="475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76"/>
        <v>0</v>
      </c>
      <c r="W2332" s="46">
        <f t="shared" si="477"/>
        <v>1654.5200000000002</v>
      </c>
      <c r="X2332" s="58">
        <f t="shared" si="478"/>
        <v>0</v>
      </c>
      <c r="Y2332" s="46" t="str">
        <f t="shared" si="479"/>
        <v>Yes</v>
      </c>
      <c r="Z2332" s="46" t="str">
        <f t="shared" si="480"/>
        <v>Very high</v>
      </c>
    </row>
    <row r="2333" spans="1:26" x14ac:dyDescent="0.25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68"/>
        <v>8250</v>
      </c>
      <c r="L2333" s="46">
        <f t="shared" si="469"/>
        <v>8990</v>
      </c>
      <c r="M2333" s="46">
        <v>24</v>
      </c>
      <c r="N2333" s="46">
        <f t="shared" si="470"/>
        <v>9014</v>
      </c>
      <c r="O2333" s="46">
        <f t="shared" si="471"/>
        <v>764</v>
      </c>
      <c r="P2333" s="46" t="s">
        <v>152</v>
      </c>
      <c r="Q2333" s="58">
        <f t="shared" si="472"/>
        <v>0.3</v>
      </c>
      <c r="R2333" s="46">
        <f t="shared" si="473"/>
        <v>2704.2</v>
      </c>
      <c r="S2333" s="58" t="str">
        <f t="shared" si="474"/>
        <v>No Discount</v>
      </c>
      <c r="T2333" s="46" t="str">
        <f t="shared" si="475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76"/>
        <v>0.3</v>
      </c>
      <c r="W2333" s="46">
        <f t="shared" si="477"/>
        <v>2704.2</v>
      </c>
      <c r="X2333" s="58">
        <f t="shared" si="478"/>
        <v>0</v>
      </c>
      <c r="Y2333" s="46" t="str">
        <f t="shared" si="479"/>
        <v>No</v>
      </c>
      <c r="Z2333" s="46" t="str">
        <f t="shared" si="480"/>
        <v>MID</v>
      </c>
    </row>
    <row r="2334" spans="1:26" x14ac:dyDescent="0.25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68"/>
        <v>352</v>
      </c>
      <c r="L2334" s="46">
        <f t="shared" si="469"/>
        <v>388</v>
      </c>
      <c r="M2334" s="46">
        <v>30</v>
      </c>
      <c r="N2334" s="46">
        <f t="shared" si="470"/>
        <v>418</v>
      </c>
      <c r="O2334" s="46">
        <f t="shared" si="471"/>
        <v>66</v>
      </c>
      <c r="P2334" s="46" t="s">
        <v>28</v>
      </c>
      <c r="Q2334" s="58">
        <f t="shared" si="472"/>
        <v>0</v>
      </c>
      <c r="R2334" s="46">
        <f t="shared" si="473"/>
        <v>117.04</v>
      </c>
      <c r="S2334" s="58" t="str">
        <f t="shared" si="474"/>
        <v>No Discount</v>
      </c>
      <c r="T2334" s="46" t="str">
        <f t="shared" si="475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76"/>
        <v>0</v>
      </c>
      <c r="W2334" s="46">
        <f t="shared" si="477"/>
        <v>117.04</v>
      </c>
      <c r="X2334" s="58">
        <f t="shared" si="478"/>
        <v>0</v>
      </c>
      <c r="Y2334" s="46" t="str">
        <f t="shared" si="479"/>
        <v>No</v>
      </c>
      <c r="Z2334" s="46" t="str">
        <f t="shared" si="480"/>
        <v>MID</v>
      </c>
    </row>
    <row r="2335" spans="1:26" x14ac:dyDescent="0.25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68"/>
        <v>292</v>
      </c>
      <c r="L2335" s="46">
        <f t="shared" si="469"/>
        <v>308</v>
      </c>
      <c r="M2335" s="46">
        <v>10</v>
      </c>
      <c r="N2335" s="46">
        <f t="shared" si="470"/>
        <v>318</v>
      </c>
      <c r="O2335" s="46">
        <f t="shared" si="471"/>
        <v>26</v>
      </c>
      <c r="P2335" s="46" t="s">
        <v>30</v>
      </c>
      <c r="Q2335" s="58">
        <f t="shared" si="472"/>
        <v>0</v>
      </c>
      <c r="R2335" s="46" t="str">
        <f t="shared" si="473"/>
        <v>-</v>
      </c>
      <c r="S2335" s="58" t="str">
        <f t="shared" si="474"/>
        <v>No Discount</v>
      </c>
      <c r="T2335" s="46" t="str">
        <f t="shared" si="475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76"/>
        <v>0</v>
      </c>
      <c r="W2335" s="46" t="str">
        <f t="shared" si="477"/>
        <v>-</v>
      </c>
      <c r="X2335" s="58">
        <f t="shared" si="478"/>
        <v>0</v>
      </c>
      <c r="Y2335" s="46" t="str">
        <f t="shared" si="479"/>
        <v>No</v>
      </c>
      <c r="Z2335" s="46" t="str">
        <f t="shared" si="480"/>
        <v>LOW</v>
      </c>
    </row>
    <row r="2336" spans="1:26" x14ac:dyDescent="0.25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68"/>
        <v>5040</v>
      </c>
      <c r="L2336" s="46">
        <f t="shared" si="469"/>
        <v>5600</v>
      </c>
      <c r="M2336" s="46">
        <v>51</v>
      </c>
      <c r="N2336" s="46">
        <f t="shared" si="470"/>
        <v>5651</v>
      </c>
      <c r="O2336" s="46">
        <f t="shared" si="471"/>
        <v>611</v>
      </c>
      <c r="P2336" s="46" t="s">
        <v>30</v>
      </c>
      <c r="Q2336" s="58">
        <f t="shared" si="472"/>
        <v>0</v>
      </c>
      <c r="R2336" s="46" t="str">
        <f t="shared" si="473"/>
        <v>-</v>
      </c>
      <c r="S2336" s="58" t="str">
        <f t="shared" si="474"/>
        <v>No Discount</v>
      </c>
      <c r="T2336" s="46" t="str">
        <f t="shared" si="475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76"/>
        <v>0</v>
      </c>
      <c r="W2336" s="46" t="str">
        <f t="shared" si="477"/>
        <v>-</v>
      </c>
      <c r="X2336" s="58">
        <f t="shared" si="478"/>
        <v>0</v>
      </c>
      <c r="Y2336" s="46" t="str">
        <f t="shared" si="479"/>
        <v>No</v>
      </c>
      <c r="Z2336" s="46" t="str">
        <f t="shared" si="480"/>
        <v>HIGH</v>
      </c>
    </row>
    <row r="2337" spans="1:26" x14ac:dyDescent="0.25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68"/>
        <v>104429</v>
      </c>
      <c r="L2337" s="46">
        <f t="shared" si="469"/>
        <v>108563</v>
      </c>
      <c r="M2337" s="46">
        <v>29</v>
      </c>
      <c r="N2337" s="46">
        <f t="shared" si="470"/>
        <v>108592</v>
      </c>
      <c r="O2337" s="46">
        <f t="shared" si="471"/>
        <v>4163</v>
      </c>
      <c r="P2337" s="46" t="s">
        <v>28</v>
      </c>
      <c r="Q2337" s="58">
        <f t="shared" si="472"/>
        <v>0</v>
      </c>
      <c r="R2337" s="46" t="str">
        <f t="shared" si="473"/>
        <v>-</v>
      </c>
      <c r="S2337" s="58" t="str">
        <f t="shared" si="474"/>
        <v>No Discount</v>
      </c>
      <c r="T2337" s="46" t="str">
        <f t="shared" si="475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76"/>
        <v>0</v>
      </c>
      <c r="W2337" s="46" t="str">
        <f t="shared" si="477"/>
        <v>-</v>
      </c>
      <c r="X2337" s="58">
        <f t="shared" si="478"/>
        <v>0</v>
      </c>
      <c r="Y2337" s="46" t="str">
        <f t="shared" si="479"/>
        <v>Yes</v>
      </c>
      <c r="Z2337" s="46" t="str">
        <f t="shared" si="480"/>
        <v>MID</v>
      </c>
    </row>
    <row r="2338" spans="1:26" x14ac:dyDescent="0.25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68"/>
        <v>28908</v>
      </c>
      <c r="L2338" s="46">
        <f t="shared" si="469"/>
        <v>30349</v>
      </c>
      <c r="M2338" s="46">
        <v>95</v>
      </c>
      <c r="N2338" s="46">
        <f t="shared" si="470"/>
        <v>30444</v>
      </c>
      <c r="O2338" s="46">
        <f t="shared" si="471"/>
        <v>1536</v>
      </c>
      <c r="P2338" s="46" t="s">
        <v>30</v>
      </c>
      <c r="Q2338" s="58">
        <f t="shared" si="472"/>
        <v>0</v>
      </c>
      <c r="R2338" s="46" t="str">
        <f t="shared" si="473"/>
        <v>-</v>
      </c>
      <c r="S2338" s="58" t="str">
        <f t="shared" si="474"/>
        <v>No Discount</v>
      </c>
      <c r="T2338" s="46" t="str">
        <f t="shared" si="475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76"/>
        <v>0</v>
      </c>
      <c r="W2338" s="46" t="str">
        <f t="shared" si="477"/>
        <v>-</v>
      </c>
      <c r="X2338" s="58">
        <f t="shared" si="478"/>
        <v>0</v>
      </c>
      <c r="Y2338" s="46" t="str">
        <f t="shared" si="479"/>
        <v>Yes</v>
      </c>
      <c r="Z2338" s="46" t="str">
        <f t="shared" si="480"/>
        <v>Very high</v>
      </c>
    </row>
    <row r="2339" spans="1:26" x14ac:dyDescent="0.25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68"/>
        <v>4464</v>
      </c>
      <c r="L2339" s="46">
        <f t="shared" si="469"/>
        <v>4730</v>
      </c>
      <c r="M2339" s="46">
        <v>50</v>
      </c>
      <c r="N2339" s="46">
        <f t="shared" si="470"/>
        <v>4780</v>
      </c>
      <c r="O2339" s="46">
        <f t="shared" si="471"/>
        <v>316</v>
      </c>
      <c r="P2339" s="46" t="s">
        <v>152</v>
      </c>
      <c r="Q2339" s="58">
        <f t="shared" si="472"/>
        <v>0</v>
      </c>
      <c r="R2339" s="46">
        <f t="shared" si="473"/>
        <v>717</v>
      </c>
      <c r="S2339" s="58" t="str">
        <f t="shared" si="474"/>
        <v>No Discount</v>
      </c>
      <c r="T2339" s="46" t="str">
        <f t="shared" si="475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76"/>
        <v>0</v>
      </c>
      <c r="W2339" s="46" t="str">
        <f t="shared" si="477"/>
        <v>-</v>
      </c>
      <c r="X2339" s="58">
        <f t="shared" si="478"/>
        <v>0</v>
      </c>
      <c r="Y2339" s="46" t="str">
        <f t="shared" si="479"/>
        <v>Yes</v>
      </c>
      <c r="Z2339" s="46" t="str">
        <f t="shared" si="480"/>
        <v>HIGH</v>
      </c>
    </row>
    <row r="2340" spans="1:26" x14ac:dyDescent="0.25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68"/>
        <v>522</v>
      </c>
      <c r="L2340" s="46">
        <f t="shared" si="469"/>
        <v>567</v>
      </c>
      <c r="M2340" s="46">
        <v>10</v>
      </c>
      <c r="N2340" s="46">
        <f t="shared" si="470"/>
        <v>577</v>
      </c>
      <c r="O2340" s="46">
        <f t="shared" si="471"/>
        <v>55</v>
      </c>
      <c r="P2340" s="46" t="s">
        <v>30</v>
      </c>
      <c r="Q2340" s="58">
        <f t="shared" si="472"/>
        <v>0</v>
      </c>
      <c r="R2340" s="46" t="str">
        <f t="shared" si="473"/>
        <v>-</v>
      </c>
      <c r="S2340" s="58" t="str">
        <f t="shared" si="474"/>
        <v>No Discount</v>
      </c>
      <c r="T2340" s="46" t="str">
        <f t="shared" si="475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76"/>
        <v>0</v>
      </c>
      <c r="W2340" s="46" t="str">
        <f t="shared" si="477"/>
        <v>-</v>
      </c>
      <c r="X2340" s="58">
        <f t="shared" si="478"/>
        <v>0</v>
      </c>
      <c r="Y2340" s="46" t="str">
        <f t="shared" si="479"/>
        <v>No</v>
      </c>
      <c r="Z2340" s="46" t="str">
        <f t="shared" si="480"/>
        <v>LOW</v>
      </c>
    </row>
    <row r="2341" spans="1:26" x14ac:dyDescent="0.25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68"/>
        <v>1624</v>
      </c>
      <c r="L2341" s="46">
        <f t="shared" si="469"/>
        <v>1704</v>
      </c>
      <c r="M2341" s="46">
        <v>60</v>
      </c>
      <c r="N2341" s="46">
        <f t="shared" si="470"/>
        <v>1764</v>
      </c>
      <c r="O2341" s="46">
        <f t="shared" si="471"/>
        <v>140</v>
      </c>
      <c r="P2341" s="46" t="s">
        <v>152</v>
      </c>
      <c r="Q2341" s="58">
        <f t="shared" si="472"/>
        <v>0.3</v>
      </c>
      <c r="R2341" s="46">
        <f t="shared" si="473"/>
        <v>529.19999999999993</v>
      </c>
      <c r="S2341" s="58" t="str">
        <f t="shared" si="474"/>
        <v>No Discount</v>
      </c>
      <c r="T2341" s="46" t="str">
        <f t="shared" si="475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76"/>
        <v>0.3</v>
      </c>
      <c r="W2341" s="46">
        <f t="shared" si="477"/>
        <v>529.19999999999993</v>
      </c>
      <c r="X2341" s="58">
        <f t="shared" si="478"/>
        <v>0</v>
      </c>
      <c r="Y2341" s="46" t="str">
        <f t="shared" si="479"/>
        <v>No</v>
      </c>
      <c r="Z2341" s="46" t="str">
        <f t="shared" si="480"/>
        <v>HIGH</v>
      </c>
    </row>
    <row r="2342" spans="1:26" x14ac:dyDescent="0.25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68"/>
        <v>640</v>
      </c>
      <c r="L2342" s="46">
        <f t="shared" si="469"/>
        <v>680</v>
      </c>
      <c r="M2342" s="46">
        <v>30</v>
      </c>
      <c r="N2342" s="46">
        <f t="shared" si="470"/>
        <v>710</v>
      </c>
      <c r="O2342" s="46">
        <f t="shared" si="471"/>
        <v>70</v>
      </c>
      <c r="P2342" s="46" t="s">
        <v>28</v>
      </c>
      <c r="Q2342" s="58">
        <f t="shared" si="472"/>
        <v>0.3</v>
      </c>
      <c r="R2342" s="46">
        <f t="shared" si="473"/>
        <v>213</v>
      </c>
      <c r="S2342" s="58" t="str">
        <f t="shared" si="474"/>
        <v>No Discount</v>
      </c>
      <c r="T2342" s="46" t="str">
        <f t="shared" si="475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76"/>
        <v>0.3</v>
      </c>
      <c r="W2342" s="46">
        <f t="shared" si="477"/>
        <v>213</v>
      </c>
      <c r="X2342" s="58">
        <f t="shared" si="478"/>
        <v>0</v>
      </c>
      <c r="Y2342" s="46" t="str">
        <f t="shared" si="479"/>
        <v>No</v>
      </c>
      <c r="Z2342" s="46" t="str">
        <f t="shared" si="480"/>
        <v>MID</v>
      </c>
    </row>
    <row r="2343" spans="1:26" x14ac:dyDescent="0.25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68"/>
        <v>2984</v>
      </c>
      <c r="L2343" s="46">
        <f t="shared" si="469"/>
        <v>3224</v>
      </c>
      <c r="M2343" s="46">
        <v>38</v>
      </c>
      <c r="N2343" s="46">
        <f t="shared" si="470"/>
        <v>3262</v>
      </c>
      <c r="O2343" s="46">
        <f t="shared" si="471"/>
        <v>278</v>
      </c>
      <c r="P2343" s="46" t="s">
        <v>152</v>
      </c>
      <c r="Q2343" s="58">
        <f t="shared" si="472"/>
        <v>0</v>
      </c>
      <c r="R2343" s="46">
        <f t="shared" si="473"/>
        <v>489.29999999999995</v>
      </c>
      <c r="S2343" s="58" t="str">
        <f t="shared" si="474"/>
        <v>No Discount</v>
      </c>
      <c r="T2343" s="46" t="str">
        <f t="shared" si="475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76"/>
        <v>0</v>
      </c>
      <c r="W2343" s="46" t="str">
        <f t="shared" si="477"/>
        <v>-</v>
      </c>
      <c r="X2343" s="58">
        <f t="shared" si="478"/>
        <v>0</v>
      </c>
      <c r="Y2343" s="46" t="str">
        <f t="shared" si="479"/>
        <v>No</v>
      </c>
      <c r="Z2343" s="46" t="str">
        <f t="shared" si="480"/>
        <v>MID</v>
      </c>
    </row>
    <row r="2344" spans="1:26" x14ac:dyDescent="0.25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68"/>
        <v>824</v>
      </c>
      <c r="L2344" s="46">
        <f t="shared" si="469"/>
        <v>880</v>
      </c>
      <c r="M2344" s="46">
        <v>74</v>
      </c>
      <c r="N2344" s="46">
        <f t="shared" si="470"/>
        <v>954</v>
      </c>
      <c r="O2344" s="46">
        <f t="shared" si="471"/>
        <v>130</v>
      </c>
      <c r="P2344" s="46" t="s">
        <v>30</v>
      </c>
      <c r="Q2344" s="58">
        <f t="shared" si="472"/>
        <v>0</v>
      </c>
      <c r="R2344" s="46" t="str">
        <f t="shared" si="473"/>
        <v>-</v>
      </c>
      <c r="S2344" s="58" t="str">
        <f t="shared" si="474"/>
        <v>No Discount</v>
      </c>
      <c r="T2344" s="46" t="str">
        <f t="shared" si="475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76"/>
        <v>0</v>
      </c>
      <c r="W2344" s="46" t="str">
        <f t="shared" si="477"/>
        <v>-</v>
      </c>
      <c r="X2344" s="58">
        <f t="shared" si="478"/>
        <v>0</v>
      </c>
      <c r="Y2344" s="46" t="str">
        <f t="shared" si="479"/>
        <v>No</v>
      </c>
      <c r="Z2344" s="46" t="str">
        <f t="shared" si="480"/>
        <v>Very high</v>
      </c>
    </row>
    <row r="2345" spans="1:26" x14ac:dyDescent="0.25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68"/>
        <v>6210</v>
      </c>
      <c r="L2345" s="46">
        <f t="shared" si="469"/>
        <v>6578</v>
      </c>
      <c r="M2345" s="46">
        <v>71</v>
      </c>
      <c r="N2345" s="46">
        <f t="shared" si="470"/>
        <v>6649</v>
      </c>
      <c r="O2345" s="46">
        <f t="shared" si="471"/>
        <v>439</v>
      </c>
      <c r="P2345" s="46" t="s">
        <v>30</v>
      </c>
      <c r="Q2345" s="58">
        <f t="shared" si="472"/>
        <v>0</v>
      </c>
      <c r="R2345" s="46">
        <f t="shared" si="473"/>
        <v>997.34999999999991</v>
      </c>
      <c r="S2345" s="58" t="str">
        <f t="shared" si="474"/>
        <v>No Discount</v>
      </c>
      <c r="T2345" s="46" t="str">
        <f t="shared" si="475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76"/>
        <v>0</v>
      </c>
      <c r="W2345" s="46" t="str">
        <f t="shared" si="477"/>
        <v>-</v>
      </c>
      <c r="X2345" s="58">
        <f t="shared" si="478"/>
        <v>0</v>
      </c>
      <c r="Y2345" s="46" t="str">
        <f t="shared" si="479"/>
        <v>No</v>
      </c>
      <c r="Z2345" s="46" t="str">
        <f t="shared" si="480"/>
        <v>Very high</v>
      </c>
    </row>
    <row r="2346" spans="1:26" x14ac:dyDescent="0.25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68"/>
        <v>12768</v>
      </c>
      <c r="L2346" s="46">
        <f t="shared" si="469"/>
        <v>13402</v>
      </c>
      <c r="M2346" s="46">
        <v>67</v>
      </c>
      <c r="N2346" s="46">
        <f t="shared" si="470"/>
        <v>13469</v>
      </c>
      <c r="O2346" s="46">
        <f t="shared" si="471"/>
        <v>701</v>
      </c>
      <c r="P2346" s="46" t="s">
        <v>30</v>
      </c>
      <c r="Q2346" s="58">
        <f t="shared" si="472"/>
        <v>0.3</v>
      </c>
      <c r="R2346" s="46">
        <f t="shared" si="473"/>
        <v>4040.7</v>
      </c>
      <c r="S2346" s="58" t="str">
        <f t="shared" si="474"/>
        <v>No Discount</v>
      </c>
      <c r="T2346" s="46" t="str">
        <f t="shared" si="475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76"/>
        <v>0.3</v>
      </c>
      <c r="W2346" s="46">
        <f t="shared" si="477"/>
        <v>4040.7</v>
      </c>
      <c r="X2346" s="58">
        <f t="shared" si="478"/>
        <v>0</v>
      </c>
      <c r="Y2346" s="46" t="str">
        <f t="shared" si="479"/>
        <v>Yes</v>
      </c>
      <c r="Z2346" s="46" t="str">
        <f t="shared" si="480"/>
        <v>Very high</v>
      </c>
    </row>
    <row r="2347" spans="1:26" x14ac:dyDescent="0.25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68"/>
        <v>6120</v>
      </c>
      <c r="L2347" s="46">
        <f t="shared" si="469"/>
        <v>6930</v>
      </c>
      <c r="M2347" s="46">
        <v>39</v>
      </c>
      <c r="N2347" s="46">
        <f t="shared" si="470"/>
        <v>6969</v>
      </c>
      <c r="O2347" s="46">
        <f t="shared" si="471"/>
        <v>849</v>
      </c>
      <c r="P2347" s="46" t="s">
        <v>30</v>
      </c>
      <c r="Q2347" s="58">
        <f t="shared" si="472"/>
        <v>0</v>
      </c>
      <c r="R2347" s="46" t="str">
        <f t="shared" si="473"/>
        <v>-</v>
      </c>
      <c r="S2347" s="58" t="str">
        <f t="shared" si="474"/>
        <v>No Discount</v>
      </c>
      <c r="T2347" s="46" t="str">
        <f t="shared" si="475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76"/>
        <v>0</v>
      </c>
      <c r="W2347" s="46" t="str">
        <f t="shared" si="477"/>
        <v>-</v>
      </c>
      <c r="X2347" s="58">
        <f t="shared" si="478"/>
        <v>0</v>
      </c>
      <c r="Y2347" s="46" t="str">
        <f t="shared" si="479"/>
        <v>No</v>
      </c>
      <c r="Z2347" s="46" t="str">
        <f t="shared" si="480"/>
        <v>MID</v>
      </c>
    </row>
    <row r="2348" spans="1:26" x14ac:dyDescent="0.25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68"/>
        <v>616</v>
      </c>
      <c r="L2348" s="46">
        <f t="shared" si="469"/>
        <v>676</v>
      </c>
      <c r="M2348" s="46">
        <v>30</v>
      </c>
      <c r="N2348" s="46">
        <f t="shared" si="470"/>
        <v>706</v>
      </c>
      <c r="O2348" s="46">
        <f t="shared" si="471"/>
        <v>90</v>
      </c>
      <c r="P2348" s="46" t="s">
        <v>30</v>
      </c>
      <c r="Q2348" s="58">
        <f t="shared" si="472"/>
        <v>0</v>
      </c>
      <c r="R2348" s="46" t="str">
        <f t="shared" si="473"/>
        <v>-</v>
      </c>
      <c r="S2348" s="58" t="str">
        <f t="shared" si="474"/>
        <v>No Discount</v>
      </c>
      <c r="T2348" s="46" t="str">
        <f t="shared" si="475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76"/>
        <v>0</v>
      </c>
      <c r="W2348" s="46" t="str">
        <f t="shared" si="477"/>
        <v>-</v>
      </c>
      <c r="X2348" s="58">
        <f t="shared" si="478"/>
        <v>0</v>
      </c>
      <c r="Y2348" s="46" t="str">
        <f t="shared" si="479"/>
        <v>No</v>
      </c>
      <c r="Z2348" s="46" t="str">
        <f t="shared" si="480"/>
        <v>MID</v>
      </c>
    </row>
    <row r="2349" spans="1:26" x14ac:dyDescent="0.25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68"/>
        <v>8455</v>
      </c>
      <c r="L2349" s="46">
        <f t="shared" si="469"/>
        <v>9045</v>
      </c>
      <c r="M2349" s="46">
        <v>25</v>
      </c>
      <c r="N2349" s="46">
        <f t="shared" si="470"/>
        <v>9070</v>
      </c>
      <c r="O2349" s="46">
        <f t="shared" si="471"/>
        <v>615</v>
      </c>
      <c r="P2349" s="46" t="s">
        <v>30</v>
      </c>
      <c r="Q2349" s="58">
        <f t="shared" si="472"/>
        <v>0.3</v>
      </c>
      <c r="R2349" s="46">
        <f t="shared" si="473"/>
        <v>2721</v>
      </c>
      <c r="S2349" s="58" t="str">
        <f t="shared" si="474"/>
        <v>No Discount</v>
      </c>
      <c r="T2349" s="46" t="str">
        <f t="shared" si="475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76"/>
        <v>0.3</v>
      </c>
      <c r="W2349" s="46">
        <f t="shared" si="477"/>
        <v>2721</v>
      </c>
      <c r="X2349" s="58">
        <f t="shared" si="478"/>
        <v>0</v>
      </c>
      <c r="Y2349" s="46" t="str">
        <f t="shared" si="479"/>
        <v>No</v>
      </c>
      <c r="Z2349" s="46" t="str">
        <f t="shared" si="480"/>
        <v>MID</v>
      </c>
    </row>
    <row r="2350" spans="1:26" x14ac:dyDescent="0.25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68"/>
        <v>4374</v>
      </c>
      <c r="L2350" s="46">
        <f t="shared" si="469"/>
        <v>4722</v>
      </c>
      <c r="M2350" s="46">
        <v>36</v>
      </c>
      <c r="N2350" s="46">
        <f t="shared" si="470"/>
        <v>4758</v>
      </c>
      <c r="O2350" s="46">
        <f t="shared" si="471"/>
        <v>384</v>
      </c>
      <c r="P2350" s="46" t="s">
        <v>30</v>
      </c>
      <c r="Q2350" s="58">
        <f t="shared" si="472"/>
        <v>0</v>
      </c>
      <c r="R2350" s="46" t="str">
        <f t="shared" si="473"/>
        <v>-</v>
      </c>
      <c r="S2350" s="58" t="str">
        <f t="shared" si="474"/>
        <v>No Discount</v>
      </c>
      <c r="T2350" s="46" t="str">
        <f t="shared" si="475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76"/>
        <v>0</v>
      </c>
      <c r="W2350" s="46" t="str">
        <f t="shared" si="477"/>
        <v>-</v>
      </c>
      <c r="X2350" s="58">
        <f t="shared" si="478"/>
        <v>0</v>
      </c>
      <c r="Y2350" s="46" t="str">
        <f t="shared" si="479"/>
        <v>Yes</v>
      </c>
      <c r="Z2350" s="46" t="str">
        <f t="shared" si="480"/>
        <v>MID</v>
      </c>
    </row>
    <row r="2351" spans="1:26" x14ac:dyDescent="0.25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68"/>
        <v>168</v>
      </c>
      <c r="L2351" s="46">
        <f t="shared" si="469"/>
        <v>183</v>
      </c>
      <c r="M2351" s="46">
        <v>30</v>
      </c>
      <c r="N2351" s="46">
        <f t="shared" si="470"/>
        <v>213</v>
      </c>
      <c r="O2351" s="46">
        <f t="shared" si="471"/>
        <v>45</v>
      </c>
      <c r="P2351" s="46" t="s">
        <v>30</v>
      </c>
      <c r="Q2351" s="58">
        <f t="shared" si="472"/>
        <v>0</v>
      </c>
      <c r="R2351" s="46" t="str">
        <f t="shared" si="473"/>
        <v>-</v>
      </c>
      <c r="S2351" s="58" t="str">
        <f t="shared" si="474"/>
        <v>No Discount</v>
      </c>
      <c r="T2351" s="46" t="str">
        <f t="shared" si="475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76"/>
        <v>0</v>
      </c>
      <c r="W2351" s="46" t="str">
        <f t="shared" si="477"/>
        <v>-</v>
      </c>
      <c r="X2351" s="58">
        <f t="shared" si="478"/>
        <v>0</v>
      </c>
      <c r="Y2351" s="46" t="str">
        <f t="shared" si="479"/>
        <v>No</v>
      </c>
      <c r="Z2351" s="46" t="str">
        <f t="shared" si="480"/>
        <v>MID</v>
      </c>
    </row>
    <row r="2352" spans="1:26" x14ac:dyDescent="0.25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68"/>
        <v>1431</v>
      </c>
      <c r="L2352" s="46">
        <f t="shared" si="469"/>
        <v>1560</v>
      </c>
      <c r="M2352" s="46">
        <v>39</v>
      </c>
      <c r="N2352" s="46">
        <f t="shared" si="470"/>
        <v>1599</v>
      </c>
      <c r="O2352" s="46">
        <f t="shared" si="471"/>
        <v>168</v>
      </c>
      <c r="P2352" s="46" t="s">
        <v>30</v>
      </c>
      <c r="Q2352" s="58">
        <f t="shared" si="472"/>
        <v>0</v>
      </c>
      <c r="R2352" s="46" t="str">
        <f t="shared" si="473"/>
        <v>-</v>
      </c>
      <c r="S2352" s="58" t="str">
        <f t="shared" si="474"/>
        <v>No Discount</v>
      </c>
      <c r="T2352" s="46" t="str">
        <f t="shared" si="475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si="476"/>
        <v>0</v>
      </c>
      <c r="W2352" s="46" t="str">
        <f t="shared" si="477"/>
        <v>-</v>
      </c>
      <c r="X2352" s="58">
        <f t="shared" si="478"/>
        <v>0</v>
      </c>
      <c r="Y2352" s="46" t="str">
        <f t="shared" si="479"/>
        <v>No</v>
      </c>
      <c r="Z2352" s="46" t="str">
        <f t="shared" si="480"/>
        <v>MID</v>
      </c>
    </row>
    <row r="2353" spans="1:26" x14ac:dyDescent="0.25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68"/>
        <v>8001</v>
      </c>
      <c r="L2353" s="46">
        <f t="shared" si="469"/>
        <v>8399</v>
      </c>
      <c r="M2353" s="46">
        <v>80</v>
      </c>
      <c r="N2353" s="46">
        <f t="shared" si="470"/>
        <v>8479</v>
      </c>
      <c r="O2353" s="46">
        <f t="shared" si="471"/>
        <v>478</v>
      </c>
      <c r="P2353" s="46" t="s">
        <v>28</v>
      </c>
      <c r="Q2353" s="58">
        <f t="shared" si="472"/>
        <v>0</v>
      </c>
      <c r="R2353" s="46" t="str">
        <f t="shared" si="473"/>
        <v>-</v>
      </c>
      <c r="S2353" s="58" t="str">
        <f t="shared" si="474"/>
        <v>No Discount</v>
      </c>
      <c r="T2353" s="46" t="str">
        <f t="shared" si="475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76"/>
        <v>0</v>
      </c>
      <c r="W2353" s="46" t="str">
        <f t="shared" si="477"/>
        <v>-</v>
      </c>
      <c r="X2353" s="58">
        <f t="shared" si="478"/>
        <v>0</v>
      </c>
      <c r="Y2353" s="46" t="str">
        <f t="shared" si="479"/>
        <v>Yes</v>
      </c>
      <c r="Z2353" s="46" t="str">
        <f t="shared" si="480"/>
        <v>Very high</v>
      </c>
    </row>
    <row r="2354" spans="1:26" x14ac:dyDescent="0.25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68"/>
        <v>21672</v>
      </c>
      <c r="L2354" s="46">
        <f t="shared" si="469"/>
        <v>22734</v>
      </c>
      <c r="M2354" s="46">
        <v>82</v>
      </c>
      <c r="N2354" s="46">
        <f t="shared" si="470"/>
        <v>22816</v>
      </c>
      <c r="O2354" s="46">
        <f t="shared" si="471"/>
        <v>1144</v>
      </c>
      <c r="P2354" s="46" t="s">
        <v>28</v>
      </c>
      <c r="Q2354" s="58">
        <f t="shared" si="472"/>
        <v>0</v>
      </c>
      <c r="R2354" s="46">
        <f t="shared" si="473"/>
        <v>6388.4800000000005</v>
      </c>
      <c r="S2354" s="58" t="str">
        <f t="shared" si="474"/>
        <v>No Discount</v>
      </c>
      <c r="T2354" s="46" t="str">
        <f t="shared" si="475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76"/>
        <v>0</v>
      </c>
      <c r="W2354" s="46">
        <f t="shared" si="477"/>
        <v>6388.4800000000005</v>
      </c>
      <c r="X2354" s="58">
        <f t="shared" si="478"/>
        <v>0</v>
      </c>
      <c r="Y2354" s="46" t="str">
        <f t="shared" si="479"/>
        <v>Yes</v>
      </c>
      <c r="Z2354" s="46" t="str">
        <f t="shared" si="480"/>
        <v>Very high</v>
      </c>
    </row>
    <row r="2355" spans="1:26" x14ac:dyDescent="0.25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68"/>
        <v>1431</v>
      </c>
      <c r="L2355" s="46">
        <f t="shared" si="469"/>
        <v>1560</v>
      </c>
      <c r="M2355" s="46">
        <v>49</v>
      </c>
      <c r="N2355" s="46">
        <f t="shared" si="470"/>
        <v>1609</v>
      </c>
      <c r="O2355" s="46">
        <f t="shared" si="471"/>
        <v>178</v>
      </c>
      <c r="P2355" s="46" t="s">
        <v>28</v>
      </c>
      <c r="Q2355" s="58">
        <f t="shared" si="472"/>
        <v>0.3</v>
      </c>
      <c r="R2355" s="46">
        <f t="shared" si="473"/>
        <v>482.7</v>
      </c>
      <c r="S2355" s="58" t="str">
        <f t="shared" si="474"/>
        <v>No Discount</v>
      </c>
      <c r="T2355" s="46" t="str">
        <f t="shared" si="475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76"/>
        <v>0.3</v>
      </c>
      <c r="W2355" s="46">
        <f t="shared" si="477"/>
        <v>482.7</v>
      </c>
      <c r="X2355" s="58">
        <f t="shared" si="478"/>
        <v>0</v>
      </c>
      <c r="Y2355" s="46" t="str">
        <f t="shared" si="479"/>
        <v>No</v>
      </c>
      <c r="Z2355" s="46" t="str">
        <f t="shared" si="480"/>
        <v>HIGH</v>
      </c>
    </row>
    <row r="2356" spans="1:26" x14ac:dyDescent="0.25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68"/>
        <v>4293</v>
      </c>
      <c r="L2356" s="46">
        <f t="shared" si="469"/>
        <v>4599</v>
      </c>
      <c r="M2356" s="46">
        <v>82</v>
      </c>
      <c r="N2356" s="46">
        <f t="shared" si="470"/>
        <v>4681</v>
      </c>
      <c r="O2356" s="46">
        <f t="shared" si="471"/>
        <v>388</v>
      </c>
      <c r="P2356" s="46" t="s">
        <v>28</v>
      </c>
      <c r="Q2356" s="58">
        <f t="shared" si="472"/>
        <v>0</v>
      </c>
      <c r="R2356" s="46" t="str">
        <f t="shared" si="473"/>
        <v>-</v>
      </c>
      <c r="S2356" s="58" t="str">
        <f t="shared" si="474"/>
        <v>No Discount</v>
      </c>
      <c r="T2356" s="46" t="str">
        <f t="shared" si="475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76"/>
        <v>0</v>
      </c>
      <c r="W2356" s="46" t="str">
        <f t="shared" si="477"/>
        <v>-</v>
      </c>
      <c r="X2356" s="58">
        <f t="shared" si="478"/>
        <v>0</v>
      </c>
      <c r="Y2356" s="46" t="str">
        <f t="shared" si="479"/>
        <v>No</v>
      </c>
      <c r="Z2356" s="46" t="str">
        <f t="shared" si="480"/>
        <v>Very high</v>
      </c>
    </row>
    <row r="2357" spans="1:26" x14ac:dyDescent="0.25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68"/>
        <v>901</v>
      </c>
      <c r="L2357" s="46">
        <f t="shared" si="469"/>
        <v>954</v>
      </c>
      <c r="M2357" s="46">
        <v>46</v>
      </c>
      <c r="N2357" s="46">
        <f t="shared" si="470"/>
        <v>1000</v>
      </c>
      <c r="O2357" s="46">
        <f t="shared" si="471"/>
        <v>99</v>
      </c>
      <c r="P2357" s="46" t="s">
        <v>30</v>
      </c>
      <c r="Q2357" s="58">
        <f t="shared" si="472"/>
        <v>0</v>
      </c>
      <c r="R2357" s="46" t="str">
        <f t="shared" si="473"/>
        <v>-</v>
      </c>
      <c r="S2357" s="58" t="str">
        <f t="shared" si="474"/>
        <v>No Discount</v>
      </c>
      <c r="T2357" s="46" t="str">
        <f t="shared" si="475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76"/>
        <v>0</v>
      </c>
      <c r="W2357" s="46" t="str">
        <f t="shared" si="477"/>
        <v>-</v>
      </c>
      <c r="X2357" s="58">
        <f t="shared" si="478"/>
        <v>0</v>
      </c>
      <c r="Y2357" s="46" t="str">
        <f t="shared" si="479"/>
        <v>No</v>
      </c>
      <c r="Z2357" s="46" t="str">
        <f t="shared" si="480"/>
        <v>HIGH</v>
      </c>
    </row>
    <row r="2358" spans="1:26" x14ac:dyDescent="0.25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68"/>
        <v>258</v>
      </c>
      <c r="L2358" s="46">
        <f t="shared" si="469"/>
        <v>279</v>
      </c>
      <c r="M2358" s="46">
        <v>10</v>
      </c>
      <c r="N2358" s="46">
        <f t="shared" si="470"/>
        <v>289</v>
      </c>
      <c r="O2358" s="46">
        <f t="shared" si="471"/>
        <v>31</v>
      </c>
      <c r="P2358" s="46" t="s">
        <v>30</v>
      </c>
      <c r="Q2358" s="58">
        <f t="shared" si="472"/>
        <v>0.3</v>
      </c>
      <c r="R2358" s="46">
        <f t="shared" si="473"/>
        <v>86.7</v>
      </c>
      <c r="S2358" s="58" t="str">
        <f t="shared" si="474"/>
        <v>No Discount</v>
      </c>
      <c r="T2358" s="46" t="str">
        <f t="shared" si="475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76"/>
        <v>0.3</v>
      </c>
      <c r="W2358" s="46">
        <f t="shared" si="477"/>
        <v>86.7</v>
      </c>
      <c r="X2358" s="58">
        <f t="shared" si="478"/>
        <v>0</v>
      </c>
      <c r="Y2358" s="46" t="str">
        <f t="shared" si="479"/>
        <v>No</v>
      </c>
      <c r="Z2358" s="46" t="str">
        <f t="shared" si="480"/>
        <v>LOW</v>
      </c>
    </row>
    <row r="2359" spans="1:26" x14ac:dyDescent="0.25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68"/>
        <v>765</v>
      </c>
      <c r="L2359" s="46">
        <f t="shared" si="469"/>
        <v>855</v>
      </c>
      <c r="M2359" s="46">
        <v>30</v>
      </c>
      <c r="N2359" s="46">
        <f t="shared" si="470"/>
        <v>885</v>
      </c>
      <c r="O2359" s="46">
        <f t="shared" si="471"/>
        <v>120</v>
      </c>
      <c r="P2359" s="46" t="s">
        <v>28</v>
      </c>
      <c r="Q2359" s="58">
        <f t="shared" si="472"/>
        <v>0</v>
      </c>
      <c r="R2359" s="46" t="str">
        <f t="shared" si="473"/>
        <v>-</v>
      </c>
      <c r="S2359" s="58" t="str">
        <f t="shared" si="474"/>
        <v>No Discount</v>
      </c>
      <c r="T2359" s="46" t="str">
        <f t="shared" si="475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76"/>
        <v>0</v>
      </c>
      <c r="W2359" s="46" t="str">
        <f t="shared" si="477"/>
        <v>-</v>
      </c>
      <c r="X2359" s="58">
        <f t="shared" si="478"/>
        <v>0</v>
      </c>
      <c r="Y2359" s="46" t="str">
        <f t="shared" si="479"/>
        <v>No</v>
      </c>
      <c r="Z2359" s="46" t="str">
        <f t="shared" si="480"/>
        <v>MID</v>
      </c>
    </row>
    <row r="2360" spans="1:26" x14ac:dyDescent="0.25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68"/>
        <v>2573</v>
      </c>
      <c r="L2360" s="46">
        <f t="shared" si="469"/>
        <v>2778</v>
      </c>
      <c r="M2360" s="46">
        <v>66</v>
      </c>
      <c r="N2360" s="46">
        <f t="shared" si="470"/>
        <v>2844</v>
      </c>
      <c r="O2360" s="46">
        <f t="shared" si="471"/>
        <v>271</v>
      </c>
      <c r="P2360" s="46" t="s">
        <v>30</v>
      </c>
      <c r="Q2360" s="58">
        <f t="shared" si="472"/>
        <v>0</v>
      </c>
      <c r="R2360" s="46" t="str">
        <f t="shared" si="473"/>
        <v>-</v>
      </c>
      <c r="S2360" s="58" t="str">
        <f t="shared" si="474"/>
        <v>No Discount</v>
      </c>
      <c r="T2360" s="46" t="str">
        <f t="shared" si="475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76"/>
        <v>0</v>
      </c>
      <c r="W2360" s="46" t="str">
        <f t="shared" si="477"/>
        <v>-</v>
      </c>
      <c r="X2360" s="58">
        <f t="shared" si="478"/>
        <v>0</v>
      </c>
      <c r="Y2360" s="46" t="str">
        <f t="shared" si="479"/>
        <v>Yes</v>
      </c>
      <c r="Z2360" s="46" t="str">
        <f t="shared" si="480"/>
        <v>Very high</v>
      </c>
    </row>
    <row r="2361" spans="1:26" x14ac:dyDescent="0.25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68"/>
        <v>1666</v>
      </c>
      <c r="L2361" s="46">
        <f t="shared" si="469"/>
        <v>1798</v>
      </c>
      <c r="M2361" s="46">
        <v>26</v>
      </c>
      <c r="N2361" s="46">
        <f t="shared" si="470"/>
        <v>1824</v>
      </c>
      <c r="O2361" s="46">
        <f t="shared" si="471"/>
        <v>158</v>
      </c>
      <c r="P2361" s="46" t="s">
        <v>30</v>
      </c>
      <c r="Q2361" s="58">
        <f t="shared" si="472"/>
        <v>0</v>
      </c>
      <c r="R2361" s="46" t="str">
        <f t="shared" si="473"/>
        <v>-</v>
      </c>
      <c r="S2361" s="58" t="str">
        <f t="shared" si="474"/>
        <v>No Discount</v>
      </c>
      <c r="T2361" s="46" t="str">
        <f t="shared" si="475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76"/>
        <v>0</v>
      </c>
      <c r="W2361" s="46" t="str">
        <f t="shared" si="477"/>
        <v>-</v>
      </c>
      <c r="X2361" s="58">
        <f t="shared" si="478"/>
        <v>0</v>
      </c>
      <c r="Y2361" s="46" t="str">
        <f t="shared" si="479"/>
        <v>Yes</v>
      </c>
      <c r="Z2361" s="46" t="str">
        <f t="shared" si="480"/>
        <v>MID</v>
      </c>
    </row>
    <row r="2362" spans="1:26" x14ac:dyDescent="0.25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68"/>
        <v>4672</v>
      </c>
      <c r="L2362" s="46">
        <f t="shared" si="469"/>
        <v>4906</v>
      </c>
      <c r="M2362" s="46">
        <v>83</v>
      </c>
      <c r="N2362" s="46">
        <f t="shared" si="470"/>
        <v>4989</v>
      </c>
      <c r="O2362" s="46">
        <f t="shared" si="471"/>
        <v>317</v>
      </c>
      <c r="P2362" s="46" t="s">
        <v>30</v>
      </c>
      <c r="Q2362" s="58">
        <f t="shared" si="472"/>
        <v>0</v>
      </c>
      <c r="R2362" s="46" t="str">
        <f t="shared" si="473"/>
        <v>-</v>
      </c>
      <c r="S2362" s="58" t="str">
        <f t="shared" si="474"/>
        <v>No Discount</v>
      </c>
      <c r="T2362" s="46" t="str">
        <f t="shared" si="475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76"/>
        <v>0</v>
      </c>
      <c r="W2362" s="46" t="str">
        <f t="shared" si="477"/>
        <v>-</v>
      </c>
      <c r="X2362" s="58">
        <f t="shared" si="478"/>
        <v>0</v>
      </c>
      <c r="Y2362" s="46" t="str">
        <f t="shared" si="479"/>
        <v>No</v>
      </c>
      <c r="Z2362" s="46" t="str">
        <f t="shared" si="480"/>
        <v>Very high</v>
      </c>
    </row>
    <row r="2363" spans="1:26" x14ac:dyDescent="0.25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68"/>
        <v>3492</v>
      </c>
      <c r="L2363" s="46">
        <f t="shared" si="469"/>
        <v>3738</v>
      </c>
      <c r="M2363" s="46">
        <v>75</v>
      </c>
      <c r="N2363" s="46">
        <f t="shared" si="470"/>
        <v>3813</v>
      </c>
      <c r="O2363" s="46">
        <f t="shared" si="471"/>
        <v>321</v>
      </c>
      <c r="P2363" s="46" t="s">
        <v>30</v>
      </c>
      <c r="Q2363" s="58">
        <f t="shared" si="472"/>
        <v>0</v>
      </c>
      <c r="R2363" s="46" t="str">
        <f t="shared" si="473"/>
        <v>-</v>
      </c>
      <c r="S2363" s="58" t="str">
        <f t="shared" si="474"/>
        <v>No Discount</v>
      </c>
      <c r="T2363" s="46" t="str">
        <f t="shared" si="475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76"/>
        <v>0</v>
      </c>
      <c r="W2363" s="46" t="str">
        <f t="shared" si="477"/>
        <v>-</v>
      </c>
      <c r="X2363" s="58">
        <f t="shared" si="478"/>
        <v>0</v>
      </c>
      <c r="Y2363" s="46" t="str">
        <f t="shared" si="479"/>
        <v>No</v>
      </c>
      <c r="Z2363" s="46" t="str">
        <f t="shared" si="480"/>
        <v>Very high</v>
      </c>
    </row>
    <row r="2364" spans="1:26" x14ac:dyDescent="0.25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68"/>
        <v>696</v>
      </c>
      <c r="L2364" s="46">
        <f t="shared" si="469"/>
        <v>751</v>
      </c>
      <c r="M2364" s="46">
        <v>46</v>
      </c>
      <c r="N2364" s="46">
        <f t="shared" si="470"/>
        <v>797</v>
      </c>
      <c r="O2364" s="46">
        <f t="shared" si="471"/>
        <v>101</v>
      </c>
      <c r="P2364" s="46" t="s">
        <v>28</v>
      </c>
      <c r="Q2364" s="58">
        <f t="shared" si="472"/>
        <v>0</v>
      </c>
      <c r="R2364" s="46">
        <f t="shared" si="473"/>
        <v>119.55</v>
      </c>
      <c r="S2364" s="58" t="str">
        <f t="shared" si="474"/>
        <v>No Discount</v>
      </c>
      <c r="T2364" s="46" t="str">
        <f t="shared" si="475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76"/>
        <v>0</v>
      </c>
      <c r="W2364" s="46" t="str">
        <f t="shared" si="477"/>
        <v>-</v>
      </c>
      <c r="X2364" s="58">
        <f t="shared" si="478"/>
        <v>0</v>
      </c>
      <c r="Y2364" s="46" t="str">
        <f t="shared" si="479"/>
        <v>No</v>
      </c>
      <c r="Z2364" s="46" t="str">
        <f t="shared" si="480"/>
        <v>HIGH</v>
      </c>
    </row>
    <row r="2365" spans="1:26" x14ac:dyDescent="0.25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68"/>
        <v>4812</v>
      </c>
      <c r="L2365" s="46">
        <f t="shared" si="469"/>
        <v>4956</v>
      </c>
      <c r="M2365" s="46">
        <v>46</v>
      </c>
      <c r="N2365" s="46">
        <f t="shared" si="470"/>
        <v>5002</v>
      </c>
      <c r="O2365" s="46">
        <f t="shared" si="471"/>
        <v>190</v>
      </c>
      <c r="P2365" s="46" t="s">
        <v>28</v>
      </c>
      <c r="Q2365" s="58">
        <f t="shared" si="472"/>
        <v>0</v>
      </c>
      <c r="R2365" s="46" t="str">
        <f t="shared" si="473"/>
        <v>-</v>
      </c>
      <c r="S2365" s="58" t="str">
        <f t="shared" si="474"/>
        <v>No Discount</v>
      </c>
      <c r="T2365" s="46" t="str">
        <f t="shared" si="475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76"/>
        <v>0</v>
      </c>
      <c r="W2365" s="46" t="str">
        <f t="shared" si="477"/>
        <v>-</v>
      </c>
      <c r="X2365" s="58">
        <f t="shared" si="478"/>
        <v>0</v>
      </c>
      <c r="Y2365" s="46" t="str">
        <f t="shared" si="479"/>
        <v>No</v>
      </c>
      <c r="Z2365" s="46" t="str">
        <f t="shared" si="480"/>
        <v>HIGH</v>
      </c>
    </row>
    <row r="2366" spans="1:26" x14ac:dyDescent="0.25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68"/>
        <v>486</v>
      </c>
      <c r="L2366" s="46">
        <f t="shared" si="469"/>
        <v>525</v>
      </c>
      <c r="M2366" s="46">
        <v>30</v>
      </c>
      <c r="N2366" s="46">
        <f t="shared" si="470"/>
        <v>555</v>
      </c>
      <c r="O2366" s="46">
        <f t="shared" si="471"/>
        <v>69</v>
      </c>
      <c r="P2366" s="46" t="s">
        <v>30</v>
      </c>
      <c r="Q2366" s="58">
        <f t="shared" si="472"/>
        <v>0</v>
      </c>
      <c r="R2366" s="46">
        <f t="shared" si="473"/>
        <v>155.4</v>
      </c>
      <c r="S2366" s="58" t="str">
        <f t="shared" si="474"/>
        <v>No Discount</v>
      </c>
      <c r="T2366" s="46" t="str">
        <f t="shared" si="475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76"/>
        <v>0</v>
      </c>
      <c r="W2366" s="46">
        <f t="shared" si="477"/>
        <v>155.4</v>
      </c>
      <c r="X2366" s="58">
        <f t="shared" si="478"/>
        <v>0</v>
      </c>
      <c r="Y2366" s="46" t="str">
        <f t="shared" si="479"/>
        <v>No</v>
      </c>
      <c r="Z2366" s="46" t="str">
        <f t="shared" si="480"/>
        <v>MID</v>
      </c>
    </row>
    <row r="2367" spans="1:26" x14ac:dyDescent="0.25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68"/>
        <v>8584</v>
      </c>
      <c r="L2367" s="46">
        <f t="shared" si="469"/>
        <v>9184</v>
      </c>
      <c r="M2367" s="46">
        <v>37</v>
      </c>
      <c r="N2367" s="46">
        <f t="shared" si="470"/>
        <v>9221</v>
      </c>
      <c r="O2367" s="46">
        <f t="shared" si="471"/>
        <v>637</v>
      </c>
      <c r="P2367" s="46" t="s">
        <v>30</v>
      </c>
      <c r="Q2367" s="58">
        <f t="shared" si="472"/>
        <v>0</v>
      </c>
      <c r="R2367" s="46" t="str">
        <f t="shared" si="473"/>
        <v>-</v>
      </c>
      <c r="S2367" s="58" t="str">
        <f t="shared" si="474"/>
        <v>No Discount</v>
      </c>
      <c r="T2367" s="46" t="str">
        <f t="shared" si="475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76"/>
        <v>0</v>
      </c>
      <c r="W2367" s="46" t="str">
        <f t="shared" si="477"/>
        <v>-</v>
      </c>
      <c r="X2367" s="58">
        <f t="shared" si="478"/>
        <v>0</v>
      </c>
      <c r="Y2367" s="46" t="str">
        <f t="shared" si="479"/>
        <v>Yes</v>
      </c>
      <c r="Z2367" s="46" t="str">
        <f t="shared" si="480"/>
        <v>MID</v>
      </c>
    </row>
    <row r="2368" spans="1:26" x14ac:dyDescent="0.25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68"/>
        <v>52443</v>
      </c>
      <c r="L2368" s="46">
        <f t="shared" si="469"/>
        <v>53469</v>
      </c>
      <c r="M2368" s="46">
        <v>86</v>
      </c>
      <c r="N2368" s="46">
        <f t="shared" si="470"/>
        <v>53555</v>
      </c>
      <c r="O2368" s="46">
        <f t="shared" si="471"/>
        <v>1112</v>
      </c>
      <c r="P2368" s="46" t="s">
        <v>30</v>
      </c>
      <c r="Q2368" s="58">
        <f t="shared" si="472"/>
        <v>0.3</v>
      </c>
      <c r="R2368" s="46">
        <f t="shared" si="473"/>
        <v>16066.5</v>
      </c>
      <c r="S2368" s="58" t="str">
        <f t="shared" si="474"/>
        <v>No Discount</v>
      </c>
      <c r="T2368" s="46" t="str">
        <f t="shared" si="475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76"/>
        <v>0.3</v>
      </c>
      <c r="W2368" s="46">
        <f t="shared" si="477"/>
        <v>16066.5</v>
      </c>
      <c r="X2368" s="58">
        <f t="shared" si="478"/>
        <v>0</v>
      </c>
      <c r="Y2368" s="46" t="str">
        <f t="shared" si="479"/>
        <v>Yes</v>
      </c>
      <c r="Z2368" s="46" t="str">
        <f t="shared" si="480"/>
        <v>Very high</v>
      </c>
    </row>
    <row r="2369" spans="1:26" x14ac:dyDescent="0.25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68"/>
        <v>4485</v>
      </c>
      <c r="L2369" s="46">
        <f t="shared" si="469"/>
        <v>4704</v>
      </c>
      <c r="M2369" s="46">
        <v>36</v>
      </c>
      <c r="N2369" s="46">
        <f t="shared" si="470"/>
        <v>4740</v>
      </c>
      <c r="O2369" s="46">
        <f t="shared" si="471"/>
        <v>255</v>
      </c>
      <c r="P2369" s="46" t="s">
        <v>28</v>
      </c>
      <c r="Q2369" s="58">
        <f t="shared" si="472"/>
        <v>0</v>
      </c>
      <c r="R2369" s="46">
        <f t="shared" si="473"/>
        <v>711</v>
      </c>
      <c r="S2369" s="58" t="str">
        <f t="shared" si="474"/>
        <v>No Discount</v>
      </c>
      <c r="T2369" s="46" t="str">
        <f t="shared" si="475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76"/>
        <v>0</v>
      </c>
      <c r="W2369" s="46" t="str">
        <f t="shared" si="477"/>
        <v>-</v>
      </c>
      <c r="X2369" s="58">
        <f t="shared" si="478"/>
        <v>0</v>
      </c>
      <c r="Y2369" s="46" t="str">
        <f t="shared" si="479"/>
        <v>Yes</v>
      </c>
      <c r="Z2369" s="46" t="str">
        <f t="shared" si="480"/>
        <v>MID</v>
      </c>
    </row>
    <row r="2370" spans="1:26" x14ac:dyDescent="0.25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68"/>
        <v>1164</v>
      </c>
      <c r="L2370" s="46">
        <f t="shared" si="469"/>
        <v>1246</v>
      </c>
      <c r="M2370" s="46">
        <v>59</v>
      </c>
      <c r="N2370" s="46">
        <f t="shared" si="470"/>
        <v>1305</v>
      </c>
      <c r="O2370" s="46">
        <f t="shared" si="471"/>
        <v>141</v>
      </c>
      <c r="P2370" s="46" t="s">
        <v>30</v>
      </c>
      <c r="Q2370" s="58">
        <f t="shared" si="472"/>
        <v>0</v>
      </c>
      <c r="R2370" s="46" t="str">
        <f t="shared" si="473"/>
        <v>-</v>
      </c>
      <c r="S2370" s="58" t="str">
        <f t="shared" si="474"/>
        <v>No Discount</v>
      </c>
      <c r="T2370" s="46" t="str">
        <f t="shared" si="475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76"/>
        <v>0</v>
      </c>
      <c r="W2370" s="46" t="str">
        <f t="shared" si="477"/>
        <v>-</v>
      </c>
      <c r="X2370" s="58">
        <f t="shared" si="478"/>
        <v>0</v>
      </c>
      <c r="Y2370" s="46" t="str">
        <f t="shared" si="479"/>
        <v>No</v>
      </c>
      <c r="Z2370" s="46" t="str">
        <f t="shared" si="480"/>
        <v>HIGH</v>
      </c>
    </row>
    <row r="2371" spans="1:26" x14ac:dyDescent="0.25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81">I2371*J2371</f>
        <v>532</v>
      </c>
      <c r="L2371" s="46">
        <f t="shared" ref="L2371:L2434" si="482">H2371*J2371</f>
        <v>556</v>
      </c>
      <c r="M2371" s="46">
        <v>30</v>
      </c>
      <c r="N2371" s="46">
        <f t="shared" ref="N2371:N2434" si="483">L2371+M2371</f>
        <v>586</v>
      </c>
      <c r="O2371" s="46">
        <f t="shared" ref="O2371:O2434" si="484">N2371-K2371</f>
        <v>54</v>
      </c>
      <c r="P2371" s="46" t="s">
        <v>30</v>
      </c>
      <c r="Q2371" s="58">
        <f t="shared" ref="Q2371:Q2434" si="485">IF(E2371="Amazon",30%,0)</f>
        <v>0</v>
      </c>
      <c r="R2371" s="46" t="str">
        <f t="shared" ref="R2371:R2434" si="486">IF(E2371="Amazon",30%*N2371,IF(E2371="Flipkart",28%*N2371,IF(E2371="India Mart",15%*N2371,"-")))</f>
        <v>-</v>
      </c>
      <c r="S2371" s="58" t="str">
        <f t="shared" ref="S2371:S2434" si="487">IF(AND(E2371="Website",N2371&gt;25000),2%,"No Discount")</f>
        <v>No Discount</v>
      </c>
      <c r="T2371" s="46" t="str">
        <f t="shared" ref="T2371:T2434" si="488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ref="V2371:V2434" si="489">IF(E2371="Amazon",30%,0%)</f>
        <v>0</v>
      </c>
      <c r="W2371" s="46" t="str">
        <f t="shared" ref="W2371:W2434" si="490">IF(E2371="Amazon",N2371*30%,IF(E2371="flipkart",N2371*28%,IF(E2371="indiamart",N2371*15%,"-")))</f>
        <v>-</v>
      </c>
      <c r="X2371" s="58">
        <f t="shared" ref="X2371:X2434" si="491">IF(AND(E2371="website",N2371&gt;25000),2%,0%)</f>
        <v>0</v>
      </c>
      <c r="Y2371" s="46" t="str">
        <f t="shared" ref="Y2371:Y2434" si="492">IF(OR(D2371="Furniture",D2371="Technology"),"Yes","No")</f>
        <v>No</v>
      </c>
      <c r="Z2371" s="46" t="str">
        <f t="shared" ref="Z2371:Z2434" si="493">_xlfn.IFS(M2371&lt;=20,"LOW",M2371&lt;=40,"MID",M2371&lt;=60,"HIGH",M2371&gt;60,"Very high")</f>
        <v>MID</v>
      </c>
    </row>
    <row r="2372" spans="1:26" x14ac:dyDescent="0.25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81"/>
        <v>2232</v>
      </c>
      <c r="L2372" s="46">
        <f t="shared" si="482"/>
        <v>2365</v>
      </c>
      <c r="M2372" s="46">
        <v>40</v>
      </c>
      <c r="N2372" s="46">
        <f t="shared" si="483"/>
        <v>2405</v>
      </c>
      <c r="O2372" s="46">
        <f t="shared" si="484"/>
        <v>173</v>
      </c>
      <c r="P2372" s="46" t="s">
        <v>30</v>
      </c>
      <c r="Q2372" s="58">
        <f t="shared" si="485"/>
        <v>0</v>
      </c>
      <c r="R2372" s="46">
        <f t="shared" si="486"/>
        <v>673.40000000000009</v>
      </c>
      <c r="S2372" s="58" t="str">
        <f t="shared" si="487"/>
        <v>No Discount</v>
      </c>
      <c r="T2372" s="46" t="str">
        <f t="shared" si="488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89"/>
        <v>0</v>
      </c>
      <c r="W2372" s="46">
        <f t="shared" si="490"/>
        <v>673.40000000000009</v>
      </c>
      <c r="X2372" s="58">
        <f t="shared" si="491"/>
        <v>0</v>
      </c>
      <c r="Y2372" s="46" t="str">
        <f t="shared" si="492"/>
        <v>Yes</v>
      </c>
      <c r="Z2372" s="46" t="str">
        <f t="shared" si="493"/>
        <v>MID</v>
      </c>
    </row>
    <row r="2373" spans="1:26" x14ac:dyDescent="0.25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81"/>
        <v>2696</v>
      </c>
      <c r="L2373" s="46">
        <f t="shared" si="482"/>
        <v>3056</v>
      </c>
      <c r="M2373" s="46">
        <v>86</v>
      </c>
      <c r="N2373" s="46">
        <f t="shared" si="483"/>
        <v>3142</v>
      </c>
      <c r="O2373" s="46">
        <f t="shared" si="484"/>
        <v>446</v>
      </c>
      <c r="P2373" s="46" t="s">
        <v>30</v>
      </c>
      <c r="Q2373" s="58">
        <f t="shared" si="485"/>
        <v>0</v>
      </c>
      <c r="R2373" s="46">
        <f t="shared" si="486"/>
        <v>879.7600000000001</v>
      </c>
      <c r="S2373" s="58" t="str">
        <f t="shared" si="487"/>
        <v>No Discount</v>
      </c>
      <c r="T2373" s="46" t="str">
        <f t="shared" si="488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89"/>
        <v>0</v>
      </c>
      <c r="W2373" s="46">
        <f t="shared" si="490"/>
        <v>879.7600000000001</v>
      </c>
      <c r="X2373" s="58">
        <f t="shared" si="491"/>
        <v>0</v>
      </c>
      <c r="Y2373" s="46" t="str">
        <f t="shared" si="492"/>
        <v>Yes</v>
      </c>
      <c r="Z2373" s="46" t="str">
        <f t="shared" si="493"/>
        <v>Very high</v>
      </c>
    </row>
    <row r="2374" spans="1:26" x14ac:dyDescent="0.25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81"/>
        <v>1586</v>
      </c>
      <c r="L2374" s="46">
        <f t="shared" si="482"/>
        <v>1650</v>
      </c>
      <c r="M2374" s="46">
        <v>41</v>
      </c>
      <c r="N2374" s="46">
        <f t="shared" si="483"/>
        <v>1691</v>
      </c>
      <c r="O2374" s="46">
        <f t="shared" si="484"/>
        <v>105</v>
      </c>
      <c r="P2374" s="46" t="s">
        <v>30</v>
      </c>
      <c r="Q2374" s="58">
        <f t="shared" si="485"/>
        <v>0.3</v>
      </c>
      <c r="R2374" s="46">
        <f t="shared" si="486"/>
        <v>507.29999999999995</v>
      </c>
      <c r="S2374" s="58" t="str">
        <f t="shared" si="487"/>
        <v>No Discount</v>
      </c>
      <c r="T2374" s="46" t="str">
        <f t="shared" si="488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89"/>
        <v>0.3</v>
      </c>
      <c r="W2374" s="46">
        <f t="shared" si="490"/>
        <v>507.29999999999995</v>
      </c>
      <c r="X2374" s="58">
        <f t="shared" si="491"/>
        <v>0</v>
      </c>
      <c r="Y2374" s="46" t="str">
        <f t="shared" si="492"/>
        <v>No</v>
      </c>
      <c r="Z2374" s="46" t="str">
        <f t="shared" si="493"/>
        <v>HIGH</v>
      </c>
    </row>
    <row r="2375" spans="1:26" x14ac:dyDescent="0.25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81"/>
        <v>62</v>
      </c>
      <c r="L2375" s="46">
        <f t="shared" si="482"/>
        <v>67</v>
      </c>
      <c r="M2375" s="46">
        <v>10</v>
      </c>
      <c r="N2375" s="46">
        <f t="shared" si="483"/>
        <v>77</v>
      </c>
      <c r="O2375" s="46">
        <f t="shared" si="484"/>
        <v>15</v>
      </c>
      <c r="P2375" s="46" t="s">
        <v>152</v>
      </c>
      <c r="Q2375" s="58">
        <f t="shared" si="485"/>
        <v>0</v>
      </c>
      <c r="R2375" s="46">
        <f t="shared" si="486"/>
        <v>11.549999999999999</v>
      </c>
      <c r="S2375" s="58" t="str">
        <f t="shared" si="487"/>
        <v>No Discount</v>
      </c>
      <c r="T2375" s="46" t="str">
        <f t="shared" si="488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89"/>
        <v>0</v>
      </c>
      <c r="W2375" s="46" t="str">
        <f t="shared" si="490"/>
        <v>-</v>
      </c>
      <c r="X2375" s="58">
        <f t="shared" si="491"/>
        <v>0</v>
      </c>
      <c r="Y2375" s="46" t="str">
        <f t="shared" si="492"/>
        <v>No</v>
      </c>
      <c r="Z2375" s="46" t="str">
        <f t="shared" si="493"/>
        <v>LOW</v>
      </c>
    </row>
    <row r="2376" spans="1:26" x14ac:dyDescent="0.25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81"/>
        <v>6120</v>
      </c>
      <c r="L2376" s="46">
        <f t="shared" si="482"/>
        <v>6930</v>
      </c>
      <c r="M2376" s="46">
        <v>54</v>
      </c>
      <c r="N2376" s="46">
        <f t="shared" si="483"/>
        <v>6984</v>
      </c>
      <c r="O2376" s="46">
        <f t="shared" si="484"/>
        <v>864</v>
      </c>
      <c r="P2376" s="46" t="s">
        <v>30</v>
      </c>
      <c r="Q2376" s="58">
        <f t="shared" si="485"/>
        <v>0</v>
      </c>
      <c r="R2376" s="46" t="str">
        <f t="shared" si="486"/>
        <v>-</v>
      </c>
      <c r="S2376" s="58" t="str">
        <f t="shared" si="487"/>
        <v>No Discount</v>
      </c>
      <c r="T2376" s="46" t="str">
        <f t="shared" si="488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89"/>
        <v>0</v>
      </c>
      <c r="W2376" s="46" t="str">
        <f t="shared" si="490"/>
        <v>-</v>
      </c>
      <c r="X2376" s="58">
        <f t="shared" si="491"/>
        <v>0</v>
      </c>
      <c r="Y2376" s="46" t="str">
        <f t="shared" si="492"/>
        <v>No</v>
      </c>
      <c r="Z2376" s="46" t="str">
        <f t="shared" si="493"/>
        <v>HIGH</v>
      </c>
    </row>
    <row r="2377" spans="1:26" x14ac:dyDescent="0.25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81"/>
        <v>8560</v>
      </c>
      <c r="L2377" s="46">
        <f t="shared" si="482"/>
        <v>9154</v>
      </c>
      <c r="M2377" s="46">
        <v>50</v>
      </c>
      <c r="N2377" s="46">
        <f t="shared" si="483"/>
        <v>9204</v>
      </c>
      <c r="O2377" s="46">
        <f t="shared" si="484"/>
        <v>644</v>
      </c>
      <c r="P2377" s="46" t="s">
        <v>30</v>
      </c>
      <c r="Q2377" s="58">
        <f t="shared" si="485"/>
        <v>0.3</v>
      </c>
      <c r="R2377" s="46">
        <f t="shared" si="486"/>
        <v>2761.2</v>
      </c>
      <c r="S2377" s="58" t="str">
        <f t="shared" si="487"/>
        <v>No Discount</v>
      </c>
      <c r="T2377" s="46" t="str">
        <f t="shared" si="488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89"/>
        <v>0.3</v>
      </c>
      <c r="W2377" s="46">
        <f t="shared" si="490"/>
        <v>2761.2</v>
      </c>
      <c r="X2377" s="58">
        <f t="shared" si="491"/>
        <v>0</v>
      </c>
      <c r="Y2377" s="46" t="str">
        <f t="shared" si="492"/>
        <v>Yes</v>
      </c>
      <c r="Z2377" s="46" t="str">
        <f t="shared" si="493"/>
        <v>HIGH</v>
      </c>
    </row>
    <row r="2378" spans="1:26" x14ac:dyDescent="0.25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81"/>
        <v>325</v>
      </c>
      <c r="L2378" s="46">
        <f t="shared" si="482"/>
        <v>365</v>
      </c>
      <c r="M2378" s="46">
        <v>10</v>
      </c>
      <c r="N2378" s="46">
        <f t="shared" si="483"/>
        <v>375</v>
      </c>
      <c r="O2378" s="46">
        <f t="shared" si="484"/>
        <v>50</v>
      </c>
      <c r="P2378" s="46" t="s">
        <v>30</v>
      </c>
      <c r="Q2378" s="58">
        <f t="shared" si="485"/>
        <v>0.3</v>
      </c>
      <c r="R2378" s="46">
        <f t="shared" si="486"/>
        <v>112.5</v>
      </c>
      <c r="S2378" s="58" t="str">
        <f t="shared" si="487"/>
        <v>No Discount</v>
      </c>
      <c r="T2378" s="46" t="str">
        <f t="shared" si="488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89"/>
        <v>0.3</v>
      </c>
      <c r="W2378" s="46">
        <f t="shared" si="490"/>
        <v>112.5</v>
      </c>
      <c r="X2378" s="58">
        <f t="shared" si="491"/>
        <v>0</v>
      </c>
      <c r="Y2378" s="46" t="str">
        <f t="shared" si="492"/>
        <v>No</v>
      </c>
      <c r="Z2378" s="46" t="str">
        <f t="shared" si="493"/>
        <v>LOW</v>
      </c>
    </row>
    <row r="2379" spans="1:26" x14ac:dyDescent="0.25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81"/>
        <v>417</v>
      </c>
      <c r="L2379" s="46">
        <f t="shared" si="482"/>
        <v>453</v>
      </c>
      <c r="M2379" s="46">
        <v>30</v>
      </c>
      <c r="N2379" s="46">
        <f t="shared" si="483"/>
        <v>483</v>
      </c>
      <c r="O2379" s="46">
        <f t="shared" si="484"/>
        <v>66</v>
      </c>
      <c r="P2379" s="46" t="s">
        <v>28</v>
      </c>
      <c r="Q2379" s="58">
        <f t="shared" si="485"/>
        <v>0</v>
      </c>
      <c r="R2379" s="46">
        <f t="shared" si="486"/>
        <v>135.24</v>
      </c>
      <c r="S2379" s="58" t="str">
        <f t="shared" si="487"/>
        <v>No Discount</v>
      </c>
      <c r="T2379" s="46" t="str">
        <f t="shared" si="488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89"/>
        <v>0</v>
      </c>
      <c r="W2379" s="46">
        <f t="shared" si="490"/>
        <v>135.24</v>
      </c>
      <c r="X2379" s="58">
        <f t="shared" si="491"/>
        <v>0</v>
      </c>
      <c r="Y2379" s="46" t="str">
        <f t="shared" si="492"/>
        <v>No</v>
      </c>
      <c r="Z2379" s="46" t="str">
        <f t="shared" si="493"/>
        <v>MID</v>
      </c>
    </row>
    <row r="2380" spans="1:26" x14ac:dyDescent="0.25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81"/>
        <v>880</v>
      </c>
      <c r="L2380" s="46">
        <f t="shared" si="482"/>
        <v>920</v>
      </c>
      <c r="M2380" s="46">
        <v>30</v>
      </c>
      <c r="N2380" s="46">
        <f t="shared" si="483"/>
        <v>950</v>
      </c>
      <c r="O2380" s="46">
        <f t="shared" si="484"/>
        <v>70</v>
      </c>
      <c r="P2380" s="46" t="s">
        <v>28</v>
      </c>
      <c r="Q2380" s="58">
        <f t="shared" si="485"/>
        <v>0</v>
      </c>
      <c r="R2380" s="46">
        <f t="shared" si="486"/>
        <v>142.5</v>
      </c>
      <c r="S2380" s="58" t="str">
        <f t="shared" si="487"/>
        <v>No Discount</v>
      </c>
      <c r="T2380" s="46" t="str">
        <f t="shared" si="488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89"/>
        <v>0</v>
      </c>
      <c r="W2380" s="46" t="str">
        <f t="shared" si="490"/>
        <v>-</v>
      </c>
      <c r="X2380" s="58">
        <f t="shared" si="491"/>
        <v>0</v>
      </c>
      <c r="Y2380" s="46" t="str">
        <f t="shared" si="492"/>
        <v>No</v>
      </c>
      <c r="Z2380" s="46" t="str">
        <f t="shared" si="493"/>
        <v>MID</v>
      </c>
    </row>
    <row r="2381" spans="1:26" x14ac:dyDescent="0.25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81"/>
        <v>1290</v>
      </c>
      <c r="L2381" s="46">
        <f t="shared" si="482"/>
        <v>1368</v>
      </c>
      <c r="M2381" s="46">
        <v>81</v>
      </c>
      <c r="N2381" s="46">
        <f t="shared" si="483"/>
        <v>1449</v>
      </c>
      <c r="O2381" s="46">
        <f t="shared" si="484"/>
        <v>159</v>
      </c>
      <c r="P2381" s="46" t="s">
        <v>28</v>
      </c>
      <c r="Q2381" s="58">
        <f t="shared" si="485"/>
        <v>0.3</v>
      </c>
      <c r="R2381" s="46">
        <f t="shared" si="486"/>
        <v>434.7</v>
      </c>
      <c r="S2381" s="58" t="str">
        <f t="shared" si="487"/>
        <v>No Discount</v>
      </c>
      <c r="T2381" s="46" t="str">
        <f t="shared" si="488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89"/>
        <v>0.3</v>
      </c>
      <c r="W2381" s="46">
        <f t="shared" si="490"/>
        <v>434.7</v>
      </c>
      <c r="X2381" s="58">
        <f t="shared" si="491"/>
        <v>0</v>
      </c>
      <c r="Y2381" s="46" t="str">
        <f t="shared" si="492"/>
        <v>No</v>
      </c>
      <c r="Z2381" s="46" t="str">
        <f t="shared" si="493"/>
        <v>Very high</v>
      </c>
    </row>
    <row r="2382" spans="1:26" x14ac:dyDescent="0.25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81"/>
        <v>3145</v>
      </c>
      <c r="L2382" s="46">
        <f t="shared" si="482"/>
        <v>3370</v>
      </c>
      <c r="M2382" s="46">
        <v>81</v>
      </c>
      <c r="N2382" s="46">
        <f t="shared" si="483"/>
        <v>3451</v>
      </c>
      <c r="O2382" s="46">
        <f t="shared" si="484"/>
        <v>306</v>
      </c>
      <c r="P2382" s="46" t="s">
        <v>152</v>
      </c>
      <c r="Q2382" s="58">
        <f t="shared" si="485"/>
        <v>0.3</v>
      </c>
      <c r="R2382" s="46">
        <f t="shared" si="486"/>
        <v>1035.3</v>
      </c>
      <c r="S2382" s="58" t="str">
        <f t="shared" si="487"/>
        <v>No Discount</v>
      </c>
      <c r="T2382" s="46" t="str">
        <f t="shared" si="488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89"/>
        <v>0.3</v>
      </c>
      <c r="W2382" s="46">
        <f t="shared" si="490"/>
        <v>1035.3</v>
      </c>
      <c r="X2382" s="58">
        <f t="shared" si="491"/>
        <v>0</v>
      </c>
      <c r="Y2382" s="46" t="str">
        <f t="shared" si="492"/>
        <v>No</v>
      </c>
      <c r="Z2382" s="46" t="str">
        <f t="shared" si="493"/>
        <v>Very high</v>
      </c>
    </row>
    <row r="2383" spans="1:26" x14ac:dyDescent="0.25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81"/>
        <v>508</v>
      </c>
      <c r="L2383" s="46">
        <f t="shared" si="482"/>
        <v>558</v>
      </c>
      <c r="M2383" s="46">
        <v>51</v>
      </c>
      <c r="N2383" s="46">
        <f t="shared" si="483"/>
        <v>609</v>
      </c>
      <c r="O2383" s="46">
        <f t="shared" si="484"/>
        <v>101</v>
      </c>
      <c r="P2383" s="46" t="s">
        <v>152</v>
      </c>
      <c r="Q2383" s="58">
        <f t="shared" si="485"/>
        <v>0.3</v>
      </c>
      <c r="R2383" s="46">
        <f t="shared" si="486"/>
        <v>182.7</v>
      </c>
      <c r="S2383" s="58" t="str">
        <f t="shared" si="487"/>
        <v>No Discount</v>
      </c>
      <c r="T2383" s="46" t="str">
        <f t="shared" si="488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89"/>
        <v>0.3</v>
      </c>
      <c r="W2383" s="46">
        <f t="shared" si="490"/>
        <v>182.7</v>
      </c>
      <c r="X2383" s="58">
        <f t="shared" si="491"/>
        <v>0</v>
      </c>
      <c r="Y2383" s="46" t="str">
        <f t="shared" si="492"/>
        <v>No</v>
      </c>
      <c r="Z2383" s="46" t="str">
        <f t="shared" si="493"/>
        <v>HIGH</v>
      </c>
    </row>
    <row r="2384" spans="1:26" x14ac:dyDescent="0.25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81"/>
        <v>398</v>
      </c>
      <c r="L2384" s="46">
        <f t="shared" si="482"/>
        <v>428</v>
      </c>
      <c r="M2384" s="46">
        <v>45</v>
      </c>
      <c r="N2384" s="46">
        <f t="shared" si="483"/>
        <v>473</v>
      </c>
      <c r="O2384" s="46">
        <f t="shared" si="484"/>
        <v>75</v>
      </c>
      <c r="P2384" s="46" t="s">
        <v>30</v>
      </c>
      <c r="Q2384" s="58">
        <f t="shared" si="485"/>
        <v>0.3</v>
      </c>
      <c r="R2384" s="46">
        <f t="shared" si="486"/>
        <v>141.9</v>
      </c>
      <c r="S2384" s="58" t="str">
        <f t="shared" si="487"/>
        <v>No Discount</v>
      </c>
      <c r="T2384" s="46" t="str">
        <f t="shared" si="488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89"/>
        <v>0.3</v>
      </c>
      <c r="W2384" s="46">
        <f t="shared" si="490"/>
        <v>141.9</v>
      </c>
      <c r="X2384" s="58">
        <f t="shared" si="491"/>
        <v>0</v>
      </c>
      <c r="Y2384" s="46" t="str">
        <f t="shared" si="492"/>
        <v>No</v>
      </c>
      <c r="Z2384" s="46" t="str">
        <f t="shared" si="493"/>
        <v>HIGH</v>
      </c>
    </row>
    <row r="2385" spans="1:26" x14ac:dyDescent="0.25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81"/>
        <v>70328</v>
      </c>
      <c r="L2385" s="46">
        <f t="shared" si="482"/>
        <v>76656</v>
      </c>
      <c r="M2385" s="46">
        <v>49</v>
      </c>
      <c r="N2385" s="46">
        <f t="shared" si="483"/>
        <v>76705</v>
      </c>
      <c r="O2385" s="46">
        <f t="shared" si="484"/>
        <v>6377</v>
      </c>
      <c r="P2385" s="46" t="s">
        <v>152</v>
      </c>
      <c r="Q2385" s="58">
        <f t="shared" si="485"/>
        <v>0.3</v>
      </c>
      <c r="R2385" s="46">
        <f t="shared" si="486"/>
        <v>23011.5</v>
      </c>
      <c r="S2385" s="58" t="str">
        <f t="shared" si="487"/>
        <v>No Discount</v>
      </c>
      <c r="T2385" s="46" t="str">
        <f t="shared" si="488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89"/>
        <v>0.3</v>
      </c>
      <c r="W2385" s="46">
        <f t="shared" si="490"/>
        <v>23011.5</v>
      </c>
      <c r="X2385" s="58">
        <f t="shared" si="491"/>
        <v>0</v>
      </c>
      <c r="Y2385" s="46" t="str">
        <f t="shared" si="492"/>
        <v>Yes</v>
      </c>
      <c r="Z2385" s="46" t="str">
        <f t="shared" si="493"/>
        <v>HIGH</v>
      </c>
    </row>
    <row r="2386" spans="1:26" x14ac:dyDescent="0.25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81"/>
        <v>3924</v>
      </c>
      <c r="L2386" s="46">
        <f t="shared" si="482"/>
        <v>4197</v>
      </c>
      <c r="M2386" s="46">
        <v>42</v>
      </c>
      <c r="N2386" s="46">
        <f t="shared" si="483"/>
        <v>4239</v>
      </c>
      <c r="O2386" s="46">
        <f t="shared" si="484"/>
        <v>315</v>
      </c>
      <c r="P2386" s="46" t="s">
        <v>28</v>
      </c>
      <c r="Q2386" s="58">
        <f t="shared" si="485"/>
        <v>0.3</v>
      </c>
      <c r="R2386" s="46">
        <f t="shared" si="486"/>
        <v>1271.7</v>
      </c>
      <c r="S2386" s="58" t="str">
        <f t="shared" si="487"/>
        <v>No Discount</v>
      </c>
      <c r="T2386" s="46" t="str">
        <f t="shared" si="488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89"/>
        <v>0.3</v>
      </c>
      <c r="W2386" s="46">
        <f t="shared" si="490"/>
        <v>1271.7</v>
      </c>
      <c r="X2386" s="58">
        <f t="shared" si="491"/>
        <v>0</v>
      </c>
      <c r="Y2386" s="46" t="str">
        <f t="shared" si="492"/>
        <v>No</v>
      </c>
      <c r="Z2386" s="46" t="str">
        <f t="shared" si="493"/>
        <v>HIGH</v>
      </c>
    </row>
    <row r="2387" spans="1:26" x14ac:dyDescent="0.25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81"/>
        <v>3444</v>
      </c>
      <c r="L2387" s="46">
        <f t="shared" si="482"/>
        <v>3794</v>
      </c>
      <c r="M2387" s="46">
        <v>53</v>
      </c>
      <c r="N2387" s="46">
        <f t="shared" si="483"/>
        <v>3847</v>
      </c>
      <c r="O2387" s="46">
        <f t="shared" si="484"/>
        <v>403</v>
      </c>
      <c r="P2387" s="46" t="s">
        <v>64</v>
      </c>
      <c r="Q2387" s="58">
        <f t="shared" si="485"/>
        <v>0.3</v>
      </c>
      <c r="R2387" s="46">
        <f t="shared" si="486"/>
        <v>1154.0999999999999</v>
      </c>
      <c r="S2387" s="58" t="str">
        <f t="shared" si="487"/>
        <v>No Discount</v>
      </c>
      <c r="T2387" s="46" t="str">
        <f t="shared" si="488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89"/>
        <v>0.3</v>
      </c>
      <c r="W2387" s="46">
        <f t="shared" si="490"/>
        <v>1154.0999999999999</v>
      </c>
      <c r="X2387" s="58">
        <f t="shared" si="491"/>
        <v>0</v>
      </c>
      <c r="Y2387" s="46" t="str">
        <f t="shared" si="492"/>
        <v>No</v>
      </c>
      <c r="Z2387" s="46" t="str">
        <f t="shared" si="493"/>
        <v>HIGH</v>
      </c>
    </row>
    <row r="2388" spans="1:26" x14ac:dyDescent="0.25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81"/>
        <v>18536</v>
      </c>
      <c r="L2388" s="46">
        <f t="shared" si="482"/>
        <v>20204</v>
      </c>
      <c r="M2388" s="46">
        <v>59</v>
      </c>
      <c r="N2388" s="46">
        <f t="shared" si="483"/>
        <v>20263</v>
      </c>
      <c r="O2388" s="46">
        <f t="shared" si="484"/>
        <v>1727</v>
      </c>
      <c r="P2388" s="46" t="s">
        <v>152</v>
      </c>
      <c r="Q2388" s="58">
        <f t="shared" si="485"/>
        <v>0</v>
      </c>
      <c r="R2388" s="46" t="str">
        <f t="shared" si="486"/>
        <v>-</v>
      </c>
      <c r="S2388" s="58" t="str">
        <f t="shared" si="487"/>
        <v>No Discount</v>
      </c>
      <c r="T2388" s="46" t="str">
        <f t="shared" si="488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89"/>
        <v>0</v>
      </c>
      <c r="W2388" s="46" t="str">
        <f t="shared" si="490"/>
        <v>-</v>
      </c>
      <c r="X2388" s="58">
        <f t="shared" si="491"/>
        <v>0</v>
      </c>
      <c r="Y2388" s="46" t="str">
        <f t="shared" si="492"/>
        <v>Yes</v>
      </c>
      <c r="Z2388" s="46" t="str">
        <f t="shared" si="493"/>
        <v>HIGH</v>
      </c>
    </row>
    <row r="2389" spans="1:26" x14ac:dyDescent="0.25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81"/>
        <v>5118</v>
      </c>
      <c r="L2389" s="46">
        <f t="shared" si="482"/>
        <v>5370</v>
      </c>
      <c r="M2389" s="46">
        <v>50</v>
      </c>
      <c r="N2389" s="46">
        <f t="shared" si="483"/>
        <v>5420</v>
      </c>
      <c r="O2389" s="46">
        <f t="shared" si="484"/>
        <v>302</v>
      </c>
      <c r="P2389" s="46" t="s">
        <v>30</v>
      </c>
      <c r="Q2389" s="58">
        <f t="shared" si="485"/>
        <v>0</v>
      </c>
      <c r="R2389" s="46" t="str">
        <f t="shared" si="486"/>
        <v>-</v>
      </c>
      <c r="S2389" s="58" t="str">
        <f t="shared" si="487"/>
        <v>No Discount</v>
      </c>
      <c r="T2389" s="46" t="str">
        <f t="shared" si="488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89"/>
        <v>0</v>
      </c>
      <c r="W2389" s="46" t="str">
        <f t="shared" si="490"/>
        <v>-</v>
      </c>
      <c r="X2389" s="58">
        <f t="shared" si="491"/>
        <v>0</v>
      </c>
      <c r="Y2389" s="46" t="str">
        <f t="shared" si="492"/>
        <v>Yes</v>
      </c>
      <c r="Z2389" s="46" t="str">
        <f t="shared" si="493"/>
        <v>HIGH</v>
      </c>
    </row>
    <row r="2390" spans="1:26" x14ac:dyDescent="0.25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81"/>
        <v>10668</v>
      </c>
      <c r="L2390" s="46">
        <f t="shared" si="482"/>
        <v>11628</v>
      </c>
      <c r="M2390" s="46">
        <v>91</v>
      </c>
      <c r="N2390" s="46">
        <f t="shared" si="483"/>
        <v>11719</v>
      </c>
      <c r="O2390" s="46">
        <f t="shared" si="484"/>
        <v>1051</v>
      </c>
      <c r="P2390" s="46" t="s">
        <v>30</v>
      </c>
      <c r="Q2390" s="58">
        <f t="shared" si="485"/>
        <v>0</v>
      </c>
      <c r="R2390" s="46">
        <f t="shared" si="486"/>
        <v>1757.85</v>
      </c>
      <c r="S2390" s="58" t="str">
        <f t="shared" si="487"/>
        <v>No Discount</v>
      </c>
      <c r="T2390" s="46" t="str">
        <f t="shared" si="488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89"/>
        <v>0</v>
      </c>
      <c r="W2390" s="46" t="str">
        <f t="shared" si="490"/>
        <v>-</v>
      </c>
      <c r="X2390" s="58">
        <f t="shared" si="491"/>
        <v>0</v>
      </c>
      <c r="Y2390" s="46" t="str">
        <f t="shared" si="492"/>
        <v>No</v>
      </c>
      <c r="Z2390" s="46" t="str">
        <f t="shared" si="493"/>
        <v>Very high</v>
      </c>
    </row>
    <row r="2391" spans="1:26" x14ac:dyDescent="0.25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81"/>
        <v>5740</v>
      </c>
      <c r="L2391" s="46">
        <f t="shared" si="482"/>
        <v>5962</v>
      </c>
      <c r="M2391" s="46">
        <v>21</v>
      </c>
      <c r="N2391" s="46">
        <f t="shared" si="483"/>
        <v>5983</v>
      </c>
      <c r="O2391" s="46">
        <f t="shared" si="484"/>
        <v>243</v>
      </c>
      <c r="P2391" s="46" t="s">
        <v>152</v>
      </c>
      <c r="Q2391" s="58">
        <f t="shared" si="485"/>
        <v>0</v>
      </c>
      <c r="R2391" s="46">
        <f t="shared" si="486"/>
        <v>897.44999999999993</v>
      </c>
      <c r="S2391" s="58" t="str">
        <f t="shared" si="487"/>
        <v>No Discount</v>
      </c>
      <c r="T2391" s="46" t="str">
        <f t="shared" si="488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89"/>
        <v>0</v>
      </c>
      <c r="W2391" s="46" t="str">
        <f t="shared" si="490"/>
        <v>-</v>
      </c>
      <c r="X2391" s="58">
        <f t="shared" si="491"/>
        <v>0</v>
      </c>
      <c r="Y2391" s="46" t="str">
        <f t="shared" si="492"/>
        <v>Yes</v>
      </c>
      <c r="Z2391" s="46" t="str">
        <f t="shared" si="493"/>
        <v>MID</v>
      </c>
    </row>
    <row r="2392" spans="1:26" x14ac:dyDescent="0.25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81"/>
        <v>16226</v>
      </c>
      <c r="L2392" s="46">
        <f t="shared" si="482"/>
        <v>16870</v>
      </c>
      <c r="M2392" s="46">
        <v>57</v>
      </c>
      <c r="N2392" s="46">
        <f t="shared" si="483"/>
        <v>16927</v>
      </c>
      <c r="O2392" s="46">
        <f t="shared" si="484"/>
        <v>701</v>
      </c>
      <c r="P2392" s="46" t="s">
        <v>30</v>
      </c>
      <c r="Q2392" s="58">
        <f t="shared" si="485"/>
        <v>0</v>
      </c>
      <c r="R2392" s="46">
        <f t="shared" si="486"/>
        <v>2539.0499999999997</v>
      </c>
      <c r="S2392" s="58" t="str">
        <f t="shared" si="487"/>
        <v>No Discount</v>
      </c>
      <c r="T2392" s="46" t="str">
        <f t="shared" si="488"/>
        <v>Yes</v>
      </c>
      <c r="U2392" s="47" t="str" cm="1">
        <f t="array" ref="U2392">_xlfn.IFS(M2392&lt;=20,"Low",M2392&lt;=40,"Mid",M2392&lt;=60,"High",M2392&gt;60,"Very High")</f>
        <v>High</v>
      </c>
      <c r="V2392" s="58">
        <f t="shared" si="489"/>
        <v>0</v>
      </c>
      <c r="W2392" s="46" t="str">
        <f t="shared" si="490"/>
        <v>-</v>
      </c>
      <c r="X2392" s="58">
        <f t="shared" si="491"/>
        <v>0</v>
      </c>
      <c r="Y2392" s="46" t="str">
        <f t="shared" si="492"/>
        <v>Yes</v>
      </c>
      <c r="Z2392" s="46" t="str">
        <f t="shared" si="493"/>
        <v>HIGH</v>
      </c>
    </row>
    <row r="2393" spans="1:26" x14ac:dyDescent="0.25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81"/>
        <v>2786</v>
      </c>
      <c r="L2393" s="46">
        <f t="shared" si="482"/>
        <v>2951</v>
      </c>
      <c r="M2393" s="46">
        <v>28</v>
      </c>
      <c r="N2393" s="46">
        <f t="shared" si="483"/>
        <v>2979</v>
      </c>
      <c r="O2393" s="46">
        <f t="shared" si="484"/>
        <v>193</v>
      </c>
      <c r="P2393" s="46" t="s">
        <v>30</v>
      </c>
      <c r="Q2393" s="58">
        <f t="shared" si="485"/>
        <v>0</v>
      </c>
      <c r="R2393" s="46" t="str">
        <f t="shared" si="486"/>
        <v>-</v>
      </c>
      <c r="S2393" s="58" t="str">
        <f t="shared" si="487"/>
        <v>No Discount</v>
      </c>
      <c r="T2393" s="46" t="str">
        <f t="shared" si="488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si="489"/>
        <v>0</v>
      </c>
      <c r="W2393" s="46" t="str">
        <f t="shared" si="490"/>
        <v>-</v>
      </c>
      <c r="X2393" s="58">
        <f t="shared" si="491"/>
        <v>0</v>
      </c>
      <c r="Y2393" s="46" t="str">
        <f t="shared" si="492"/>
        <v>Yes</v>
      </c>
      <c r="Z2393" s="46" t="str">
        <f t="shared" si="493"/>
        <v>MID</v>
      </c>
    </row>
    <row r="2394" spans="1:26" x14ac:dyDescent="0.25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81"/>
        <v>4926</v>
      </c>
      <c r="L2394" s="46">
        <f t="shared" si="482"/>
        <v>5322</v>
      </c>
      <c r="M2394" s="46">
        <v>65</v>
      </c>
      <c r="N2394" s="46">
        <f t="shared" si="483"/>
        <v>5387</v>
      </c>
      <c r="O2394" s="46">
        <f t="shared" si="484"/>
        <v>461</v>
      </c>
      <c r="P2394" s="46" t="s">
        <v>30</v>
      </c>
      <c r="Q2394" s="58">
        <f t="shared" si="485"/>
        <v>0.3</v>
      </c>
      <c r="R2394" s="46">
        <f t="shared" si="486"/>
        <v>1616.1</v>
      </c>
      <c r="S2394" s="58" t="str">
        <f t="shared" si="487"/>
        <v>No Discount</v>
      </c>
      <c r="T2394" s="46" t="str">
        <f t="shared" si="488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89"/>
        <v>0.3</v>
      </c>
      <c r="W2394" s="46">
        <f t="shared" si="490"/>
        <v>1616.1</v>
      </c>
      <c r="X2394" s="58">
        <f t="shared" si="491"/>
        <v>0</v>
      </c>
      <c r="Y2394" s="46" t="str">
        <f t="shared" si="492"/>
        <v>No</v>
      </c>
      <c r="Z2394" s="46" t="str">
        <f t="shared" si="493"/>
        <v>Very high</v>
      </c>
    </row>
    <row r="2395" spans="1:26" x14ac:dyDescent="0.25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81"/>
        <v>2217</v>
      </c>
      <c r="L2395" s="46">
        <f t="shared" si="482"/>
        <v>2367</v>
      </c>
      <c r="M2395" s="46">
        <v>61</v>
      </c>
      <c r="N2395" s="46">
        <f t="shared" si="483"/>
        <v>2428</v>
      </c>
      <c r="O2395" s="46">
        <f t="shared" si="484"/>
        <v>211</v>
      </c>
      <c r="P2395" s="46" t="s">
        <v>152</v>
      </c>
      <c r="Q2395" s="58">
        <f t="shared" si="485"/>
        <v>0</v>
      </c>
      <c r="R2395" s="46" t="str">
        <f t="shared" si="486"/>
        <v>-</v>
      </c>
      <c r="S2395" s="58" t="str">
        <f t="shared" si="487"/>
        <v>No Discount</v>
      </c>
      <c r="T2395" s="46" t="str">
        <f t="shared" si="488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89"/>
        <v>0</v>
      </c>
      <c r="W2395" s="46" t="str">
        <f t="shared" si="490"/>
        <v>-</v>
      </c>
      <c r="X2395" s="58">
        <f t="shared" si="491"/>
        <v>0</v>
      </c>
      <c r="Y2395" s="46" t="str">
        <f t="shared" si="492"/>
        <v>No</v>
      </c>
      <c r="Z2395" s="46" t="str">
        <f t="shared" si="493"/>
        <v>Very high</v>
      </c>
    </row>
    <row r="2396" spans="1:26" x14ac:dyDescent="0.25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81"/>
        <v>1187</v>
      </c>
      <c r="L2396" s="46">
        <f t="shared" si="482"/>
        <v>1283</v>
      </c>
      <c r="M2396" s="46">
        <v>83</v>
      </c>
      <c r="N2396" s="46">
        <f t="shared" si="483"/>
        <v>1366</v>
      </c>
      <c r="O2396" s="46">
        <f t="shared" si="484"/>
        <v>179</v>
      </c>
      <c r="P2396" s="46" t="s">
        <v>30</v>
      </c>
      <c r="Q2396" s="58">
        <f t="shared" si="485"/>
        <v>0.3</v>
      </c>
      <c r="R2396" s="46">
        <f t="shared" si="486"/>
        <v>409.8</v>
      </c>
      <c r="S2396" s="58" t="str">
        <f t="shared" si="487"/>
        <v>No Discount</v>
      </c>
      <c r="T2396" s="46" t="str">
        <f t="shared" si="488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89"/>
        <v>0.3</v>
      </c>
      <c r="W2396" s="46">
        <f t="shared" si="490"/>
        <v>409.8</v>
      </c>
      <c r="X2396" s="58">
        <f t="shared" si="491"/>
        <v>0</v>
      </c>
      <c r="Y2396" s="46" t="str">
        <f t="shared" si="492"/>
        <v>No</v>
      </c>
      <c r="Z2396" s="46" t="str">
        <f t="shared" si="493"/>
        <v>Very high</v>
      </c>
    </row>
    <row r="2397" spans="1:26" x14ac:dyDescent="0.25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81"/>
        <v>280</v>
      </c>
      <c r="L2397" s="46">
        <f t="shared" si="482"/>
        <v>305</v>
      </c>
      <c r="M2397" s="46">
        <v>10</v>
      </c>
      <c r="N2397" s="46">
        <f t="shared" si="483"/>
        <v>315</v>
      </c>
      <c r="O2397" s="46">
        <f t="shared" si="484"/>
        <v>35</v>
      </c>
      <c r="P2397" s="46" t="s">
        <v>30</v>
      </c>
      <c r="Q2397" s="58">
        <f t="shared" si="485"/>
        <v>0</v>
      </c>
      <c r="R2397" s="46" t="str">
        <f t="shared" si="486"/>
        <v>-</v>
      </c>
      <c r="S2397" s="58" t="str">
        <f t="shared" si="487"/>
        <v>No Discount</v>
      </c>
      <c r="T2397" s="46" t="str">
        <f t="shared" si="488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89"/>
        <v>0</v>
      </c>
      <c r="W2397" s="46" t="str">
        <f t="shared" si="490"/>
        <v>-</v>
      </c>
      <c r="X2397" s="58">
        <f t="shared" si="491"/>
        <v>0</v>
      </c>
      <c r="Y2397" s="46" t="str">
        <f t="shared" si="492"/>
        <v>No</v>
      </c>
      <c r="Z2397" s="46" t="str">
        <f t="shared" si="493"/>
        <v>LOW</v>
      </c>
    </row>
    <row r="2398" spans="1:26" x14ac:dyDescent="0.25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81"/>
        <v>7868</v>
      </c>
      <c r="L2398" s="46">
        <f t="shared" si="482"/>
        <v>8022</v>
      </c>
      <c r="M2398" s="46">
        <v>86</v>
      </c>
      <c r="N2398" s="46">
        <f t="shared" si="483"/>
        <v>8108</v>
      </c>
      <c r="O2398" s="46">
        <f t="shared" si="484"/>
        <v>240</v>
      </c>
      <c r="P2398" s="46" t="s">
        <v>30</v>
      </c>
      <c r="Q2398" s="58">
        <f t="shared" si="485"/>
        <v>0</v>
      </c>
      <c r="R2398" s="46" t="str">
        <f t="shared" si="486"/>
        <v>-</v>
      </c>
      <c r="S2398" s="58" t="str">
        <f t="shared" si="487"/>
        <v>No Discount</v>
      </c>
      <c r="T2398" s="46" t="str">
        <f t="shared" si="488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89"/>
        <v>0</v>
      </c>
      <c r="W2398" s="46" t="str">
        <f t="shared" si="490"/>
        <v>-</v>
      </c>
      <c r="X2398" s="58">
        <f t="shared" si="491"/>
        <v>0</v>
      </c>
      <c r="Y2398" s="46" t="str">
        <f t="shared" si="492"/>
        <v>Yes</v>
      </c>
      <c r="Z2398" s="46" t="str">
        <f t="shared" si="493"/>
        <v>Very high</v>
      </c>
    </row>
    <row r="2399" spans="1:26" x14ac:dyDescent="0.25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81"/>
        <v>27432</v>
      </c>
      <c r="L2399" s="46">
        <f t="shared" si="482"/>
        <v>29896</v>
      </c>
      <c r="M2399" s="46">
        <v>52</v>
      </c>
      <c r="N2399" s="46">
        <f t="shared" si="483"/>
        <v>29948</v>
      </c>
      <c r="O2399" s="46">
        <f t="shared" si="484"/>
        <v>2516</v>
      </c>
      <c r="P2399" s="46" t="s">
        <v>30</v>
      </c>
      <c r="Q2399" s="58">
        <f t="shared" si="485"/>
        <v>0.3</v>
      </c>
      <c r="R2399" s="46">
        <f t="shared" si="486"/>
        <v>8984.4</v>
      </c>
      <c r="S2399" s="58" t="str">
        <f t="shared" si="487"/>
        <v>No Discount</v>
      </c>
      <c r="T2399" s="46" t="str">
        <f t="shared" si="488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89"/>
        <v>0.3</v>
      </c>
      <c r="W2399" s="46">
        <f t="shared" si="490"/>
        <v>8984.4</v>
      </c>
      <c r="X2399" s="58">
        <f t="shared" si="491"/>
        <v>0</v>
      </c>
      <c r="Y2399" s="46" t="str">
        <f t="shared" si="492"/>
        <v>Yes</v>
      </c>
      <c r="Z2399" s="46" t="str">
        <f t="shared" si="493"/>
        <v>HIGH</v>
      </c>
    </row>
    <row r="2400" spans="1:26" x14ac:dyDescent="0.25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81"/>
        <v>124</v>
      </c>
      <c r="L2400" s="46">
        <f t="shared" si="482"/>
        <v>134</v>
      </c>
      <c r="M2400" s="46">
        <v>10</v>
      </c>
      <c r="N2400" s="46">
        <f t="shared" si="483"/>
        <v>144</v>
      </c>
      <c r="O2400" s="46">
        <f t="shared" si="484"/>
        <v>20</v>
      </c>
      <c r="P2400" s="46" t="s">
        <v>30</v>
      </c>
      <c r="Q2400" s="58">
        <f t="shared" si="485"/>
        <v>0</v>
      </c>
      <c r="R2400" s="46" t="str">
        <f t="shared" si="486"/>
        <v>-</v>
      </c>
      <c r="S2400" s="58" t="str">
        <f t="shared" si="487"/>
        <v>No Discount</v>
      </c>
      <c r="T2400" s="46" t="str">
        <f t="shared" si="488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89"/>
        <v>0</v>
      </c>
      <c r="W2400" s="46" t="str">
        <f t="shared" si="490"/>
        <v>-</v>
      </c>
      <c r="X2400" s="58">
        <f t="shared" si="491"/>
        <v>0</v>
      </c>
      <c r="Y2400" s="46" t="str">
        <f t="shared" si="492"/>
        <v>No</v>
      </c>
      <c r="Z2400" s="46" t="str">
        <f t="shared" si="493"/>
        <v>LOW</v>
      </c>
    </row>
    <row r="2401" spans="1:26" x14ac:dyDescent="0.25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81"/>
        <v>274</v>
      </c>
      <c r="L2401" s="46">
        <f t="shared" si="482"/>
        <v>280</v>
      </c>
      <c r="M2401" s="46">
        <v>30</v>
      </c>
      <c r="N2401" s="46">
        <f t="shared" si="483"/>
        <v>310</v>
      </c>
      <c r="O2401" s="46">
        <f t="shared" si="484"/>
        <v>36</v>
      </c>
      <c r="P2401" s="46" t="s">
        <v>30</v>
      </c>
      <c r="Q2401" s="58">
        <f t="shared" si="485"/>
        <v>0</v>
      </c>
      <c r="R2401" s="46" t="str">
        <f t="shared" si="486"/>
        <v>-</v>
      </c>
      <c r="S2401" s="58" t="str">
        <f t="shared" si="487"/>
        <v>No Discount</v>
      </c>
      <c r="T2401" s="46" t="str">
        <f t="shared" si="488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89"/>
        <v>0</v>
      </c>
      <c r="W2401" s="46" t="str">
        <f t="shared" si="490"/>
        <v>-</v>
      </c>
      <c r="X2401" s="58">
        <f t="shared" si="491"/>
        <v>0</v>
      </c>
      <c r="Y2401" s="46" t="str">
        <f t="shared" si="492"/>
        <v>No</v>
      </c>
      <c r="Z2401" s="46" t="str">
        <f t="shared" si="493"/>
        <v>MID</v>
      </c>
    </row>
    <row r="2402" spans="1:26" x14ac:dyDescent="0.25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81"/>
        <v>15736</v>
      </c>
      <c r="L2402" s="46">
        <f t="shared" si="482"/>
        <v>16044</v>
      </c>
      <c r="M2402" s="46">
        <v>96</v>
      </c>
      <c r="N2402" s="46">
        <f t="shared" si="483"/>
        <v>16140</v>
      </c>
      <c r="O2402" s="46">
        <f t="shared" si="484"/>
        <v>404</v>
      </c>
      <c r="P2402" s="46" t="s">
        <v>28</v>
      </c>
      <c r="Q2402" s="58">
        <f t="shared" si="485"/>
        <v>0</v>
      </c>
      <c r="R2402" s="46">
        <f t="shared" si="486"/>
        <v>4519.2000000000007</v>
      </c>
      <c r="S2402" s="58" t="str">
        <f t="shared" si="487"/>
        <v>No Discount</v>
      </c>
      <c r="T2402" s="46" t="str">
        <f t="shared" si="488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89"/>
        <v>0</v>
      </c>
      <c r="W2402" s="46">
        <f t="shared" si="490"/>
        <v>4519.2000000000007</v>
      </c>
      <c r="X2402" s="58">
        <f t="shared" si="491"/>
        <v>0</v>
      </c>
      <c r="Y2402" s="46" t="str">
        <f t="shared" si="492"/>
        <v>Yes</v>
      </c>
      <c r="Z2402" s="46" t="str">
        <f t="shared" si="493"/>
        <v>Very high</v>
      </c>
    </row>
    <row r="2403" spans="1:26" x14ac:dyDescent="0.25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81"/>
        <v>8151</v>
      </c>
      <c r="L2403" s="46">
        <f t="shared" si="482"/>
        <v>8967</v>
      </c>
      <c r="M2403" s="46">
        <v>41</v>
      </c>
      <c r="N2403" s="46">
        <f t="shared" si="483"/>
        <v>9008</v>
      </c>
      <c r="O2403" s="46">
        <f t="shared" si="484"/>
        <v>857</v>
      </c>
      <c r="P2403" s="46" t="s">
        <v>30</v>
      </c>
      <c r="Q2403" s="58">
        <f t="shared" si="485"/>
        <v>0.3</v>
      </c>
      <c r="R2403" s="46">
        <f t="shared" si="486"/>
        <v>2702.4</v>
      </c>
      <c r="S2403" s="58" t="str">
        <f t="shared" si="487"/>
        <v>No Discount</v>
      </c>
      <c r="T2403" s="46" t="str">
        <f t="shared" si="488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89"/>
        <v>0.3</v>
      </c>
      <c r="W2403" s="46">
        <f t="shared" si="490"/>
        <v>2702.4</v>
      </c>
      <c r="X2403" s="58">
        <f t="shared" si="491"/>
        <v>0</v>
      </c>
      <c r="Y2403" s="46" t="str">
        <f t="shared" si="492"/>
        <v>Yes</v>
      </c>
      <c r="Z2403" s="46" t="str">
        <f t="shared" si="493"/>
        <v>HIGH</v>
      </c>
    </row>
    <row r="2404" spans="1:26" x14ac:dyDescent="0.25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81"/>
        <v>1839</v>
      </c>
      <c r="L2404" s="46">
        <f t="shared" si="482"/>
        <v>2007</v>
      </c>
      <c r="M2404" s="46">
        <v>97</v>
      </c>
      <c r="N2404" s="46">
        <f t="shared" si="483"/>
        <v>2104</v>
      </c>
      <c r="O2404" s="46">
        <f t="shared" si="484"/>
        <v>265</v>
      </c>
      <c r="P2404" s="46" t="s">
        <v>152</v>
      </c>
      <c r="Q2404" s="58">
        <f t="shared" si="485"/>
        <v>0</v>
      </c>
      <c r="R2404" s="46">
        <f t="shared" si="486"/>
        <v>589.12</v>
      </c>
      <c r="S2404" s="58" t="str">
        <f t="shared" si="487"/>
        <v>No Discount</v>
      </c>
      <c r="T2404" s="46" t="str">
        <f t="shared" si="488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89"/>
        <v>0</v>
      </c>
      <c r="W2404" s="46">
        <f t="shared" si="490"/>
        <v>589.12</v>
      </c>
      <c r="X2404" s="58">
        <f t="shared" si="491"/>
        <v>0</v>
      </c>
      <c r="Y2404" s="46" t="str">
        <f t="shared" si="492"/>
        <v>Yes</v>
      </c>
      <c r="Z2404" s="46" t="str">
        <f t="shared" si="493"/>
        <v>Very high</v>
      </c>
    </row>
    <row r="2405" spans="1:26" x14ac:dyDescent="0.25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81"/>
        <v>1845</v>
      </c>
      <c r="L2405" s="46">
        <f t="shared" si="482"/>
        <v>1974</v>
      </c>
      <c r="M2405" s="46">
        <v>73</v>
      </c>
      <c r="N2405" s="46">
        <f t="shared" si="483"/>
        <v>2047</v>
      </c>
      <c r="O2405" s="46">
        <f t="shared" si="484"/>
        <v>202</v>
      </c>
      <c r="P2405" s="46" t="s">
        <v>30</v>
      </c>
      <c r="Q2405" s="58">
        <f t="shared" si="485"/>
        <v>0</v>
      </c>
      <c r="R2405" s="46" t="str">
        <f t="shared" si="486"/>
        <v>-</v>
      </c>
      <c r="S2405" s="58" t="str">
        <f t="shared" si="487"/>
        <v>No Discount</v>
      </c>
      <c r="T2405" s="46" t="str">
        <f t="shared" si="488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89"/>
        <v>0</v>
      </c>
      <c r="W2405" s="46" t="str">
        <f t="shared" si="490"/>
        <v>-</v>
      </c>
      <c r="X2405" s="58">
        <f t="shared" si="491"/>
        <v>0</v>
      </c>
      <c r="Y2405" s="46" t="str">
        <f t="shared" si="492"/>
        <v>No</v>
      </c>
      <c r="Z2405" s="46" t="str">
        <f t="shared" si="493"/>
        <v>Very high</v>
      </c>
    </row>
    <row r="2406" spans="1:26" x14ac:dyDescent="0.25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81"/>
        <v>12450</v>
      </c>
      <c r="L2406" s="46">
        <f t="shared" si="482"/>
        <v>13452</v>
      </c>
      <c r="M2406" s="46">
        <v>57</v>
      </c>
      <c r="N2406" s="46">
        <f t="shared" si="483"/>
        <v>13509</v>
      </c>
      <c r="O2406" s="46">
        <f t="shared" si="484"/>
        <v>1059</v>
      </c>
      <c r="P2406" s="46" t="s">
        <v>30</v>
      </c>
      <c r="Q2406" s="58">
        <f t="shared" si="485"/>
        <v>0</v>
      </c>
      <c r="R2406" s="46" t="str">
        <f t="shared" si="486"/>
        <v>-</v>
      </c>
      <c r="S2406" s="58" t="str">
        <f t="shared" si="487"/>
        <v>No Discount</v>
      </c>
      <c r="T2406" s="46" t="str">
        <f t="shared" si="488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89"/>
        <v>0</v>
      </c>
      <c r="W2406" s="46" t="str">
        <f t="shared" si="490"/>
        <v>-</v>
      </c>
      <c r="X2406" s="58">
        <f t="shared" si="491"/>
        <v>0</v>
      </c>
      <c r="Y2406" s="46" t="str">
        <f t="shared" si="492"/>
        <v>Yes</v>
      </c>
      <c r="Z2406" s="46" t="str">
        <f t="shared" si="493"/>
        <v>HIGH</v>
      </c>
    </row>
    <row r="2407" spans="1:26" x14ac:dyDescent="0.25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81"/>
        <v>16584</v>
      </c>
      <c r="L2407" s="46">
        <f t="shared" si="482"/>
        <v>17727</v>
      </c>
      <c r="M2407" s="46">
        <v>57</v>
      </c>
      <c r="N2407" s="46">
        <f t="shared" si="483"/>
        <v>17784</v>
      </c>
      <c r="O2407" s="46">
        <f t="shared" si="484"/>
        <v>1200</v>
      </c>
      <c r="P2407" s="46" t="s">
        <v>30</v>
      </c>
      <c r="Q2407" s="58">
        <f t="shared" si="485"/>
        <v>0</v>
      </c>
      <c r="R2407" s="46">
        <f t="shared" si="486"/>
        <v>4979.5200000000004</v>
      </c>
      <c r="S2407" s="58" t="str">
        <f t="shared" si="487"/>
        <v>No Discount</v>
      </c>
      <c r="T2407" s="46" t="str">
        <f t="shared" si="488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89"/>
        <v>0</v>
      </c>
      <c r="W2407" s="46">
        <f t="shared" si="490"/>
        <v>4979.5200000000004</v>
      </c>
      <c r="X2407" s="58">
        <f t="shared" si="491"/>
        <v>0</v>
      </c>
      <c r="Y2407" s="46" t="str">
        <f t="shared" si="492"/>
        <v>Yes</v>
      </c>
      <c r="Z2407" s="46" t="str">
        <f t="shared" si="493"/>
        <v>HIGH</v>
      </c>
    </row>
    <row r="2408" spans="1:26" x14ac:dyDescent="0.25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81"/>
        <v>8379</v>
      </c>
      <c r="L2408" s="46">
        <f t="shared" si="482"/>
        <v>9142</v>
      </c>
      <c r="M2408" s="46">
        <v>81</v>
      </c>
      <c r="N2408" s="46">
        <f t="shared" si="483"/>
        <v>9223</v>
      </c>
      <c r="O2408" s="46">
        <f t="shared" si="484"/>
        <v>844</v>
      </c>
      <c r="P2408" s="46" t="s">
        <v>30</v>
      </c>
      <c r="Q2408" s="58">
        <f t="shared" si="485"/>
        <v>0</v>
      </c>
      <c r="R2408" s="46" t="str">
        <f t="shared" si="486"/>
        <v>-</v>
      </c>
      <c r="S2408" s="58" t="str">
        <f t="shared" si="487"/>
        <v>No Discount</v>
      </c>
      <c r="T2408" s="46" t="str">
        <f t="shared" si="488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89"/>
        <v>0</v>
      </c>
      <c r="W2408" s="46" t="str">
        <f t="shared" si="490"/>
        <v>-</v>
      </c>
      <c r="X2408" s="58">
        <f t="shared" si="491"/>
        <v>0</v>
      </c>
      <c r="Y2408" s="46" t="str">
        <f t="shared" si="492"/>
        <v>Yes</v>
      </c>
      <c r="Z2408" s="46" t="str">
        <f t="shared" si="493"/>
        <v>Very high</v>
      </c>
    </row>
    <row r="2409" spans="1:26" x14ac:dyDescent="0.25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81"/>
        <v>8295</v>
      </c>
      <c r="L2409" s="46">
        <f t="shared" si="482"/>
        <v>9214</v>
      </c>
      <c r="M2409" s="46">
        <v>68</v>
      </c>
      <c r="N2409" s="46">
        <f t="shared" si="483"/>
        <v>9282</v>
      </c>
      <c r="O2409" s="46">
        <f t="shared" si="484"/>
        <v>987</v>
      </c>
      <c r="P2409" s="46" t="s">
        <v>64</v>
      </c>
      <c r="Q2409" s="58">
        <f t="shared" si="485"/>
        <v>0</v>
      </c>
      <c r="R2409" s="46">
        <f t="shared" si="486"/>
        <v>1392.3</v>
      </c>
      <c r="S2409" s="58" t="str">
        <f t="shared" si="487"/>
        <v>No Discount</v>
      </c>
      <c r="T2409" s="46" t="str">
        <f t="shared" si="488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89"/>
        <v>0</v>
      </c>
      <c r="W2409" s="46" t="str">
        <f t="shared" si="490"/>
        <v>-</v>
      </c>
      <c r="X2409" s="58">
        <f t="shared" si="491"/>
        <v>0</v>
      </c>
      <c r="Y2409" s="46" t="str">
        <f t="shared" si="492"/>
        <v>Yes</v>
      </c>
      <c r="Z2409" s="46" t="str">
        <f t="shared" si="493"/>
        <v>Very high</v>
      </c>
    </row>
    <row r="2410" spans="1:26" x14ac:dyDescent="0.25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81"/>
        <v>26740</v>
      </c>
      <c r="L2410" s="46">
        <f t="shared" si="482"/>
        <v>28080</v>
      </c>
      <c r="M2410" s="46">
        <v>52</v>
      </c>
      <c r="N2410" s="46">
        <f t="shared" si="483"/>
        <v>28132</v>
      </c>
      <c r="O2410" s="46">
        <f t="shared" si="484"/>
        <v>1392</v>
      </c>
      <c r="P2410" s="46" t="s">
        <v>28</v>
      </c>
      <c r="Q2410" s="58">
        <f t="shared" si="485"/>
        <v>0.3</v>
      </c>
      <c r="R2410" s="46">
        <f t="shared" si="486"/>
        <v>8439.6</v>
      </c>
      <c r="S2410" s="58" t="str">
        <f t="shared" si="487"/>
        <v>No Discount</v>
      </c>
      <c r="T2410" s="46" t="str">
        <f t="shared" si="488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89"/>
        <v>0.3</v>
      </c>
      <c r="W2410" s="46">
        <f t="shared" si="490"/>
        <v>8439.6</v>
      </c>
      <c r="X2410" s="58">
        <f t="shared" si="491"/>
        <v>0</v>
      </c>
      <c r="Y2410" s="46" t="str">
        <f t="shared" si="492"/>
        <v>Yes</v>
      </c>
      <c r="Z2410" s="46" t="str">
        <f t="shared" si="493"/>
        <v>HIGH</v>
      </c>
    </row>
    <row r="2411" spans="1:26" x14ac:dyDescent="0.25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81"/>
        <v>2319</v>
      </c>
      <c r="L2411" s="46">
        <f t="shared" si="482"/>
        <v>2553</v>
      </c>
      <c r="M2411" s="46">
        <v>20</v>
      </c>
      <c r="N2411" s="46">
        <f t="shared" si="483"/>
        <v>2573</v>
      </c>
      <c r="O2411" s="46">
        <f t="shared" si="484"/>
        <v>254</v>
      </c>
      <c r="P2411" s="46" t="s">
        <v>30</v>
      </c>
      <c r="Q2411" s="58">
        <f t="shared" si="485"/>
        <v>0</v>
      </c>
      <c r="R2411" s="46">
        <f t="shared" si="486"/>
        <v>385.95</v>
      </c>
      <c r="S2411" s="58" t="str">
        <f t="shared" si="487"/>
        <v>No Discount</v>
      </c>
      <c r="T2411" s="46" t="str">
        <f t="shared" si="488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89"/>
        <v>0</v>
      </c>
      <c r="W2411" s="46" t="str">
        <f t="shared" si="490"/>
        <v>-</v>
      </c>
      <c r="X2411" s="58">
        <f t="shared" si="491"/>
        <v>0</v>
      </c>
      <c r="Y2411" s="46" t="str">
        <f t="shared" si="492"/>
        <v>No</v>
      </c>
      <c r="Z2411" s="46" t="str">
        <f t="shared" si="493"/>
        <v>LOW</v>
      </c>
    </row>
    <row r="2412" spans="1:26" x14ac:dyDescent="0.25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81"/>
        <v>2454</v>
      </c>
      <c r="L2412" s="46">
        <f t="shared" si="482"/>
        <v>2503</v>
      </c>
      <c r="M2412" s="46">
        <v>93</v>
      </c>
      <c r="N2412" s="46">
        <f t="shared" si="483"/>
        <v>2596</v>
      </c>
      <c r="O2412" s="46">
        <f t="shared" si="484"/>
        <v>142</v>
      </c>
      <c r="P2412" s="46" t="s">
        <v>30</v>
      </c>
      <c r="Q2412" s="58">
        <f t="shared" si="485"/>
        <v>0</v>
      </c>
      <c r="R2412" s="46" t="str">
        <f t="shared" si="486"/>
        <v>-</v>
      </c>
      <c r="S2412" s="58" t="str">
        <f t="shared" si="487"/>
        <v>No Discount</v>
      </c>
      <c r="T2412" s="46" t="str">
        <f t="shared" si="488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89"/>
        <v>0</v>
      </c>
      <c r="W2412" s="46" t="str">
        <f t="shared" si="490"/>
        <v>-</v>
      </c>
      <c r="X2412" s="58">
        <f t="shared" si="491"/>
        <v>0</v>
      </c>
      <c r="Y2412" s="46" t="str">
        <f t="shared" si="492"/>
        <v>No</v>
      </c>
      <c r="Z2412" s="46" t="str">
        <f t="shared" si="493"/>
        <v>Very high</v>
      </c>
    </row>
    <row r="2413" spans="1:26" x14ac:dyDescent="0.25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81"/>
        <v>2282</v>
      </c>
      <c r="L2413" s="46">
        <f t="shared" si="482"/>
        <v>2372</v>
      </c>
      <c r="M2413" s="46">
        <v>83</v>
      </c>
      <c r="N2413" s="46">
        <f t="shared" si="483"/>
        <v>2455</v>
      </c>
      <c r="O2413" s="46">
        <f t="shared" si="484"/>
        <v>173</v>
      </c>
      <c r="P2413" s="46" t="s">
        <v>28</v>
      </c>
      <c r="Q2413" s="58">
        <f t="shared" si="485"/>
        <v>0</v>
      </c>
      <c r="R2413" s="46">
        <f t="shared" si="486"/>
        <v>368.25</v>
      </c>
      <c r="S2413" s="58" t="str">
        <f t="shared" si="487"/>
        <v>No Discount</v>
      </c>
      <c r="T2413" s="46" t="str">
        <f t="shared" si="488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89"/>
        <v>0</v>
      </c>
      <c r="W2413" s="46" t="str">
        <f t="shared" si="490"/>
        <v>-</v>
      </c>
      <c r="X2413" s="58">
        <f t="shared" si="491"/>
        <v>0</v>
      </c>
      <c r="Y2413" s="46" t="str">
        <f t="shared" si="492"/>
        <v>Yes</v>
      </c>
      <c r="Z2413" s="46" t="str">
        <f t="shared" si="493"/>
        <v>Very high</v>
      </c>
    </row>
    <row r="2414" spans="1:26" x14ac:dyDescent="0.25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81"/>
        <v>36640</v>
      </c>
      <c r="L2414" s="46">
        <f t="shared" si="482"/>
        <v>39610</v>
      </c>
      <c r="M2414" s="46">
        <v>42</v>
      </c>
      <c r="N2414" s="46">
        <f t="shared" si="483"/>
        <v>39652</v>
      </c>
      <c r="O2414" s="46">
        <f t="shared" si="484"/>
        <v>3012</v>
      </c>
      <c r="P2414" s="46" t="s">
        <v>28</v>
      </c>
      <c r="Q2414" s="58">
        <f t="shared" si="485"/>
        <v>0.3</v>
      </c>
      <c r="R2414" s="46">
        <f t="shared" si="486"/>
        <v>11895.6</v>
      </c>
      <c r="S2414" s="58" t="str">
        <f t="shared" si="487"/>
        <v>No Discount</v>
      </c>
      <c r="T2414" s="46" t="str">
        <f t="shared" si="488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89"/>
        <v>0.3</v>
      </c>
      <c r="W2414" s="46">
        <f t="shared" si="490"/>
        <v>11895.6</v>
      </c>
      <c r="X2414" s="58">
        <f t="shared" si="491"/>
        <v>0</v>
      </c>
      <c r="Y2414" s="46" t="str">
        <f t="shared" si="492"/>
        <v>Yes</v>
      </c>
      <c r="Z2414" s="46" t="str">
        <f t="shared" si="493"/>
        <v>HIGH</v>
      </c>
    </row>
    <row r="2415" spans="1:26" x14ac:dyDescent="0.25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81"/>
        <v>870</v>
      </c>
      <c r="L2415" s="46">
        <f t="shared" si="482"/>
        <v>896</v>
      </c>
      <c r="M2415" s="46">
        <v>25</v>
      </c>
      <c r="N2415" s="46">
        <f t="shared" si="483"/>
        <v>921</v>
      </c>
      <c r="O2415" s="46">
        <f t="shared" si="484"/>
        <v>51</v>
      </c>
      <c r="P2415" s="46" t="s">
        <v>28</v>
      </c>
      <c r="Q2415" s="58">
        <f t="shared" si="485"/>
        <v>0</v>
      </c>
      <c r="R2415" s="46" t="str">
        <f t="shared" si="486"/>
        <v>-</v>
      </c>
      <c r="S2415" s="58" t="str">
        <f t="shared" si="487"/>
        <v>No Discount</v>
      </c>
      <c r="T2415" s="46" t="str">
        <f t="shared" si="488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89"/>
        <v>0</v>
      </c>
      <c r="W2415" s="46" t="str">
        <f t="shared" si="490"/>
        <v>-</v>
      </c>
      <c r="X2415" s="58">
        <f t="shared" si="491"/>
        <v>0</v>
      </c>
      <c r="Y2415" s="46" t="str">
        <f t="shared" si="492"/>
        <v>No</v>
      </c>
      <c r="Z2415" s="46" t="str">
        <f t="shared" si="493"/>
        <v>MID</v>
      </c>
    </row>
    <row r="2416" spans="1:26" x14ac:dyDescent="0.25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81"/>
        <v>2892</v>
      </c>
      <c r="L2416" s="46">
        <f t="shared" si="482"/>
        <v>3180</v>
      </c>
      <c r="M2416" s="46">
        <v>60</v>
      </c>
      <c r="N2416" s="46">
        <f t="shared" si="483"/>
        <v>3240</v>
      </c>
      <c r="O2416" s="46">
        <f t="shared" si="484"/>
        <v>348</v>
      </c>
      <c r="P2416" s="46" t="s">
        <v>64</v>
      </c>
      <c r="Q2416" s="58">
        <f t="shared" si="485"/>
        <v>0</v>
      </c>
      <c r="R2416" s="46" t="str">
        <f t="shared" si="486"/>
        <v>-</v>
      </c>
      <c r="S2416" s="58" t="str">
        <f t="shared" si="487"/>
        <v>No Discount</v>
      </c>
      <c r="T2416" s="46" t="str">
        <f t="shared" si="488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89"/>
        <v>0</v>
      </c>
      <c r="W2416" s="46" t="str">
        <f t="shared" si="490"/>
        <v>-</v>
      </c>
      <c r="X2416" s="58">
        <f t="shared" si="491"/>
        <v>0</v>
      </c>
      <c r="Y2416" s="46" t="str">
        <f t="shared" si="492"/>
        <v>No</v>
      </c>
      <c r="Z2416" s="46" t="str">
        <f t="shared" si="493"/>
        <v>HIGH</v>
      </c>
    </row>
    <row r="2417" spans="1:26" x14ac:dyDescent="0.25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81"/>
        <v>4884</v>
      </c>
      <c r="L2417" s="46">
        <f t="shared" si="482"/>
        <v>5436</v>
      </c>
      <c r="M2417" s="46">
        <v>57</v>
      </c>
      <c r="N2417" s="46">
        <f t="shared" si="483"/>
        <v>5493</v>
      </c>
      <c r="O2417" s="46">
        <f t="shared" si="484"/>
        <v>609</v>
      </c>
      <c r="P2417" s="46" t="s">
        <v>28</v>
      </c>
      <c r="Q2417" s="58">
        <f t="shared" si="485"/>
        <v>0</v>
      </c>
      <c r="R2417" s="46">
        <f t="shared" si="486"/>
        <v>823.94999999999993</v>
      </c>
      <c r="S2417" s="58" t="str">
        <f t="shared" si="487"/>
        <v>No Discount</v>
      </c>
      <c r="T2417" s="46" t="str">
        <f t="shared" si="488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89"/>
        <v>0</v>
      </c>
      <c r="W2417" s="46" t="str">
        <f t="shared" si="490"/>
        <v>-</v>
      </c>
      <c r="X2417" s="58">
        <f t="shared" si="491"/>
        <v>0</v>
      </c>
      <c r="Y2417" s="46" t="str">
        <f t="shared" si="492"/>
        <v>Yes</v>
      </c>
      <c r="Z2417" s="46" t="str">
        <f t="shared" si="493"/>
        <v>HIGH</v>
      </c>
    </row>
    <row r="2418" spans="1:26" x14ac:dyDescent="0.25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81"/>
        <v>800</v>
      </c>
      <c r="L2418" s="46">
        <f t="shared" si="482"/>
        <v>845</v>
      </c>
      <c r="M2418" s="46">
        <v>30</v>
      </c>
      <c r="N2418" s="46">
        <f t="shared" si="483"/>
        <v>875</v>
      </c>
      <c r="O2418" s="46">
        <f t="shared" si="484"/>
        <v>75</v>
      </c>
      <c r="P2418" s="46" t="s">
        <v>28</v>
      </c>
      <c r="Q2418" s="58">
        <f t="shared" si="485"/>
        <v>0.3</v>
      </c>
      <c r="R2418" s="46">
        <f t="shared" si="486"/>
        <v>262.5</v>
      </c>
      <c r="S2418" s="58" t="str">
        <f t="shared" si="487"/>
        <v>No Discount</v>
      </c>
      <c r="T2418" s="46" t="str">
        <f t="shared" si="488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89"/>
        <v>0.3</v>
      </c>
      <c r="W2418" s="46">
        <f t="shared" si="490"/>
        <v>262.5</v>
      </c>
      <c r="X2418" s="58">
        <f t="shared" si="491"/>
        <v>0</v>
      </c>
      <c r="Y2418" s="46" t="str">
        <f t="shared" si="492"/>
        <v>No</v>
      </c>
      <c r="Z2418" s="46" t="str">
        <f t="shared" si="493"/>
        <v>MID</v>
      </c>
    </row>
    <row r="2419" spans="1:26" x14ac:dyDescent="0.25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81"/>
        <v>3924</v>
      </c>
      <c r="L2419" s="46">
        <f t="shared" si="482"/>
        <v>4197</v>
      </c>
      <c r="M2419" s="46">
        <v>74</v>
      </c>
      <c r="N2419" s="46">
        <f t="shared" si="483"/>
        <v>4271</v>
      </c>
      <c r="O2419" s="46">
        <f t="shared" si="484"/>
        <v>347</v>
      </c>
      <c r="P2419" s="46" t="s">
        <v>30</v>
      </c>
      <c r="Q2419" s="58">
        <f t="shared" si="485"/>
        <v>0</v>
      </c>
      <c r="R2419" s="46">
        <f t="shared" si="486"/>
        <v>640.65</v>
      </c>
      <c r="S2419" s="58" t="str">
        <f t="shared" si="487"/>
        <v>No Discount</v>
      </c>
      <c r="T2419" s="46" t="str">
        <f t="shared" si="488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89"/>
        <v>0</v>
      </c>
      <c r="W2419" s="46" t="str">
        <f t="shared" si="490"/>
        <v>-</v>
      </c>
      <c r="X2419" s="58">
        <f t="shared" si="491"/>
        <v>0</v>
      </c>
      <c r="Y2419" s="46" t="str">
        <f t="shared" si="492"/>
        <v>No</v>
      </c>
      <c r="Z2419" s="46" t="str">
        <f t="shared" si="493"/>
        <v>Very high</v>
      </c>
    </row>
    <row r="2420" spans="1:26" x14ac:dyDescent="0.25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81"/>
        <v>536</v>
      </c>
      <c r="L2420" s="46">
        <f t="shared" si="482"/>
        <v>568</v>
      </c>
      <c r="M2420" s="46">
        <v>30</v>
      </c>
      <c r="N2420" s="46">
        <f t="shared" si="483"/>
        <v>598</v>
      </c>
      <c r="O2420" s="46">
        <f t="shared" si="484"/>
        <v>62</v>
      </c>
      <c r="P2420" s="46" t="s">
        <v>152</v>
      </c>
      <c r="Q2420" s="58">
        <f t="shared" si="485"/>
        <v>0</v>
      </c>
      <c r="R2420" s="46" t="str">
        <f t="shared" si="486"/>
        <v>-</v>
      </c>
      <c r="S2420" s="58" t="str">
        <f t="shared" si="487"/>
        <v>No Discount</v>
      </c>
      <c r="T2420" s="46" t="str">
        <f t="shared" si="488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89"/>
        <v>0</v>
      </c>
      <c r="W2420" s="46" t="str">
        <f t="shared" si="490"/>
        <v>-</v>
      </c>
      <c r="X2420" s="58">
        <f t="shared" si="491"/>
        <v>0</v>
      </c>
      <c r="Y2420" s="46" t="str">
        <f t="shared" si="492"/>
        <v>No</v>
      </c>
      <c r="Z2420" s="46" t="str">
        <f t="shared" si="493"/>
        <v>MID</v>
      </c>
    </row>
    <row r="2421" spans="1:26" x14ac:dyDescent="0.25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81"/>
        <v>16863</v>
      </c>
      <c r="L2421" s="46">
        <f t="shared" si="482"/>
        <v>17682</v>
      </c>
      <c r="M2421" s="46">
        <v>80</v>
      </c>
      <c r="N2421" s="46">
        <f t="shared" si="483"/>
        <v>17762</v>
      </c>
      <c r="O2421" s="46">
        <f t="shared" si="484"/>
        <v>899</v>
      </c>
      <c r="P2421" s="46" t="s">
        <v>28</v>
      </c>
      <c r="Q2421" s="58">
        <f t="shared" si="485"/>
        <v>0</v>
      </c>
      <c r="R2421" s="46" t="str">
        <f t="shared" si="486"/>
        <v>-</v>
      </c>
      <c r="S2421" s="58" t="str">
        <f t="shared" si="487"/>
        <v>No Discount</v>
      </c>
      <c r="T2421" s="46" t="str">
        <f t="shared" si="488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89"/>
        <v>0</v>
      </c>
      <c r="W2421" s="46" t="str">
        <f t="shared" si="490"/>
        <v>-</v>
      </c>
      <c r="X2421" s="58">
        <f t="shared" si="491"/>
        <v>0</v>
      </c>
      <c r="Y2421" s="46" t="str">
        <f t="shared" si="492"/>
        <v>Yes</v>
      </c>
      <c r="Z2421" s="46" t="str">
        <f t="shared" si="493"/>
        <v>Very high</v>
      </c>
    </row>
    <row r="2422" spans="1:26" x14ac:dyDescent="0.25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81"/>
        <v>928</v>
      </c>
      <c r="L2422" s="46">
        <f t="shared" si="482"/>
        <v>992</v>
      </c>
      <c r="M2422" s="46">
        <v>80</v>
      </c>
      <c r="N2422" s="46">
        <f t="shared" si="483"/>
        <v>1072</v>
      </c>
      <c r="O2422" s="46">
        <f t="shared" si="484"/>
        <v>144</v>
      </c>
      <c r="P2422" s="46" t="s">
        <v>30</v>
      </c>
      <c r="Q2422" s="58">
        <f t="shared" si="485"/>
        <v>0</v>
      </c>
      <c r="R2422" s="46">
        <f t="shared" si="486"/>
        <v>300.16000000000003</v>
      </c>
      <c r="S2422" s="58" t="str">
        <f t="shared" si="487"/>
        <v>No Discount</v>
      </c>
      <c r="T2422" s="46" t="str">
        <f t="shared" si="488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89"/>
        <v>0</v>
      </c>
      <c r="W2422" s="46">
        <f t="shared" si="490"/>
        <v>300.16000000000003</v>
      </c>
      <c r="X2422" s="58">
        <f t="shared" si="491"/>
        <v>0</v>
      </c>
      <c r="Y2422" s="46" t="str">
        <f t="shared" si="492"/>
        <v>No</v>
      </c>
      <c r="Z2422" s="46" t="str">
        <f t="shared" si="493"/>
        <v>Very high</v>
      </c>
    </row>
    <row r="2423" spans="1:26" x14ac:dyDescent="0.25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81"/>
        <v>13554</v>
      </c>
      <c r="L2423" s="46">
        <f t="shared" si="482"/>
        <v>14352</v>
      </c>
      <c r="M2423" s="46">
        <v>76</v>
      </c>
      <c r="N2423" s="46">
        <f t="shared" si="483"/>
        <v>14428</v>
      </c>
      <c r="O2423" s="46">
        <f t="shared" si="484"/>
        <v>874</v>
      </c>
      <c r="P2423" s="46" t="s">
        <v>30</v>
      </c>
      <c r="Q2423" s="58">
        <f t="shared" si="485"/>
        <v>0</v>
      </c>
      <c r="R2423" s="46">
        <f t="shared" si="486"/>
        <v>4039.8400000000006</v>
      </c>
      <c r="S2423" s="58" t="str">
        <f t="shared" si="487"/>
        <v>No Discount</v>
      </c>
      <c r="T2423" s="46" t="str">
        <f t="shared" si="488"/>
        <v>Yes</v>
      </c>
      <c r="U2423" s="47" t="str" cm="1">
        <f t="array" ref="U2423">_xlfn.IFS(M2423&lt;=20,"Low",M2423&lt;=40,"Mid",M2423&lt;=60,"High",M2423&gt;60,"Very High")</f>
        <v>Very High</v>
      </c>
      <c r="V2423" s="58">
        <f t="shared" si="489"/>
        <v>0</v>
      </c>
      <c r="W2423" s="46">
        <f t="shared" si="490"/>
        <v>4039.8400000000006</v>
      </c>
      <c r="X2423" s="58">
        <f t="shared" si="491"/>
        <v>0</v>
      </c>
      <c r="Y2423" s="46" t="str">
        <f t="shared" si="492"/>
        <v>Yes</v>
      </c>
      <c r="Z2423" s="46" t="str">
        <f t="shared" si="493"/>
        <v>Very high</v>
      </c>
    </row>
    <row r="2424" spans="1:26" x14ac:dyDescent="0.25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81"/>
        <v>1660</v>
      </c>
      <c r="L2424" s="46">
        <f t="shared" si="482"/>
        <v>1828</v>
      </c>
      <c r="M2424" s="46">
        <v>86</v>
      </c>
      <c r="N2424" s="46">
        <f t="shared" si="483"/>
        <v>1914</v>
      </c>
      <c r="O2424" s="46">
        <f t="shared" si="484"/>
        <v>254</v>
      </c>
      <c r="P2424" s="46" t="s">
        <v>28</v>
      </c>
      <c r="Q2424" s="58">
        <f t="shared" si="485"/>
        <v>0</v>
      </c>
      <c r="R2424" s="46" t="str">
        <f t="shared" si="486"/>
        <v>-</v>
      </c>
      <c r="S2424" s="58" t="str">
        <f t="shared" si="487"/>
        <v>No Discount</v>
      </c>
      <c r="T2424" s="46" t="str">
        <f t="shared" si="488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si="489"/>
        <v>0</v>
      </c>
      <c r="W2424" s="46" t="str">
        <f t="shared" si="490"/>
        <v>-</v>
      </c>
      <c r="X2424" s="58">
        <f t="shared" si="491"/>
        <v>0</v>
      </c>
      <c r="Y2424" s="46" t="str">
        <f t="shared" si="492"/>
        <v>No</v>
      </c>
      <c r="Z2424" s="46" t="str">
        <f t="shared" si="493"/>
        <v>Very high</v>
      </c>
    </row>
    <row r="2425" spans="1:26" x14ac:dyDescent="0.25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81"/>
        <v>6556</v>
      </c>
      <c r="L2425" s="46">
        <f t="shared" si="482"/>
        <v>6812</v>
      </c>
      <c r="M2425" s="46">
        <v>91</v>
      </c>
      <c r="N2425" s="46">
        <f t="shared" si="483"/>
        <v>6903</v>
      </c>
      <c r="O2425" s="46">
        <f t="shared" si="484"/>
        <v>347</v>
      </c>
      <c r="P2425" s="46" t="s">
        <v>30</v>
      </c>
      <c r="Q2425" s="58">
        <f t="shared" si="485"/>
        <v>0</v>
      </c>
      <c r="R2425" s="46" t="str">
        <f t="shared" si="486"/>
        <v>-</v>
      </c>
      <c r="S2425" s="58" t="str">
        <f t="shared" si="487"/>
        <v>No Discount</v>
      </c>
      <c r="T2425" s="46" t="str">
        <f t="shared" si="488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89"/>
        <v>0</v>
      </c>
      <c r="W2425" s="46" t="str">
        <f t="shared" si="490"/>
        <v>-</v>
      </c>
      <c r="X2425" s="58">
        <f t="shared" si="491"/>
        <v>0</v>
      </c>
      <c r="Y2425" s="46" t="str">
        <f t="shared" si="492"/>
        <v>Yes</v>
      </c>
      <c r="Z2425" s="46" t="str">
        <f t="shared" si="493"/>
        <v>Very high</v>
      </c>
    </row>
    <row r="2426" spans="1:26" x14ac:dyDescent="0.25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81"/>
        <v>3900</v>
      </c>
      <c r="L2426" s="46">
        <f t="shared" si="482"/>
        <v>4055</v>
      </c>
      <c r="M2426" s="46">
        <v>20</v>
      </c>
      <c r="N2426" s="46">
        <f t="shared" si="483"/>
        <v>4075</v>
      </c>
      <c r="O2426" s="46">
        <f t="shared" si="484"/>
        <v>175</v>
      </c>
      <c r="P2426" s="46" t="s">
        <v>152</v>
      </c>
      <c r="Q2426" s="58">
        <f t="shared" si="485"/>
        <v>0</v>
      </c>
      <c r="R2426" s="46">
        <f t="shared" si="486"/>
        <v>1141</v>
      </c>
      <c r="S2426" s="58" t="str">
        <f t="shared" si="487"/>
        <v>No Discount</v>
      </c>
      <c r="T2426" s="46" t="str">
        <f t="shared" si="488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89"/>
        <v>0</v>
      </c>
      <c r="W2426" s="46">
        <f t="shared" si="490"/>
        <v>1141</v>
      </c>
      <c r="X2426" s="58">
        <f t="shared" si="491"/>
        <v>0</v>
      </c>
      <c r="Y2426" s="46" t="str">
        <f t="shared" si="492"/>
        <v>No</v>
      </c>
      <c r="Z2426" s="46" t="str">
        <f t="shared" si="493"/>
        <v>LOW</v>
      </c>
    </row>
    <row r="2427" spans="1:26" x14ac:dyDescent="0.25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81"/>
        <v>4836</v>
      </c>
      <c r="L2427" s="46">
        <f t="shared" si="482"/>
        <v>5328</v>
      </c>
      <c r="M2427" s="46">
        <v>57</v>
      </c>
      <c r="N2427" s="46">
        <f t="shared" si="483"/>
        <v>5385</v>
      </c>
      <c r="O2427" s="46">
        <f t="shared" si="484"/>
        <v>549</v>
      </c>
      <c r="P2427" s="46" t="s">
        <v>30</v>
      </c>
      <c r="Q2427" s="58">
        <f t="shared" si="485"/>
        <v>0</v>
      </c>
      <c r="R2427" s="46">
        <f t="shared" si="486"/>
        <v>1507.8000000000002</v>
      </c>
      <c r="S2427" s="58" t="str">
        <f t="shared" si="487"/>
        <v>No Discount</v>
      </c>
      <c r="T2427" s="46" t="str">
        <f t="shared" si="488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89"/>
        <v>0</v>
      </c>
      <c r="W2427" s="46">
        <f t="shared" si="490"/>
        <v>1507.8000000000002</v>
      </c>
      <c r="X2427" s="58">
        <f t="shared" si="491"/>
        <v>0</v>
      </c>
      <c r="Y2427" s="46" t="str">
        <f t="shared" si="492"/>
        <v>Yes</v>
      </c>
      <c r="Z2427" s="46" t="str">
        <f t="shared" si="493"/>
        <v>HIGH</v>
      </c>
    </row>
    <row r="2428" spans="1:26" x14ac:dyDescent="0.25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81"/>
        <v>16804</v>
      </c>
      <c r="L2428" s="46">
        <f t="shared" si="482"/>
        <v>17948</v>
      </c>
      <c r="M2428" s="46">
        <v>52</v>
      </c>
      <c r="N2428" s="46">
        <f t="shared" si="483"/>
        <v>18000</v>
      </c>
      <c r="O2428" s="46">
        <f t="shared" si="484"/>
        <v>1196</v>
      </c>
      <c r="P2428" s="46" t="s">
        <v>30</v>
      </c>
      <c r="Q2428" s="58">
        <f t="shared" si="485"/>
        <v>0</v>
      </c>
      <c r="R2428" s="46" t="str">
        <f t="shared" si="486"/>
        <v>-</v>
      </c>
      <c r="S2428" s="58" t="str">
        <f t="shared" si="487"/>
        <v>No Discount</v>
      </c>
      <c r="T2428" s="46" t="str">
        <f t="shared" si="488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89"/>
        <v>0</v>
      </c>
      <c r="W2428" s="46" t="str">
        <f t="shared" si="490"/>
        <v>-</v>
      </c>
      <c r="X2428" s="58">
        <f t="shared" si="491"/>
        <v>0</v>
      </c>
      <c r="Y2428" s="46" t="str">
        <f t="shared" si="492"/>
        <v>Yes</v>
      </c>
      <c r="Z2428" s="46" t="str">
        <f t="shared" si="493"/>
        <v>HIGH</v>
      </c>
    </row>
    <row r="2429" spans="1:26" x14ac:dyDescent="0.25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81"/>
        <v>124</v>
      </c>
      <c r="L2429" s="46">
        <f t="shared" si="482"/>
        <v>134</v>
      </c>
      <c r="M2429" s="46">
        <v>10</v>
      </c>
      <c r="N2429" s="46">
        <f t="shared" si="483"/>
        <v>144</v>
      </c>
      <c r="O2429" s="46">
        <f t="shared" si="484"/>
        <v>20</v>
      </c>
      <c r="P2429" s="46" t="s">
        <v>152</v>
      </c>
      <c r="Q2429" s="58">
        <f t="shared" si="485"/>
        <v>0.3</v>
      </c>
      <c r="R2429" s="46">
        <f t="shared" si="486"/>
        <v>43.199999999999996</v>
      </c>
      <c r="S2429" s="58" t="str">
        <f t="shared" si="487"/>
        <v>No Discount</v>
      </c>
      <c r="T2429" s="46" t="str">
        <f t="shared" si="488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89"/>
        <v>0.3</v>
      </c>
      <c r="W2429" s="46">
        <f t="shared" si="490"/>
        <v>43.199999999999996</v>
      </c>
      <c r="X2429" s="58">
        <f t="shared" si="491"/>
        <v>0</v>
      </c>
      <c r="Y2429" s="46" t="str">
        <f t="shared" si="492"/>
        <v>No</v>
      </c>
      <c r="Z2429" s="46" t="str">
        <f t="shared" si="493"/>
        <v>LOW</v>
      </c>
    </row>
    <row r="2430" spans="1:26" x14ac:dyDescent="0.25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81"/>
        <v>519</v>
      </c>
      <c r="L2430" s="46">
        <f t="shared" si="482"/>
        <v>579</v>
      </c>
      <c r="M2430" s="46">
        <v>30</v>
      </c>
      <c r="N2430" s="46">
        <f t="shared" si="483"/>
        <v>609</v>
      </c>
      <c r="O2430" s="46">
        <f t="shared" si="484"/>
        <v>90</v>
      </c>
      <c r="P2430" s="46" t="s">
        <v>28</v>
      </c>
      <c r="Q2430" s="58">
        <f t="shared" si="485"/>
        <v>0</v>
      </c>
      <c r="R2430" s="46" t="str">
        <f t="shared" si="486"/>
        <v>-</v>
      </c>
      <c r="S2430" s="58" t="str">
        <f t="shared" si="487"/>
        <v>No Discount</v>
      </c>
      <c r="T2430" s="46" t="str">
        <f t="shared" si="488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89"/>
        <v>0</v>
      </c>
      <c r="W2430" s="46" t="str">
        <f t="shared" si="490"/>
        <v>-</v>
      </c>
      <c r="X2430" s="58">
        <f t="shared" si="491"/>
        <v>0</v>
      </c>
      <c r="Y2430" s="46" t="str">
        <f t="shared" si="492"/>
        <v>No</v>
      </c>
      <c r="Z2430" s="46" t="str">
        <f t="shared" si="493"/>
        <v>MID</v>
      </c>
    </row>
    <row r="2431" spans="1:26" x14ac:dyDescent="0.25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81"/>
        <v>2080</v>
      </c>
      <c r="L2431" s="46">
        <f t="shared" si="482"/>
        <v>2250</v>
      </c>
      <c r="M2431" s="46">
        <v>83</v>
      </c>
      <c r="N2431" s="46">
        <f t="shared" si="483"/>
        <v>2333</v>
      </c>
      <c r="O2431" s="46">
        <f t="shared" si="484"/>
        <v>253</v>
      </c>
      <c r="P2431" s="46" t="s">
        <v>30</v>
      </c>
      <c r="Q2431" s="58">
        <f t="shared" si="485"/>
        <v>0</v>
      </c>
      <c r="R2431" s="46" t="str">
        <f t="shared" si="486"/>
        <v>-</v>
      </c>
      <c r="S2431" s="58" t="str">
        <f t="shared" si="487"/>
        <v>No Discount</v>
      </c>
      <c r="T2431" s="46" t="str">
        <f t="shared" si="488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89"/>
        <v>0</v>
      </c>
      <c r="W2431" s="46" t="str">
        <f t="shared" si="490"/>
        <v>-</v>
      </c>
      <c r="X2431" s="58">
        <f t="shared" si="491"/>
        <v>0</v>
      </c>
      <c r="Y2431" s="46" t="str">
        <f t="shared" si="492"/>
        <v>No</v>
      </c>
      <c r="Z2431" s="46" t="str">
        <f t="shared" si="493"/>
        <v>Very high</v>
      </c>
    </row>
    <row r="2432" spans="1:26" x14ac:dyDescent="0.25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81"/>
        <v>160</v>
      </c>
      <c r="L2432" s="46">
        <f t="shared" si="482"/>
        <v>170</v>
      </c>
      <c r="M2432" s="46">
        <v>30</v>
      </c>
      <c r="N2432" s="46">
        <f t="shared" si="483"/>
        <v>200</v>
      </c>
      <c r="O2432" s="46">
        <f t="shared" si="484"/>
        <v>40</v>
      </c>
      <c r="P2432" s="46" t="s">
        <v>28</v>
      </c>
      <c r="Q2432" s="58">
        <f t="shared" si="485"/>
        <v>0</v>
      </c>
      <c r="R2432" s="46">
        <f t="shared" si="486"/>
        <v>56.000000000000007</v>
      </c>
      <c r="S2432" s="58" t="str">
        <f t="shared" si="487"/>
        <v>No Discount</v>
      </c>
      <c r="T2432" s="46" t="str">
        <f t="shared" si="488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89"/>
        <v>0</v>
      </c>
      <c r="W2432" s="46">
        <f t="shared" si="490"/>
        <v>56.000000000000007</v>
      </c>
      <c r="X2432" s="58">
        <f t="shared" si="491"/>
        <v>0</v>
      </c>
      <c r="Y2432" s="46" t="str">
        <f t="shared" si="492"/>
        <v>No</v>
      </c>
      <c r="Z2432" s="46" t="str">
        <f t="shared" si="493"/>
        <v>MID</v>
      </c>
    </row>
    <row r="2433" spans="1:26" x14ac:dyDescent="0.25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81"/>
        <v>5980</v>
      </c>
      <c r="L2433" s="46">
        <f t="shared" si="482"/>
        <v>6340</v>
      </c>
      <c r="M2433" s="46">
        <v>60</v>
      </c>
      <c r="N2433" s="46">
        <f t="shared" si="483"/>
        <v>6400</v>
      </c>
      <c r="O2433" s="46">
        <f t="shared" si="484"/>
        <v>420</v>
      </c>
      <c r="P2433" s="46" t="s">
        <v>30</v>
      </c>
      <c r="Q2433" s="58">
        <f t="shared" si="485"/>
        <v>0</v>
      </c>
      <c r="R2433" s="46" t="str">
        <f t="shared" si="486"/>
        <v>-</v>
      </c>
      <c r="S2433" s="58" t="str">
        <f t="shared" si="487"/>
        <v>No Discount</v>
      </c>
      <c r="T2433" s="46" t="str">
        <f t="shared" si="488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89"/>
        <v>0</v>
      </c>
      <c r="W2433" s="46" t="str">
        <f t="shared" si="490"/>
        <v>-</v>
      </c>
      <c r="X2433" s="58">
        <f t="shared" si="491"/>
        <v>0</v>
      </c>
      <c r="Y2433" s="46" t="str">
        <f t="shared" si="492"/>
        <v>Yes</v>
      </c>
      <c r="Z2433" s="46" t="str">
        <f t="shared" si="493"/>
        <v>HIGH</v>
      </c>
    </row>
    <row r="2434" spans="1:26" x14ac:dyDescent="0.25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81"/>
        <v>116</v>
      </c>
      <c r="L2434" s="46">
        <f t="shared" si="482"/>
        <v>126</v>
      </c>
      <c r="M2434" s="46">
        <v>10</v>
      </c>
      <c r="N2434" s="46">
        <f t="shared" si="483"/>
        <v>136</v>
      </c>
      <c r="O2434" s="46">
        <f t="shared" si="484"/>
        <v>20</v>
      </c>
      <c r="P2434" s="46" t="s">
        <v>28</v>
      </c>
      <c r="Q2434" s="58">
        <f t="shared" si="485"/>
        <v>0</v>
      </c>
      <c r="R2434" s="46" t="str">
        <f t="shared" si="486"/>
        <v>-</v>
      </c>
      <c r="S2434" s="58" t="str">
        <f t="shared" si="487"/>
        <v>No Discount</v>
      </c>
      <c r="T2434" s="46" t="str">
        <f t="shared" si="488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89"/>
        <v>0</v>
      </c>
      <c r="W2434" s="46" t="str">
        <f t="shared" si="490"/>
        <v>-</v>
      </c>
      <c r="X2434" s="58">
        <f t="shared" si="491"/>
        <v>0</v>
      </c>
      <c r="Y2434" s="46" t="str">
        <f t="shared" si="492"/>
        <v>No</v>
      </c>
      <c r="Z2434" s="46" t="str">
        <f t="shared" si="493"/>
        <v>LOW</v>
      </c>
    </row>
    <row r="2435" spans="1:26" x14ac:dyDescent="0.25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94">I2435*J2435</f>
        <v>2020</v>
      </c>
      <c r="L2435" s="46">
        <f t="shared" ref="L2435:L2498" si="495">H2435*J2435</f>
        <v>2142</v>
      </c>
      <c r="M2435" s="46">
        <v>41</v>
      </c>
      <c r="N2435" s="46">
        <f t="shared" ref="N2435:N2498" si="496">L2435+M2435</f>
        <v>2183</v>
      </c>
      <c r="O2435" s="46">
        <f t="shared" ref="O2435:O2498" si="497">N2435-K2435</f>
        <v>163</v>
      </c>
      <c r="P2435" s="46" t="s">
        <v>30</v>
      </c>
      <c r="Q2435" s="58">
        <f t="shared" ref="Q2435:Q2498" si="498">IF(E2435="Amazon",30%,0)</f>
        <v>0.3</v>
      </c>
      <c r="R2435" s="46">
        <f t="shared" ref="R2435:R2498" si="499">IF(E2435="Amazon",30%*N2435,IF(E2435="Flipkart",28%*N2435,IF(E2435="India Mart",15%*N2435,"-")))</f>
        <v>654.9</v>
      </c>
      <c r="S2435" s="58" t="str">
        <f t="shared" ref="S2435:S2498" si="500">IF(AND(E2435="Website",N2435&gt;25000),2%,"No Discount")</f>
        <v>No Discount</v>
      </c>
      <c r="T2435" s="46" t="str">
        <f t="shared" ref="T2435:T2498" si="501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ref="V2435:V2498" si="502">IF(E2435="Amazon",30%,0%)</f>
        <v>0.3</v>
      </c>
      <c r="W2435" s="46">
        <f t="shared" ref="W2435:W2498" si="503">IF(E2435="Amazon",N2435*30%,IF(E2435="flipkart",N2435*28%,IF(E2435="indiamart",N2435*15%,"-")))</f>
        <v>654.9</v>
      </c>
      <c r="X2435" s="58">
        <f t="shared" ref="X2435:X2498" si="504">IF(AND(E2435="website",N2435&gt;25000),2%,0%)</f>
        <v>0</v>
      </c>
      <c r="Y2435" s="46" t="str">
        <f t="shared" ref="Y2435:Y2498" si="505">IF(OR(D2435="Furniture",D2435="Technology"),"Yes","No")</f>
        <v>No</v>
      </c>
      <c r="Z2435" s="46" t="str">
        <f t="shared" ref="Z2435:Z2498" si="506">_xlfn.IFS(M2435&lt;=20,"LOW",M2435&lt;=40,"MID",M2435&lt;=60,"HIGH",M2435&gt;60,"Very high")</f>
        <v>HIGH</v>
      </c>
    </row>
    <row r="2436" spans="1:26" x14ac:dyDescent="0.25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94"/>
        <v>31656</v>
      </c>
      <c r="L2436" s="46">
        <f t="shared" si="495"/>
        <v>35512</v>
      </c>
      <c r="M2436" s="46">
        <v>99</v>
      </c>
      <c r="N2436" s="46">
        <f t="shared" si="496"/>
        <v>35611</v>
      </c>
      <c r="O2436" s="46">
        <f t="shared" si="497"/>
        <v>3955</v>
      </c>
      <c r="P2436" s="46" t="s">
        <v>152</v>
      </c>
      <c r="Q2436" s="58">
        <f t="shared" si="498"/>
        <v>0.3</v>
      </c>
      <c r="R2436" s="46">
        <f t="shared" si="499"/>
        <v>10683.3</v>
      </c>
      <c r="S2436" s="58" t="str">
        <f t="shared" si="500"/>
        <v>No Discount</v>
      </c>
      <c r="T2436" s="46" t="str">
        <f t="shared" si="501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502"/>
        <v>0.3</v>
      </c>
      <c r="W2436" s="46">
        <f t="shared" si="503"/>
        <v>10683.3</v>
      </c>
      <c r="X2436" s="58">
        <f t="shared" si="504"/>
        <v>0</v>
      </c>
      <c r="Y2436" s="46" t="str">
        <f t="shared" si="505"/>
        <v>Yes</v>
      </c>
      <c r="Z2436" s="46" t="str">
        <f t="shared" si="506"/>
        <v>Very high</v>
      </c>
    </row>
    <row r="2437" spans="1:26" x14ac:dyDescent="0.25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94"/>
        <v>296</v>
      </c>
      <c r="L2437" s="46">
        <f t="shared" si="495"/>
        <v>312</v>
      </c>
      <c r="M2437" s="46">
        <v>10</v>
      </c>
      <c r="N2437" s="46">
        <f t="shared" si="496"/>
        <v>322</v>
      </c>
      <c r="O2437" s="46">
        <f t="shared" si="497"/>
        <v>26</v>
      </c>
      <c r="P2437" s="46" t="s">
        <v>28</v>
      </c>
      <c r="Q2437" s="58">
        <f t="shared" si="498"/>
        <v>0</v>
      </c>
      <c r="R2437" s="46">
        <f t="shared" si="499"/>
        <v>90.160000000000011</v>
      </c>
      <c r="S2437" s="58" t="str">
        <f t="shared" si="500"/>
        <v>No Discount</v>
      </c>
      <c r="T2437" s="46" t="str">
        <f t="shared" si="501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502"/>
        <v>0</v>
      </c>
      <c r="W2437" s="46">
        <f t="shared" si="503"/>
        <v>90.160000000000011</v>
      </c>
      <c r="X2437" s="58">
        <f t="shared" si="504"/>
        <v>0</v>
      </c>
      <c r="Y2437" s="46" t="str">
        <f t="shared" si="505"/>
        <v>No</v>
      </c>
      <c r="Z2437" s="46" t="str">
        <f t="shared" si="506"/>
        <v>LOW</v>
      </c>
    </row>
    <row r="2438" spans="1:26" x14ac:dyDescent="0.25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94"/>
        <v>116</v>
      </c>
      <c r="L2438" s="46">
        <f t="shared" si="495"/>
        <v>126</v>
      </c>
      <c r="M2438" s="46">
        <v>10</v>
      </c>
      <c r="N2438" s="46">
        <f t="shared" si="496"/>
        <v>136</v>
      </c>
      <c r="O2438" s="46">
        <f t="shared" si="497"/>
        <v>20</v>
      </c>
      <c r="P2438" s="46" t="s">
        <v>28</v>
      </c>
      <c r="Q2438" s="58">
        <f t="shared" si="498"/>
        <v>0</v>
      </c>
      <c r="R2438" s="46" t="str">
        <f t="shared" si="499"/>
        <v>-</v>
      </c>
      <c r="S2438" s="58" t="str">
        <f t="shared" si="500"/>
        <v>No Discount</v>
      </c>
      <c r="T2438" s="46" t="str">
        <f t="shared" si="501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502"/>
        <v>0</v>
      </c>
      <c r="W2438" s="46" t="str">
        <f t="shared" si="503"/>
        <v>-</v>
      </c>
      <c r="X2438" s="58">
        <f t="shared" si="504"/>
        <v>0</v>
      </c>
      <c r="Y2438" s="46" t="str">
        <f t="shared" si="505"/>
        <v>No</v>
      </c>
      <c r="Z2438" s="46" t="str">
        <f t="shared" si="506"/>
        <v>LOW</v>
      </c>
    </row>
    <row r="2439" spans="1:26" x14ac:dyDescent="0.25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94"/>
        <v>6960</v>
      </c>
      <c r="L2439" s="46">
        <f t="shared" si="495"/>
        <v>7590</v>
      </c>
      <c r="M2439" s="46">
        <v>28</v>
      </c>
      <c r="N2439" s="46">
        <f t="shared" si="496"/>
        <v>7618</v>
      </c>
      <c r="O2439" s="46">
        <f t="shared" si="497"/>
        <v>658</v>
      </c>
      <c r="P2439" s="46" t="s">
        <v>30</v>
      </c>
      <c r="Q2439" s="58">
        <f t="shared" si="498"/>
        <v>0</v>
      </c>
      <c r="R2439" s="46">
        <f t="shared" si="499"/>
        <v>1142.7</v>
      </c>
      <c r="S2439" s="58" t="str">
        <f t="shared" si="500"/>
        <v>No Discount</v>
      </c>
      <c r="T2439" s="46" t="str">
        <f t="shared" si="501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502"/>
        <v>0</v>
      </c>
      <c r="W2439" s="46" t="str">
        <f t="shared" si="503"/>
        <v>-</v>
      </c>
      <c r="X2439" s="58">
        <f t="shared" si="504"/>
        <v>0</v>
      </c>
      <c r="Y2439" s="46" t="str">
        <f t="shared" si="505"/>
        <v>No</v>
      </c>
      <c r="Z2439" s="46" t="str">
        <f t="shared" si="506"/>
        <v>MID</v>
      </c>
    </row>
    <row r="2440" spans="1:26" x14ac:dyDescent="0.25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94"/>
        <v>3304</v>
      </c>
      <c r="L2440" s="46">
        <f t="shared" si="495"/>
        <v>3434</v>
      </c>
      <c r="M2440" s="46">
        <v>26</v>
      </c>
      <c r="N2440" s="46">
        <f t="shared" si="496"/>
        <v>3460</v>
      </c>
      <c r="O2440" s="46">
        <f t="shared" si="497"/>
        <v>156</v>
      </c>
      <c r="P2440" s="46" t="s">
        <v>30</v>
      </c>
      <c r="Q2440" s="58">
        <f t="shared" si="498"/>
        <v>0.3</v>
      </c>
      <c r="R2440" s="46">
        <f t="shared" si="499"/>
        <v>1038</v>
      </c>
      <c r="S2440" s="58" t="str">
        <f t="shared" si="500"/>
        <v>No Discount</v>
      </c>
      <c r="T2440" s="46" t="str">
        <f t="shared" si="501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502"/>
        <v>0.3</v>
      </c>
      <c r="W2440" s="46">
        <f t="shared" si="503"/>
        <v>1038</v>
      </c>
      <c r="X2440" s="58">
        <f t="shared" si="504"/>
        <v>0</v>
      </c>
      <c r="Y2440" s="46" t="str">
        <f t="shared" si="505"/>
        <v>Yes</v>
      </c>
      <c r="Z2440" s="46" t="str">
        <f t="shared" si="506"/>
        <v>MID</v>
      </c>
    </row>
    <row r="2441" spans="1:26" x14ac:dyDescent="0.25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94"/>
        <v>3320</v>
      </c>
      <c r="L2441" s="46">
        <f t="shared" si="495"/>
        <v>3656</v>
      </c>
      <c r="M2441" s="46">
        <v>41</v>
      </c>
      <c r="N2441" s="46">
        <f t="shared" si="496"/>
        <v>3697</v>
      </c>
      <c r="O2441" s="46">
        <f t="shared" si="497"/>
        <v>377</v>
      </c>
      <c r="P2441" s="46" t="s">
        <v>30</v>
      </c>
      <c r="Q2441" s="58">
        <f t="shared" si="498"/>
        <v>0</v>
      </c>
      <c r="R2441" s="46" t="str">
        <f t="shared" si="499"/>
        <v>-</v>
      </c>
      <c r="S2441" s="58" t="str">
        <f t="shared" si="500"/>
        <v>No Discount</v>
      </c>
      <c r="T2441" s="46" t="str">
        <f t="shared" si="501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502"/>
        <v>0</v>
      </c>
      <c r="W2441" s="46" t="str">
        <f t="shared" si="503"/>
        <v>-</v>
      </c>
      <c r="X2441" s="58">
        <f t="shared" si="504"/>
        <v>0</v>
      </c>
      <c r="Y2441" s="46" t="str">
        <f t="shared" si="505"/>
        <v>No</v>
      </c>
      <c r="Z2441" s="46" t="str">
        <f t="shared" si="506"/>
        <v>HIGH</v>
      </c>
    </row>
    <row r="2442" spans="1:26" x14ac:dyDescent="0.25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94"/>
        <v>492</v>
      </c>
      <c r="L2442" s="46">
        <f t="shared" si="495"/>
        <v>542</v>
      </c>
      <c r="M2442" s="46">
        <v>23</v>
      </c>
      <c r="N2442" s="46">
        <f t="shared" si="496"/>
        <v>565</v>
      </c>
      <c r="O2442" s="46">
        <f t="shared" si="497"/>
        <v>73</v>
      </c>
      <c r="P2442" s="46" t="s">
        <v>28</v>
      </c>
      <c r="Q2442" s="58">
        <f t="shared" si="498"/>
        <v>0</v>
      </c>
      <c r="R2442" s="46">
        <f t="shared" si="499"/>
        <v>84.75</v>
      </c>
      <c r="S2442" s="58" t="str">
        <f t="shared" si="500"/>
        <v>No Discount</v>
      </c>
      <c r="T2442" s="46" t="str">
        <f t="shared" si="501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502"/>
        <v>0</v>
      </c>
      <c r="W2442" s="46" t="str">
        <f t="shared" si="503"/>
        <v>-</v>
      </c>
      <c r="X2442" s="58">
        <f t="shared" si="504"/>
        <v>0</v>
      </c>
      <c r="Y2442" s="46" t="str">
        <f t="shared" si="505"/>
        <v>No</v>
      </c>
      <c r="Z2442" s="46" t="str">
        <f t="shared" si="506"/>
        <v>MID</v>
      </c>
    </row>
    <row r="2443" spans="1:26" x14ac:dyDescent="0.25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94"/>
        <v>830</v>
      </c>
      <c r="L2443" s="46">
        <f t="shared" si="495"/>
        <v>895</v>
      </c>
      <c r="M2443" s="46">
        <v>30</v>
      </c>
      <c r="N2443" s="46">
        <f t="shared" si="496"/>
        <v>925</v>
      </c>
      <c r="O2443" s="46">
        <f t="shared" si="497"/>
        <v>95</v>
      </c>
      <c r="P2443" s="46" t="s">
        <v>64</v>
      </c>
      <c r="Q2443" s="58">
        <f t="shared" si="498"/>
        <v>0.3</v>
      </c>
      <c r="R2443" s="46">
        <f t="shared" si="499"/>
        <v>277.5</v>
      </c>
      <c r="S2443" s="58" t="str">
        <f t="shared" si="500"/>
        <v>No Discount</v>
      </c>
      <c r="T2443" s="46" t="str">
        <f t="shared" si="501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502"/>
        <v>0.3</v>
      </c>
      <c r="W2443" s="46">
        <f t="shared" si="503"/>
        <v>277.5</v>
      </c>
      <c r="X2443" s="58">
        <f t="shared" si="504"/>
        <v>0</v>
      </c>
      <c r="Y2443" s="46" t="str">
        <f t="shared" si="505"/>
        <v>No</v>
      </c>
      <c r="Z2443" s="46" t="str">
        <f t="shared" si="506"/>
        <v>MID</v>
      </c>
    </row>
    <row r="2444" spans="1:26" x14ac:dyDescent="0.25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94"/>
        <v>4292</v>
      </c>
      <c r="L2444" s="46">
        <f t="shared" si="495"/>
        <v>4592</v>
      </c>
      <c r="M2444" s="46">
        <v>50</v>
      </c>
      <c r="N2444" s="46">
        <f t="shared" si="496"/>
        <v>4642</v>
      </c>
      <c r="O2444" s="46">
        <f t="shared" si="497"/>
        <v>350</v>
      </c>
      <c r="P2444" s="46" t="s">
        <v>30</v>
      </c>
      <c r="Q2444" s="58">
        <f t="shared" si="498"/>
        <v>0</v>
      </c>
      <c r="R2444" s="46" t="str">
        <f t="shared" si="499"/>
        <v>-</v>
      </c>
      <c r="S2444" s="58" t="str">
        <f t="shared" si="500"/>
        <v>No Discount</v>
      </c>
      <c r="T2444" s="46" t="str">
        <f t="shared" si="501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502"/>
        <v>0</v>
      </c>
      <c r="W2444" s="46" t="str">
        <f t="shared" si="503"/>
        <v>-</v>
      </c>
      <c r="X2444" s="58">
        <f t="shared" si="504"/>
        <v>0</v>
      </c>
      <c r="Y2444" s="46" t="str">
        <f t="shared" si="505"/>
        <v>Yes</v>
      </c>
      <c r="Z2444" s="46" t="str">
        <f t="shared" si="506"/>
        <v>HIGH</v>
      </c>
    </row>
    <row r="2445" spans="1:26" x14ac:dyDescent="0.25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94"/>
        <v>17892</v>
      </c>
      <c r="L2445" s="46">
        <f t="shared" si="495"/>
        <v>18948</v>
      </c>
      <c r="M2445" s="46">
        <v>62</v>
      </c>
      <c r="N2445" s="46">
        <f t="shared" si="496"/>
        <v>19010</v>
      </c>
      <c r="O2445" s="46">
        <f t="shared" si="497"/>
        <v>1118</v>
      </c>
      <c r="P2445" s="46" t="s">
        <v>30</v>
      </c>
      <c r="Q2445" s="58">
        <f t="shared" si="498"/>
        <v>0</v>
      </c>
      <c r="R2445" s="46">
        <f t="shared" si="499"/>
        <v>5322.8</v>
      </c>
      <c r="S2445" s="58" t="str">
        <f t="shared" si="500"/>
        <v>No Discount</v>
      </c>
      <c r="T2445" s="46" t="str">
        <f t="shared" si="501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502"/>
        <v>0</v>
      </c>
      <c r="W2445" s="46">
        <f t="shared" si="503"/>
        <v>5322.8</v>
      </c>
      <c r="X2445" s="58">
        <f t="shared" si="504"/>
        <v>0</v>
      </c>
      <c r="Y2445" s="46" t="str">
        <f t="shared" si="505"/>
        <v>Yes</v>
      </c>
      <c r="Z2445" s="46" t="str">
        <f t="shared" si="506"/>
        <v>Very high</v>
      </c>
    </row>
    <row r="2446" spans="1:26" x14ac:dyDescent="0.25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94"/>
        <v>2103</v>
      </c>
      <c r="L2446" s="46">
        <f t="shared" si="495"/>
        <v>2295</v>
      </c>
      <c r="M2446" s="46">
        <v>82</v>
      </c>
      <c r="N2446" s="46">
        <f t="shared" si="496"/>
        <v>2377</v>
      </c>
      <c r="O2446" s="46">
        <f t="shared" si="497"/>
        <v>274</v>
      </c>
      <c r="P2446" s="46" t="s">
        <v>152</v>
      </c>
      <c r="Q2446" s="58">
        <f t="shared" si="498"/>
        <v>0</v>
      </c>
      <c r="R2446" s="46">
        <f t="shared" si="499"/>
        <v>665.56000000000006</v>
      </c>
      <c r="S2446" s="58" t="str">
        <f t="shared" si="500"/>
        <v>No Discount</v>
      </c>
      <c r="T2446" s="46" t="str">
        <f t="shared" si="501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502"/>
        <v>0</v>
      </c>
      <c r="W2446" s="46">
        <f t="shared" si="503"/>
        <v>665.56000000000006</v>
      </c>
      <c r="X2446" s="58">
        <f t="shared" si="504"/>
        <v>0</v>
      </c>
      <c r="Y2446" s="46" t="str">
        <f t="shared" si="505"/>
        <v>No</v>
      </c>
      <c r="Z2446" s="46" t="str">
        <f t="shared" si="506"/>
        <v>Very high</v>
      </c>
    </row>
    <row r="2447" spans="1:26" x14ac:dyDescent="0.25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94"/>
        <v>19285</v>
      </c>
      <c r="L2447" s="46">
        <f t="shared" si="495"/>
        <v>21230</v>
      </c>
      <c r="M2447" s="46">
        <v>94</v>
      </c>
      <c r="N2447" s="46">
        <f t="shared" si="496"/>
        <v>21324</v>
      </c>
      <c r="O2447" s="46">
        <f t="shared" si="497"/>
        <v>2039</v>
      </c>
      <c r="P2447" s="46" t="s">
        <v>30</v>
      </c>
      <c r="Q2447" s="58">
        <f t="shared" si="498"/>
        <v>0</v>
      </c>
      <c r="R2447" s="46" t="str">
        <f t="shared" si="499"/>
        <v>-</v>
      </c>
      <c r="S2447" s="58" t="str">
        <f t="shared" si="500"/>
        <v>No Discount</v>
      </c>
      <c r="T2447" s="46" t="str">
        <f t="shared" si="501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502"/>
        <v>0</v>
      </c>
      <c r="W2447" s="46" t="str">
        <f t="shared" si="503"/>
        <v>-</v>
      </c>
      <c r="X2447" s="58">
        <f t="shared" si="504"/>
        <v>0</v>
      </c>
      <c r="Y2447" s="46" t="str">
        <f t="shared" si="505"/>
        <v>Yes</v>
      </c>
      <c r="Z2447" s="46" t="str">
        <f t="shared" si="506"/>
        <v>Very high</v>
      </c>
    </row>
    <row r="2448" spans="1:26" x14ac:dyDescent="0.25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94"/>
        <v>134</v>
      </c>
      <c r="L2448" s="46">
        <f t="shared" si="495"/>
        <v>142</v>
      </c>
      <c r="M2448" s="46">
        <v>30</v>
      </c>
      <c r="N2448" s="46">
        <f t="shared" si="496"/>
        <v>172</v>
      </c>
      <c r="O2448" s="46">
        <f t="shared" si="497"/>
        <v>38</v>
      </c>
      <c r="P2448" s="46" t="s">
        <v>30</v>
      </c>
      <c r="Q2448" s="58">
        <f t="shared" si="498"/>
        <v>0</v>
      </c>
      <c r="R2448" s="46" t="str">
        <f t="shared" si="499"/>
        <v>-</v>
      </c>
      <c r="S2448" s="58" t="str">
        <f t="shared" si="500"/>
        <v>No Discount</v>
      </c>
      <c r="T2448" s="46" t="str">
        <f t="shared" si="501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502"/>
        <v>0</v>
      </c>
      <c r="W2448" s="46" t="str">
        <f t="shared" si="503"/>
        <v>-</v>
      </c>
      <c r="X2448" s="58">
        <f t="shared" si="504"/>
        <v>0</v>
      </c>
      <c r="Y2448" s="46" t="str">
        <f t="shared" si="505"/>
        <v>No</v>
      </c>
      <c r="Z2448" s="46" t="str">
        <f t="shared" si="506"/>
        <v>MID</v>
      </c>
    </row>
    <row r="2449" spans="1:26" x14ac:dyDescent="0.25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94"/>
        <v>7122</v>
      </c>
      <c r="L2449" s="46">
        <f t="shared" si="495"/>
        <v>7698</v>
      </c>
      <c r="M2449" s="46">
        <v>49</v>
      </c>
      <c r="N2449" s="46">
        <f t="shared" si="496"/>
        <v>7747</v>
      </c>
      <c r="O2449" s="46">
        <f t="shared" si="497"/>
        <v>625</v>
      </c>
      <c r="P2449" s="46" t="s">
        <v>30</v>
      </c>
      <c r="Q2449" s="58">
        <f t="shared" si="498"/>
        <v>0</v>
      </c>
      <c r="R2449" s="46" t="str">
        <f t="shared" si="499"/>
        <v>-</v>
      </c>
      <c r="S2449" s="58" t="str">
        <f t="shared" si="500"/>
        <v>No Discount</v>
      </c>
      <c r="T2449" s="46" t="str">
        <f t="shared" si="501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502"/>
        <v>0</v>
      </c>
      <c r="W2449" s="46" t="str">
        <f t="shared" si="503"/>
        <v>-</v>
      </c>
      <c r="X2449" s="58">
        <f t="shared" si="504"/>
        <v>0</v>
      </c>
      <c r="Y2449" s="46" t="str">
        <f t="shared" si="505"/>
        <v>No</v>
      </c>
      <c r="Z2449" s="46" t="str">
        <f t="shared" si="506"/>
        <v>HIGH</v>
      </c>
    </row>
    <row r="2450" spans="1:26" x14ac:dyDescent="0.25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94"/>
        <v>6846</v>
      </c>
      <c r="L2450" s="46">
        <f t="shared" si="495"/>
        <v>7254</v>
      </c>
      <c r="M2450" s="46">
        <v>52</v>
      </c>
      <c r="N2450" s="46">
        <f t="shared" si="496"/>
        <v>7306</v>
      </c>
      <c r="O2450" s="46">
        <f t="shared" si="497"/>
        <v>460</v>
      </c>
      <c r="P2450" s="46" t="s">
        <v>30</v>
      </c>
      <c r="Q2450" s="58">
        <f t="shared" si="498"/>
        <v>0</v>
      </c>
      <c r="R2450" s="46">
        <f t="shared" si="499"/>
        <v>2045.6800000000003</v>
      </c>
      <c r="S2450" s="58" t="str">
        <f t="shared" si="500"/>
        <v>No Discount</v>
      </c>
      <c r="T2450" s="46" t="str">
        <f t="shared" si="501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502"/>
        <v>0</v>
      </c>
      <c r="W2450" s="46">
        <f t="shared" si="503"/>
        <v>2045.6800000000003</v>
      </c>
      <c r="X2450" s="58">
        <f t="shared" si="504"/>
        <v>0</v>
      </c>
      <c r="Y2450" s="46" t="str">
        <f t="shared" si="505"/>
        <v>Yes</v>
      </c>
      <c r="Z2450" s="46" t="str">
        <f t="shared" si="506"/>
        <v>HIGH</v>
      </c>
    </row>
    <row r="2451" spans="1:26" x14ac:dyDescent="0.25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94"/>
        <v>1699</v>
      </c>
      <c r="L2451" s="46">
        <f t="shared" si="495"/>
        <v>1816</v>
      </c>
      <c r="M2451" s="46">
        <v>63</v>
      </c>
      <c r="N2451" s="46">
        <f t="shared" si="496"/>
        <v>1879</v>
      </c>
      <c r="O2451" s="46">
        <f t="shared" si="497"/>
        <v>180</v>
      </c>
      <c r="P2451" s="46" t="s">
        <v>28</v>
      </c>
      <c r="Q2451" s="58">
        <f t="shared" si="498"/>
        <v>0.3</v>
      </c>
      <c r="R2451" s="46">
        <f t="shared" si="499"/>
        <v>563.69999999999993</v>
      </c>
      <c r="S2451" s="58" t="str">
        <f t="shared" si="500"/>
        <v>No Discount</v>
      </c>
      <c r="T2451" s="46" t="str">
        <f t="shared" si="501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502"/>
        <v>0.3</v>
      </c>
      <c r="W2451" s="46">
        <f t="shared" si="503"/>
        <v>563.69999999999993</v>
      </c>
      <c r="X2451" s="58">
        <f t="shared" si="504"/>
        <v>0</v>
      </c>
      <c r="Y2451" s="46" t="str">
        <f t="shared" si="505"/>
        <v>Yes</v>
      </c>
      <c r="Z2451" s="46" t="str">
        <f t="shared" si="506"/>
        <v>Very high</v>
      </c>
    </row>
    <row r="2452" spans="1:26" x14ac:dyDescent="0.25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94"/>
        <v>210</v>
      </c>
      <c r="L2452" s="46">
        <f t="shared" si="495"/>
        <v>224</v>
      </c>
      <c r="M2452" s="46">
        <v>86</v>
      </c>
      <c r="N2452" s="46">
        <f t="shared" si="496"/>
        <v>310</v>
      </c>
      <c r="O2452" s="46">
        <f t="shared" si="497"/>
        <v>100</v>
      </c>
      <c r="P2452" s="46" t="s">
        <v>30</v>
      </c>
      <c r="Q2452" s="58">
        <f t="shared" si="498"/>
        <v>0</v>
      </c>
      <c r="R2452" s="46">
        <f t="shared" si="499"/>
        <v>86.800000000000011</v>
      </c>
      <c r="S2452" s="58" t="str">
        <f t="shared" si="500"/>
        <v>No Discount</v>
      </c>
      <c r="T2452" s="46" t="str">
        <f t="shared" si="501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502"/>
        <v>0</v>
      </c>
      <c r="W2452" s="46">
        <f t="shared" si="503"/>
        <v>86.800000000000011</v>
      </c>
      <c r="X2452" s="58">
        <f t="shared" si="504"/>
        <v>0</v>
      </c>
      <c r="Y2452" s="46" t="str">
        <f t="shared" si="505"/>
        <v>No</v>
      </c>
      <c r="Z2452" s="46" t="str">
        <f t="shared" si="506"/>
        <v>Very high</v>
      </c>
    </row>
    <row r="2453" spans="1:26" x14ac:dyDescent="0.25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94"/>
        <v>23170</v>
      </c>
      <c r="L2453" s="46">
        <f t="shared" si="495"/>
        <v>25255</v>
      </c>
      <c r="M2453" s="46">
        <v>67</v>
      </c>
      <c r="N2453" s="46">
        <f t="shared" si="496"/>
        <v>25322</v>
      </c>
      <c r="O2453" s="46">
        <f t="shared" si="497"/>
        <v>2152</v>
      </c>
      <c r="P2453" s="46" t="s">
        <v>30</v>
      </c>
      <c r="Q2453" s="58">
        <f t="shared" si="498"/>
        <v>0</v>
      </c>
      <c r="R2453" s="46" t="str">
        <f t="shared" si="499"/>
        <v>-</v>
      </c>
      <c r="S2453" s="58">
        <f t="shared" si="500"/>
        <v>0.02</v>
      </c>
      <c r="T2453" s="46" t="str">
        <f t="shared" si="501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502"/>
        <v>0</v>
      </c>
      <c r="W2453" s="46" t="str">
        <f t="shared" si="503"/>
        <v>-</v>
      </c>
      <c r="X2453" s="58">
        <f t="shared" si="504"/>
        <v>0.02</v>
      </c>
      <c r="Y2453" s="46" t="str">
        <f t="shared" si="505"/>
        <v>Yes</v>
      </c>
      <c r="Z2453" s="46" t="str">
        <f t="shared" si="506"/>
        <v>Very high</v>
      </c>
    </row>
    <row r="2454" spans="1:26" x14ac:dyDescent="0.25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94"/>
        <v>2328</v>
      </c>
      <c r="L2454" s="46">
        <f t="shared" si="495"/>
        <v>2492</v>
      </c>
      <c r="M2454" s="46">
        <v>79</v>
      </c>
      <c r="N2454" s="46">
        <f t="shared" si="496"/>
        <v>2571</v>
      </c>
      <c r="O2454" s="46">
        <f t="shared" si="497"/>
        <v>243</v>
      </c>
      <c r="P2454" s="46" t="s">
        <v>30</v>
      </c>
      <c r="Q2454" s="58">
        <f t="shared" si="498"/>
        <v>0</v>
      </c>
      <c r="R2454" s="46">
        <f t="shared" si="499"/>
        <v>385.65</v>
      </c>
      <c r="S2454" s="58" t="str">
        <f t="shared" si="500"/>
        <v>No Discount</v>
      </c>
      <c r="T2454" s="46" t="str">
        <f t="shared" si="501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502"/>
        <v>0</v>
      </c>
      <c r="W2454" s="46" t="str">
        <f t="shared" si="503"/>
        <v>-</v>
      </c>
      <c r="X2454" s="58">
        <f t="shared" si="504"/>
        <v>0</v>
      </c>
      <c r="Y2454" s="46" t="str">
        <f t="shared" si="505"/>
        <v>No</v>
      </c>
      <c r="Z2454" s="46" t="str">
        <f t="shared" si="506"/>
        <v>Very high</v>
      </c>
    </row>
    <row r="2455" spans="1:26" x14ac:dyDescent="0.25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94"/>
        <v>12840</v>
      </c>
      <c r="L2455" s="46">
        <f t="shared" si="495"/>
        <v>13731</v>
      </c>
      <c r="M2455" s="46">
        <v>81</v>
      </c>
      <c r="N2455" s="46">
        <f t="shared" si="496"/>
        <v>13812</v>
      </c>
      <c r="O2455" s="46">
        <f t="shared" si="497"/>
        <v>972</v>
      </c>
      <c r="P2455" s="46" t="s">
        <v>28</v>
      </c>
      <c r="Q2455" s="58">
        <f t="shared" si="498"/>
        <v>0</v>
      </c>
      <c r="R2455" s="46">
        <f t="shared" si="499"/>
        <v>2071.7999999999997</v>
      </c>
      <c r="S2455" s="58" t="str">
        <f t="shared" si="500"/>
        <v>No Discount</v>
      </c>
      <c r="T2455" s="46" t="str">
        <f t="shared" si="501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502"/>
        <v>0</v>
      </c>
      <c r="W2455" s="46" t="str">
        <f t="shared" si="503"/>
        <v>-</v>
      </c>
      <c r="X2455" s="58">
        <f t="shared" si="504"/>
        <v>0</v>
      </c>
      <c r="Y2455" s="46" t="str">
        <f t="shared" si="505"/>
        <v>Yes</v>
      </c>
      <c r="Z2455" s="46" t="str">
        <f t="shared" si="506"/>
        <v>Very high</v>
      </c>
    </row>
    <row r="2456" spans="1:26" x14ac:dyDescent="0.25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94"/>
        <v>6306</v>
      </c>
      <c r="L2456" s="46">
        <f t="shared" si="495"/>
        <v>6747</v>
      </c>
      <c r="M2456" s="46">
        <v>36</v>
      </c>
      <c r="N2456" s="46">
        <f t="shared" si="496"/>
        <v>6783</v>
      </c>
      <c r="O2456" s="46">
        <f t="shared" si="497"/>
        <v>477</v>
      </c>
      <c r="P2456" s="46" t="s">
        <v>64</v>
      </c>
      <c r="Q2456" s="58">
        <f t="shared" si="498"/>
        <v>0</v>
      </c>
      <c r="R2456" s="46" t="str">
        <f t="shared" si="499"/>
        <v>-</v>
      </c>
      <c r="S2456" s="58" t="str">
        <f t="shared" si="500"/>
        <v>No Discount</v>
      </c>
      <c r="T2456" s="46" t="str">
        <f t="shared" si="501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502"/>
        <v>0</v>
      </c>
      <c r="W2456" s="46" t="str">
        <f t="shared" si="503"/>
        <v>-</v>
      </c>
      <c r="X2456" s="58">
        <f t="shared" si="504"/>
        <v>0</v>
      </c>
      <c r="Y2456" s="46" t="str">
        <f t="shared" si="505"/>
        <v>Yes</v>
      </c>
      <c r="Z2456" s="46" t="str">
        <f t="shared" si="506"/>
        <v>MID</v>
      </c>
    </row>
    <row r="2457" spans="1:26" x14ac:dyDescent="0.25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94"/>
        <v>243</v>
      </c>
      <c r="L2457" s="46">
        <f t="shared" si="495"/>
        <v>270</v>
      </c>
      <c r="M2457" s="46">
        <v>10</v>
      </c>
      <c r="N2457" s="46">
        <f t="shared" si="496"/>
        <v>280</v>
      </c>
      <c r="O2457" s="46">
        <f t="shared" si="497"/>
        <v>37</v>
      </c>
      <c r="P2457" s="46" t="s">
        <v>152</v>
      </c>
      <c r="Q2457" s="58">
        <f t="shared" si="498"/>
        <v>0</v>
      </c>
      <c r="R2457" s="46" t="str">
        <f t="shared" si="499"/>
        <v>-</v>
      </c>
      <c r="S2457" s="58" t="str">
        <f t="shared" si="500"/>
        <v>No Discount</v>
      </c>
      <c r="T2457" s="46" t="str">
        <f t="shared" si="501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502"/>
        <v>0</v>
      </c>
      <c r="W2457" s="46" t="str">
        <f t="shared" si="503"/>
        <v>-</v>
      </c>
      <c r="X2457" s="58">
        <f t="shared" si="504"/>
        <v>0</v>
      </c>
      <c r="Y2457" s="46" t="str">
        <f t="shared" si="505"/>
        <v>No</v>
      </c>
      <c r="Z2457" s="46" t="str">
        <f t="shared" si="506"/>
        <v>LOW</v>
      </c>
    </row>
    <row r="2458" spans="1:26" x14ac:dyDescent="0.25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94"/>
        <v>522</v>
      </c>
      <c r="L2458" s="46">
        <f t="shared" si="495"/>
        <v>567</v>
      </c>
      <c r="M2458" s="46">
        <v>10</v>
      </c>
      <c r="N2458" s="46">
        <f t="shared" si="496"/>
        <v>577</v>
      </c>
      <c r="O2458" s="46">
        <f t="shared" si="497"/>
        <v>55</v>
      </c>
      <c r="P2458" s="46" t="s">
        <v>30</v>
      </c>
      <c r="Q2458" s="58">
        <f t="shared" si="498"/>
        <v>0</v>
      </c>
      <c r="R2458" s="46" t="str">
        <f t="shared" si="499"/>
        <v>-</v>
      </c>
      <c r="S2458" s="58" t="str">
        <f t="shared" si="500"/>
        <v>No Discount</v>
      </c>
      <c r="T2458" s="46" t="str">
        <f t="shared" si="501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502"/>
        <v>0</v>
      </c>
      <c r="W2458" s="46" t="str">
        <f t="shared" si="503"/>
        <v>-</v>
      </c>
      <c r="X2458" s="58">
        <f t="shared" si="504"/>
        <v>0</v>
      </c>
      <c r="Y2458" s="46" t="str">
        <f t="shared" si="505"/>
        <v>No</v>
      </c>
      <c r="Z2458" s="46" t="str">
        <f t="shared" si="506"/>
        <v>LOW</v>
      </c>
    </row>
    <row r="2459" spans="1:26" x14ac:dyDescent="0.25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94"/>
        <v>16863</v>
      </c>
      <c r="L2459" s="46">
        <f t="shared" si="495"/>
        <v>17682</v>
      </c>
      <c r="M2459" s="46">
        <v>96</v>
      </c>
      <c r="N2459" s="46">
        <f t="shared" si="496"/>
        <v>17778</v>
      </c>
      <c r="O2459" s="46">
        <f t="shared" si="497"/>
        <v>915</v>
      </c>
      <c r="P2459" s="46" t="s">
        <v>30</v>
      </c>
      <c r="Q2459" s="58">
        <f t="shared" si="498"/>
        <v>0</v>
      </c>
      <c r="R2459" s="46" t="str">
        <f t="shared" si="499"/>
        <v>-</v>
      </c>
      <c r="S2459" s="58" t="str">
        <f t="shared" si="500"/>
        <v>No Discount</v>
      </c>
      <c r="T2459" s="46" t="str">
        <f t="shared" si="501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502"/>
        <v>0</v>
      </c>
      <c r="W2459" s="46" t="str">
        <f t="shared" si="503"/>
        <v>-</v>
      </c>
      <c r="X2459" s="58">
        <f t="shared" si="504"/>
        <v>0</v>
      </c>
      <c r="Y2459" s="46" t="str">
        <f t="shared" si="505"/>
        <v>Yes</v>
      </c>
      <c r="Z2459" s="46" t="str">
        <f t="shared" si="506"/>
        <v>Very high</v>
      </c>
    </row>
    <row r="2460" spans="1:26" x14ac:dyDescent="0.25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94"/>
        <v>53336</v>
      </c>
      <c r="L2460" s="46">
        <f t="shared" si="495"/>
        <v>54912</v>
      </c>
      <c r="M2460" s="46">
        <v>37</v>
      </c>
      <c r="N2460" s="46">
        <f t="shared" si="496"/>
        <v>54949</v>
      </c>
      <c r="O2460" s="46">
        <f t="shared" si="497"/>
        <v>1613</v>
      </c>
      <c r="P2460" s="46" t="s">
        <v>30</v>
      </c>
      <c r="Q2460" s="58">
        <f t="shared" si="498"/>
        <v>0</v>
      </c>
      <c r="R2460" s="46" t="str">
        <f t="shared" si="499"/>
        <v>-</v>
      </c>
      <c r="S2460" s="58">
        <f t="shared" si="500"/>
        <v>0.02</v>
      </c>
      <c r="T2460" s="46" t="str">
        <f t="shared" si="501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502"/>
        <v>0</v>
      </c>
      <c r="W2460" s="46" t="str">
        <f t="shared" si="503"/>
        <v>-</v>
      </c>
      <c r="X2460" s="58">
        <f t="shared" si="504"/>
        <v>0.02</v>
      </c>
      <c r="Y2460" s="46" t="str">
        <f t="shared" si="505"/>
        <v>Yes</v>
      </c>
      <c r="Z2460" s="46" t="str">
        <f t="shared" si="506"/>
        <v>MID</v>
      </c>
    </row>
    <row r="2461" spans="1:26" x14ac:dyDescent="0.25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94"/>
        <v>3332</v>
      </c>
      <c r="L2461" s="46">
        <f t="shared" si="495"/>
        <v>3596</v>
      </c>
      <c r="M2461" s="46">
        <v>88</v>
      </c>
      <c r="N2461" s="46">
        <f t="shared" si="496"/>
        <v>3684</v>
      </c>
      <c r="O2461" s="46">
        <f t="shared" si="497"/>
        <v>352</v>
      </c>
      <c r="P2461" s="46" t="s">
        <v>28</v>
      </c>
      <c r="Q2461" s="58">
        <f t="shared" si="498"/>
        <v>0</v>
      </c>
      <c r="R2461" s="46">
        <f t="shared" si="499"/>
        <v>552.6</v>
      </c>
      <c r="S2461" s="58" t="str">
        <f t="shared" si="500"/>
        <v>No Discount</v>
      </c>
      <c r="T2461" s="46" t="str">
        <f t="shared" si="501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502"/>
        <v>0</v>
      </c>
      <c r="W2461" s="46" t="str">
        <f t="shared" si="503"/>
        <v>-</v>
      </c>
      <c r="X2461" s="58">
        <f t="shared" si="504"/>
        <v>0</v>
      </c>
      <c r="Y2461" s="46" t="str">
        <f t="shared" si="505"/>
        <v>Yes</v>
      </c>
      <c r="Z2461" s="46" t="str">
        <f t="shared" si="506"/>
        <v>Very high</v>
      </c>
    </row>
    <row r="2462" spans="1:26" x14ac:dyDescent="0.25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94"/>
        <v>4323</v>
      </c>
      <c r="L2462" s="46">
        <f t="shared" si="495"/>
        <v>4714</v>
      </c>
      <c r="M2462" s="46">
        <v>77</v>
      </c>
      <c r="N2462" s="46">
        <f t="shared" si="496"/>
        <v>4791</v>
      </c>
      <c r="O2462" s="46">
        <f t="shared" si="497"/>
        <v>468</v>
      </c>
      <c r="P2462" s="46" t="s">
        <v>152</v>
      </c>
      <c r="Q2462" s="58">
        <f t="shared" si="498"/>
        <v>0.3</v>
      </c>
      <c r="R2462" s="46">
        <f t="shared" si="499"/>
        <v>1437.3</v>
      </c>
      <c r="S2462" s="58" t="str">
        <f t="shared" si="500"/>
        <v>No Discount</v>
      </c>
      <c r="T2462" s="46" t="str">
        <f t="shared" si="501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502"/>
        <v>0.3</v>
      </c>
      <c r="W2462" s="46">
        <f t="shared" si="503"/>
        <v>1437.3</v>
      </c>
      <c r="X2462" s="58">
        <f t="shared" si="504"/>
        <v>0</v>
      </c>
      <c r="Y2462" s="46" t="str">
        <f t="shared" si="505"/>
        <v>Yes</v>
      </c>
      <c r="Z2462" s="46" t="str">
        <f t="shared" si="506"/>
        <v>Very high</v>
      </c>
    </row>
    <row r="2463" spans="1:26" x14ac:dyDescent="0.25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94"/>
        <v>22125</v>
      </c>
      <c r="L2463" s="46">
        <f t="shared" si="495"/>
        <v>23880</v>
      </c>
      <c r="M2463" s="46">
        <v>32</v>
      </c>
      <c r="N2463" s="46">
        <f t="shared" si="496"/>
        <v>23912</v>
      </c>
      <c r="O2463" s="46">
        <f t="shared" si="497"/>
        <v>1787</v>
      </c>
      <c r="P2463" s="46" t="s">
        <v>28</v>
      </c>
      <c r="Q2463" s="58">
        <f t="shared" si="498"/>
        <v>0.3</v>
      </c>
      <c r="R2463" s="46">
        <f t="shared" si="499"/>
        <v>7173.5999999999995</v>
      </c>
      <c r="S2463" s="58" t="str">
        <f t="shared" si="500"/>
        <v>No Discount</v>
      </c>
      <c r="T2463" s="46" t="str">
        <f t="shared" si="501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502"/>
        <v>0.3</v>
      </c>
      <c r="W2463" s="46">
        <f t="shared" si="503"/>
        <v>7173.5999999999995</v>
      </c>
      <c r="X2463" s="58">
        <f t="shared" si="504"/>
        <v>0</v>
      </c>
      <c r="Y2463" s="46" t="str">
        <f t="shared" si="505"/>
        <v>Yes</v>
      </c>
      <c r="Z2463" s="46" t="str">
        <f t="shared" si="506"/>
        <v>MID</v>
      </c>
    </row>
    <row r="2464" spans="1:26" x14ac:dyDescent="0.25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94"/>
        <v>624</v>
      </c>
      <c r="L2464" s="46">
        <f t="shared" si="495"/>
        <v>666</v>
      </c>
      <c r="M2464" s="46">
        <v>74</v>
      </c>
      <c r="N2464" s="46">
        <f t="shared" si="496"/>
        <v>740</v>
      </c>
      <c r="O2464" s="46">
        <f t="shared" si="497"/>
        <v>116</v>
      </c>
      <c r="P2464" s="46" t="s">
        <v>28</v>
      </c>
      <c r="Q2464" s="58">
        <f t="shared" si="498"/>
        <v>0</v>
      </c>
      <c r="R2464" s="46" t="str">
        <f t="shared" si="499"/>
        <v>-</v>
      </c>
      <c r="S2464" s="58" t="str">
        <f t="shared" si="500"/>
        <v>No Discount</v>
      </c>
      <c r="T2464" s="46" t="str">
        <f t="shared" si="501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502"/>
        <v>0</v>
      </c>
      <c r="W2464" s="46" t="str">
        <f t="shared" si="503"/>
        <v>-</v>
      </c>
      <c r="X2464" s="58">
        <f t="shared" si="504"/>
        <v>0</v>
      </c>
      <c r="Y2464" s="46" t="str">
        <f t="shared" si="505"/>
        <v>No</v>
      </c>
      <c r="Z2464" s="46" t="str">
        <f t="shared" si="506"/>
        <v>Very high</v>
      </c>
    </row>
    <row r="2465" spans="1:26" x14ac:dyDescent="0.25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94"/>
        <v>2989</v>
      </c>
      <c r="L2465" s="46">
        <f t="shared" si="495"/>
        <v>3321</v>
      </c>
      <c r="M2465" s="46">
        <v>56</v>
      </c>
      <c r="N2465" s="46">
        <f t="shared" si="496"/>
        <v>3377</v>
      </c>
      <c r="O2465" s="46">
        <f t="shared" si="497"/>
        <v>388</v>
      </c>
      <c r="P2465" s="46" t="s">
        <v>30</v>
      </c>
      <c r="Q2465" s="58">
        <f t="shared" si="498"/>
        <v>0</v>
      </c>
      <c r="R2465" s="46" t="str">
        <f t="shared" si="499"/>
        <v>-</v>
      </c>
      <c r="S2465" s="58" t="str">
        <f t="shared" si="500"/>
        <v>No Discount</v>
      </c>
      <c r="T2465" s="46" t="str">
        <f t="shared" si="501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502"/>
        <v>0</v>
      </c>
      <c r="W2465" s="46" t="str">
        <f t="shared" si="503"/>
        <v>-</v>
      </c>
      <c r="X2465" s="58">
        <f t="shared" si="504"/>
        <v>0</v>
      </c>
      <c r="Y2465" s="46" t="str">
        <f t="shared" si="505"/>
        <v>Yes</v>
      </c>
      <c r="Z2465" s="46" t="str">
        <f t="shared" si="506"/>
        <v>HIGH</v>
      </c>
    </row>
    <row r="2466" spans="1:26" x14ac:dyDescent="0.25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94"/>
        <v>6608</v>
      </c>
      <c r="L2466" s="46">
        <f t="shared" si="495"/>
        <v>6868</v>
      </c>
      <c r="M2466" s="46">
        <v>97</v>
      </c>
      <c r="N2466" s="46">
        <f t="shared" si="496"/>
        <v>6965</v>
      </c>
      <c r="O2466" s="46">
        <f t="shared" si="497"/>
        <v>357</v>
      </c>
      <c r="P2466" s="46" t="s">
        <v>30</v>
      </c>
      <c r="Q2466" s="58">
        <f t="shared" si="498"/>
        <v>0.3</v>
      </c>
      <c r="R2466" s="46">
        <f t="shared" si="499"/>
        <v>2089.5</v>
      </c>
      <c r="S2466" s="58" t="str">
        <f t="shared" si="500"/>
        <v>No Discount</v>
      </c>
      <c r="T2466" s="46" t="str">
        <f t="shared" si="501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502"/>
        <v>0.3</v>
      </c>
      <c r="W2466" s="46">
        <f t="shared" si="503"/>
        <v>2089.5</v>
      </c>
      <c r="X2466" s="58">
        <f t="shared" si="504"/>
        <v>0</v>
      </c>
      <c r="Y2466" s="46" t="str">
        <f t="shared" si="505"/>
        <v>Yes</v>
      </c>
      <c r="Z2466" s="46" t="str">
        <f t="shared" si="506"/>
        <v>Very high</v>
      </c>
    </row>
    <row r="2467" spans="1:26" x14ac:dyDescent="0.25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94"/>
        <v>8001</v>
      </c>
      <c r="L2467" s="46">
        <f t="shared" si="495"/>
        <v>8399</v>
      </c>
      <c r="M2467" s="46">
        <v>85</v>
      </c>
      <c r="N2467" s="46">
        <f t="shared" si="496"/>
        <v>8484</v>
      </c>
      <c r="O2467" s="46">
        <f t="shared" si="497"/>
        <v>483</v>
      </c>
      <c r="P2467" s="46" t="s">
        <v>30</v>
      </c>
      <c r="Q2467" s="58">
        <f t="shared" si="498"/>
        <v>0</v>
      </c>
      <c r="R2467" s="46">
        <f t="shared" si="499"/>
        <v>2375.5200000000004</v>
      </c>
      <c r="S2467" s="58" t="str">
        <f t="shared" si="500"/>
        <v>No Discount</v>
      </c>
      <c r="T2467" s="46" t="str">
        <f t="shared" si="501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502"/>
        <v>0</v>
      </c>
      <c r="W2467" s="46">
        <f t="shared" si="503"/>
        <v>2375.5200000000004</v>
      </c>
      <c r="X2467" s="58">
        <f t="shared" si="504"/>
        <v>0</v>
      </c>
      <c r="Y2467" s="46" t="str">
        <f t="shared" si="505"/>
        <v>Yes</v>
      </c>
      <c r="Z2467" s="46" t="str">
        <f t="shared" si="506"/>
        <v>Very high</v>
      </c>
    </row>
    <row r="2468" spans="1:26" x14ac:dyDescent="0.25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94"/>
        <v>1008</v>
      </c>
      <c r="L2468" s="46">
        <f t="shared" si="495"/>
        <v>1098</v>
      </c>
      <c r="M2468" s="46">
        <v>30</v>
      </c>
      <c r="N2468" s="46">
        <f t="shared" si="496"/>
        <v>1128</v>
      </c>
      <c r="O2468" s="46">
        <f t="shared" si="497"/>
        <v>120</v>
      </c>
      <c r="P2468" s="46" t="s">
        <v>30</v>
      </c>
      <c r="Q2468" s="58">
        <f t="shared" si="498"/>
        <v>0</v>
      </c>
      <c r="R2468" s="46" t="str">
        <f t="shared" si="499"/>
        <v>-</v>
      </c>
      <c r="S2468" s="58" t="str">
        <f t="shared" si="500"/>
        <v>No Discount</v>
      </c>
      <c r="T2468" s="46" t="str">
        <f t="shared" si="501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502"/>
        <v>0</v>
      </c>
      <c r="W2468" s="46" t="str">
        <f t="shared" si="503"/>
        <v>-</v>
      </c>
      <c r="X2468" s="58">
        <f t="shared" si="504"/>
        <v>0</v>
      </c>
      <c r="Y2468" s="46" t="str">
        <f t="shared" si="505"/>
        <v>No</v>
      </c>
      <c r="Z2468" s="46" t="str">
        <f t="shared" si="506"/>
        <v>MID</v>
      </c>
    </row>
    <row r="2469" spans="1:26" x14ac:dyDescent="0.25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94"/>
        <v>2989</v>
      </c>
      <c r="L2469" s="46">
        <f t="shared" si="495"/>
        <v>3321</v>
      </c>
      <c r="M2469" s="46">
        <v>76</v>
      </c>
      <c r="N2469" s="46">
        <f t="shared" si="496"/>
        <v>3397</v>
      </c>
      <c r="O2469" s="46">
        <f t="shared" si="497"/>
        <v>408</v>
      </c>
      <c r="P2469" s="46" t="s">
        <v>152</v>
      </c>
      <c r="Q2469" s="58">
        <f t="shared" si="498"/>
        <v>0</v>
      </c>
      <c r="R2469" s="46" t="str">
        <f t="shared" si="499"/>
        <v>-</v>
      </c>
      <c r="S2469" s="58" t="str">
        <f t="shared" si="500"/>
        <v>No Discount</v>
      </c>
      <c r="T2469" s="46" t="str">
        <f t="shared" si="501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502"/>
        <v>0</v>
      </c>
      <c r="W2469" s="46" t="str">
        <f t="shared" si="503"/>
        <v>-</v>
      </c>
      <c r="X2469" s="58">
        <f t="shared" si="504"/>
        <v>0</v>
      </c>
      <c r="Y2469" s="46" t="str">
        <f t="shared" si="505"/>
        <v>Yes</v>
      </c>
      <c r="Z2469" s="46" t="str">
        <f t="shared" si="506"/>
        <v>Very high</v>
      </c>
    </row>
    <row r="2470" spans="1:26" x14ac:dyDescent="0.25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94"/>
        <v>3152</v>
      </c>
      <c r="L2470" s="46">
        <f t="shared" si="495"/>
        <v>3508</v>
      </c>
      <c r="M2470" s="46">
        <v>51</v>
      </c>
      <c r="N2470" s="46">
        <f t="shared" si="496"/>
        <v>3559</v>
      </c>
      <c r="O2470" s="46">
        <f t="shared" si="497"/>
        <v>407</v>
      </c>
      <c r="P2470" s="46" t="s">
        <v>28</v>
      </c>
      <c r="Q2470" s="58">
        <f t="shared" si="498"/>
        <v>0</v>
      </c>
      <c r="R2470" s="46" t="str">
        <f t="shared" si="499"/>
        <v>-</v>
      </c>
      <c r="S2470" s="58" t="str">
        <f t="shared" si="500"/>
        <v>No Discount</v>
      </c>
      <c r="T2470" s="46" t="str">
        <f t="shared" si="501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502"/>
        <v>0</v>
      </c>
      <c r="W2470" s="46" t="str">
        <f t="shared" si="503"/>
        <v>-</v>
      </c>
      <c r="X2470" s="58">
        <f t="shared" si="504"/>
        <v>0</v>
      </c>
      <c r="Y2470" s="46" t="str">
        <f t="shared" si="505"/>
        <v>No</v>
      </c>
      <c r="Z2470" s="46" t="str">
        <f t="shared" si="506"/>
        <v>HIGH</v>
      </c>
    </row>
    <row r="2471" spans="1:26" x14ac:dyDescent="0.25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94"/>
        <v>4794</v>
      </c>
      <c r="L2471" s="46">
        <f t="shared" si="495"/>
        <v>5080</v>
      </c>
      <c r="M2471" s="46">
        <v>96</v>
      </c>
      <c r="N2471" s="46">
        <f t="shared" si="496"/>
        <v>5176</v>
      </c>
      <c r="O2471" s="46">
        <f t="shared" si="497"/>
        <v>382</v>
      </c>
      <c r="P2471" s="46" t="s">
        <v>30</v>
      </c>
      <c r="Q2471" s="58">
        <f t="shared" si="498"/>
        <v>0</v>
      </c>
      <c r="R2471" s="46">
        <f t="shared" si="499"/>
        <v>776.4</v>
      </c>
      <c r="S2471" s="58" t="str">
        <f t="shared" si="500"/>
        <v>No Discount</v>
      </c>
      <c r="T2471" s="46" t="str">
        <f t="shared" si="501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502"/>
        <v>0</v>
      </c>
      <c r="W2471" s="46" t="str">
        <f t="shared" si="503"/>
        <v>-</v>
      </c>
      <c r="X2471" s="58">
        <f t="shared" si="504"/>
        <v>0</v>
      </c>
      <c r="Y2471" s="46" t="str">
        <f t="shared" si="505"/>
        <v>Yes</v>
      </c>
      <c r="Z2471" s="46" t="str">
        <f t="shared" si="506"/>
        <v>Very high</v>
      </c>
    </row>
    <row r="2472" spans="1:26" x14ac:dyDescent="0.25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94"/>
        <v>5214</v>
      </c>
      <c r="L2472" s="46">
        <f t="shared" si="495"/>
        <v>5848</v>
      </c>
      <c r="M2472" s="46">
        <v>94</v>
      </c>
      <c r="N2472" s="46">
        <f t="shared" si="496"/>
        <v>5942</v>
      </c>
      <c r="O2472" s="46">
        <f t="shared" si="497"/>
        <v>728</v>
      </c>
      <c r="P2472" s="46" t="s">
        <v>30</v>
      </c>
      <c r="Q2472" s="58">
        <f t="shared" si="498"/>
        <v>0</v>
      </c>
      <c r="R2472" s="46" t="str">
        <f t="shared" si="499"/>
        <v>-</v>
      </c>
      <c r="S2472" s="58" t="str">
        <f t="shared" si="500"/>
        <v>No Discount</v>
      </c>
      <c r="T2472" s="46" t="str">
        <f t="shared" si="501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502"/>
        <v>0</v>
      </c>
      <c r="W2472" s="46" t="str">
        <f t="shared" si="503"/>
        <v>-</v>
      </c>
      <c r="X2472" s="58">
        <f t="shared" si="504"/>
        <v>0</v>
      </c>
      <c r="Y2472" s="46" t="str">
        <f t="shared" si="505"/>
        <v>Yes</v>
      </c>
      <c r="Z2472" s="46" t="str">
        <f t="shared" si="506"/>
        <v>Very high</v>
      </c>
    </row>
    <row r="2473" spans="1:26" x14ac:dyDescent="0.25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94"/>
        <v>150</v>
      </c>
      <c r="L2473" s="46">
        <f t="shared" si="495"/>
        <v>158</v>
      </c>
      <c r="M2473" s="46">
        <v>10</v>
      </c>
      <c r="N2473" s="46">
        <f t="shared" si="496"/>
        <v>168</v>
      </c>
      <c r="O2473" s="46">
        <f t="shared" si="497"/>
        <v>18</v>
      </c>
      <c r="P2473" s="46" t="s">
        <v>28</v>
      </c>
      <c r="Q2473" s="58">
        <f t="shared" si="498"/>
        <v>0</v>
      </c>
      <c r="R2473" s="46" t="str">
        <f t="shared" si="499"/>
        <v>-</v>
      </c>
      <c r="S2473" s="58" t="str">
        <f t="shared" si="500"/>
        <v>No Discount</v>
      </c>
      <c r="T2473" s="46" t="str">
        <f t="shared" si="501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502"/>
        <v>0</v>
      </c>
      <c r="W2473" s="46" t="str">
        <f t="shared" si="503"/>
        <v>-</v>
      </c>
      <c r="X2473" s="58">
        <f t="shared" si="504"/>
        <v>0</v>
      </c>
      <c r="Y2473" s="46" t="str">
        <f t="shared" si="505"/>
        <v>No</v>
      </c>
      <c r="Z2473" s="46" t="str">
        <f t="shared" si="506"/>
        <v>LOW</v>
      </c>
    </row>
    <row r="2474" spans="1:26" x14ac:dyDescent="0.25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94"/>
        <v>1716</v>
      </c>
      <c r="L2474" s="46">
        <f t="shared" si="495"/>
        <v>1834</v>
      </c>
      <c r="M2474" s="46">
        <v>20</v>
      </c>
      <c r="N2474" s="46">
        <f t="shared" si="496"/>
        <v>1854</v>
      </c>
      <c r="O2474" s="46">
        <f t="shared" si="497"/>
        <v>138</v>
      </c>
      <c r="P2474" s="46" t="s">
        <v>30</v>
      </c>
      <c r="Q2474" s="58">
        <f t="shared" si="498"/>
        <v>0</v>
      </c>
      <c r="R2474" s="46">
        <f t="shared" si="499"/>
        <v>519.12</v>
      </c>
      <c r="S2474" s="58" t="str">
        <f t="shared" si="500"/>
        <v>No Discount</v>
      </c>
      <c r="T2474" s="46" t="str">
        <f t="shared" si="501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502"/>
        <v>0</v>
      </c>
      <c r="W2474" s="46">
        <f t="shared" si="503"/>
        <v>519.12</v>
      </c>
      <c r="X2474" s="58">
        <f t="shared" si="504"/>
        <v>0</v>
      </c>
      <c r="Y2474" s="46" t="str">
        <f t="shared" si="505"/>
        <v>Yes</v>
      </c>
      <c r="Z2474" s="46" t="str">
        <f t="shared" si="506"/>
        <v>LOW</v>
      </c>
    </row>
    <row r="2475" spans="1:26" x14ac:dyDescent="0.25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94"/>
        <v>168</v>
      </c>
      <c r="L2475" s="46">
        <f t="shared" si="495"/>
        <v>183</v>
      </c>
      <c r="M2475" s="46">
        <v>30</v>
      </c>
      <c r="N2475" s="46">
        <f t="shared" si="496"/>
        <v>213</v>
      </c>
      <c r="O2475" s="46">
        <f t="shared" si="497"/>
        <v>45</v>
      </c>
      <c r="P2475" s="46" t="s">
        <v>30</v>
      </c>
      <c r="Q2475" s="58">
        <f t="shared" si="498"/>
        <v>0</v>
      </c>
      <c r="R2475" s="46">
        <f t="shared" si="499"/>
        <v>59.640000000000008</v>
      </c>
      <c r="S2475" s="58" t="str">
        <f t="shared" si="500"/>
        <v>No Discount</v>
      </c>
      <c r="T2475" s="46" t="str">
        <f t="shared" si="501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502"/>
        <v>0</v>
      </c>
      <c r="W2475" s="46">
        <f t="shared" si="503"/>
        <v>59.640000000000008</v>
      </c>
      <c r="X2475" s="58">
        <f t="shared" si="504"/>
        <v>0</v>
      </c>
      <c r="Y2475" s="46" t="str">
        <f t="shared" si="505"/>
        <v>No</v>
      </c>
      <c r="Z2475" s="46" t="str">
        <f t="shared" si="506"/>
        <v>MID</v>
      </c>
    </row>
    <row r="2476" spans="1:26" x14ac:dyDescent="0.25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94"/>
        <v>6180</v>
      </c>
      <c r="L2476" s="46">
        <f t="shared" si="495"/>
        <v>6999</v>
      </c>
      <c r="M2476" s="46">
        <v>37</v>
      </c>
      <c r="N2476" s="46">
        <f t="shared" si="496"/>
        <v>7036</v>
      </c>
      <c r="O2476" s="46">
        <f t="shared" si="497"/>
        <v>856</v>
      </c>
      <c r="P2476" s="46" t="s">
        <v>30</v>
      </c>
      <c r="Q2476" s="58">
        <f t="shared" si="498"/>
        <v>0</v>
      </c>
      <c r="R2476" s="46" t="str">
        <f t="shared" si="499"/>
        <v>-</v>
      </c>
      <c r="S2476" s="58" t="str">
        <f t="shared" si="500"/>
        <v>No Discount</v>
      </c>
      <c r="T2476" s="46" t="str">
        <f t="shared" si="501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502"/>
        <v>0</v>
      </c>
      <c r="W2476" s="46" t="str">
        <f t="shared" si="503"/>
        <v>-</v>
      </c>
      <c r="X2476" s="58">
        <f t="shared" si="504"/>
        <v>0</v>
      </c>
      <c r="Y2476" s="46" t="str">
        <f t="shared" si="505"/>
        <v>No</v>
      </c>
      <c r="Z2476" s="46" t="str">
        <f t="shared" si="506"/>
        <v>MID</v>
      </c>
    </row>
    <row r="2477" spans="1:26" x14ac:dyDescent="0.25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94"/>
        <v>10540</v>
      </c>
      <c r="L2477" s="46">
        <f t="shared" si="495"/>
        <v>11840</v>
      </c>
      <c r="M2477" s="46">
        <v>37</v>
      </c>
      <c r="N2477" s="46">
        <f t="shared" si="496"/>
        <v>11877</v>
      </c>
      <c r="O2477" s="46">
        <f t="shared" si="497"/>
        <v>1337</v>
      </c>
      <c r="P2477" s="46" t="s">
        <v>28</v>
      </c>
      <c r="Q2477" s="58">
        <f t="shared" si="498"/>
        <v>0.3</v>
      </c>
      <c r="R2477" s="46">
        <f t="shared" si="499"/>
        <v>3563.1</v>
      </c>
      <c r="S2477" s="58" t="str">
        <f t="shared" si="500"/>
        <v>No Discount</v>
      </c>
      <c r="T2477" s="46" t="str">
        <f t="shared" si="501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502"/>
        <v>0.3</v>
      </c>
      <c r="W2477" s="46">
        <f t="shared" si="503"/>
        <v>3563.1</v>
      </c>
      <c r="X2477" s="58">
        <f t="shared" si="504"/>
        <v>0</v>
      </c>
      <c r="Y2477" s="46" t="str">
        <f t="shared" si="505"/>
        <v>Yes</v>
      </c>
      <c r="Z2477" s="46" t="str">
        <f t="shared" si="506"/>
        <v>MID</v>
      </c>
    </row>
    <row r="2478" spans="1:26" x14ac:dyDescent="0.25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94"/>
        <v>8004</v>
      </c>
      <c r="L2478" s="46">
        <f t="shared" si="495"/>
        <v>8478</v>
      </c>
      <c r="M2478" s="46">
        <v>21</v>
      </c>
      <c r="N2478" s="46">
        <f t="shared" si="496"/>
        <v>8499</v>
      </c>
      <c r="O2478" s="46">
        <f t="shared" si="497"/>
        <v>495</v>
      </c>
      <c r="P2478" s="46" t="s">
        <v>30</v>
      </c>
      <c r="Q2478" s="58">
        <f t="shared" si="498"/>
        <v>0</v>
      </c>
      <c r="R2478" s="46" t="str">
        <f t="shared" si="499"/>
        <v>-</v>
      </c>
      <c r="S2478" s="58" t="str">
        <f t="shared" si="500"/>
        <v>No Discount</v>
      </c>
      <c r="T2478" s="46" t="str">
        <f t="shared" si="501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502"/>
        <v>0</v>
      </c>
      <c r="W2478" s="46" t="str">
        <f t="shared" si="503"/>
        <v>-</v>
      </c>
      <c r="X2478" s="58">
        <f t="shared" si="504"/>
        <v>0</v>
      </c>
      <c r="Y2478" s="46" t="str">
        <f t="shared" si="505"/>
        <v>No</v>
      </c>
      <c r="Z2478" s="46" t="str">
        <f t="shared" si="506"/>
        <v>MID</v>
      </c>
    </row>
    <row r="2479" spans="1:26" x14ac:dyDescent="0.25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94"/>
        <v>1586</v>
      </c>
      <c r="L2479" s="46">
        <f t="shared" si="495"/>
        <v>1650</v>
      </c>
      <c r="M2479" s="46">
        <v>87</v>
      </c>
      <c r="N2479" s="46">
        <f t="shared" si="496"/>
        <v>1737</v>
      </c>
      <c r="O2479" s="46">
        <f t="shared" si="497"/>
        <v>151</v>
      </c>
      <c r="P2479" s="46" t="s">
        <v>30</v>
      </c>
      <c r="Q2479" s="58">
        <f t="shared" si="498"/>
        <v>0</v>
      </c>
      <c r="R2479" s="46">
        <f t="shared" si="499"/>
        <v>260.55</v>
      </c>
      <c r="S2479" s="58" t="str">
        <f t="shared" si="500"/>
        <v>No Discount</v>
      </c>
      <c r="T2479" s="46" t="str">
        <f t="shared" si="501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502"/>
        <v>0</v>
      </c>
      <c r="W2479" s="46" t="str">
        <f t="shared" si="503"/>
        <v>-</v>
      </c>
      <c r="X2479" s="58">
        <f t="shared" si="504"/>
        <v>0</v>
      </c>
      <c r="Y2479" s="46" t="str">
        <f t="shared" si="505"/>
        <v>No</v>
      </c>
      <c r="Z2479" s="46" t="str">
        <f t="shared" si="506"/>
        <v>Very high</v>
      </c>
    </row>
    <row r="2480" spans="1:26" x14ac:dyDescent="0.25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94"/>
        <v>6858</v>
      </c>
      <c r="L2480" s="46">
        <f t="shared" si="495"/>
        <v>7474</v>
      </c>
      <c r="M2480" s="46">
        <v>79</v>
      </c>
      <c r="N2480" s="46">
        <f t="shared" si="496"/>
        <v>7553</v>
      </c>
      <c r="O2480" s="46">
        <f t="shared" si="497"/>
        <v>695</v>
      </c>
      <c r="P2480" s="46" t="s">
        <v>64</v>
      </c>
      <c r="Q2480" s="58">
        <f t="shared" si="498"/>
        <v>0</v>
      </c>
      <c r="R2480" s="46" t="str">
        <f t="shared" si="499"/>
        <v>-</v>
      </c>
      <c r="S2480" s="58" t="str">
        <f t="shared" si="500"/>
        <v>No Discount</v>
      </c>
      <c r="T2480" s="46" t="str">
        <f t="shared" si="501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502"/>
        <v>0</v>
      </c>
      <c r="W2480" s="46" t="str">
        <f t="shared" si="503"/>
        <v>-</v>
      </c>
      <c r="X2480" s="58">
        <f t="shared" si="504"/>
        <v>0</v>
      </c>
      <c r="Y2480" s="46" t="str">
        <f t="shared" si="505"/>
        <v>Yes</v>
      </c>
      <c r="Z2480" s="46" t="str">
        <f t="shared" si="506"/>
        <v>Very high</v>
      </c>
    </row>
    <row r="2481" spans="1:26" x14ac:dyDescent="0.25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94"/>
        <v>31284</v>
      </c>
      <c r="L2481" s="46">
        <f t="shared" si="495"/>
        <v>35088</v>
      </c>
      <c r="M2481" s="46">
        <v>90</v>
      </c>
      <c r="N2481" s="46">
        <f t="shared" si="496"/>
        <v>35178</v>
      </c>
      <c r="O2481" s="46">
        <f t="shared" si="497"/>
        <v>3894</v>
      </c>
      <c r="P2481" s="46" t="s">
        <v>30</v>
      </c>
      <c r="Q2481" s="58">
        <f t="shared" si="498"/>
        <v>0</v>
      </c>
      <c r="R2481" s="46" t="str">
        <f t="shared" si="499"/>
        <v>-</v>
      </c>
      <c r="S2481" s="58" t="str">
        <f t="shared" si="500"/>
        <v>No Discount</v>
      </c>
      <c r="T2481" s="46" t="str">
        <f t="shared" si="501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502"/>
        <v>0</v>
      </c>
      <c r="W2481" s="46" t="str">
        <f t="shared" si="503"/>
        <v>-</v>
      </c>
      <c r="X2481" s="58">
        <f t="shared" si="504"/>
        <v>0</v>
      </c>
      <c r="Y2481" s="46" t="str">
        <f t="shared" si="505"/>
        <v>Yes</v>
      </c>
      <c r="Z2481" s="46" t="str">
        <f t="shared" si="506"/>
        <v>Very high</v>
      </c>
    </row>
    <row r="2482" spans="1:26" x14ac:dyDescent="0.25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94"/>
        <v>7659</v>
      </c>
      <c r="L2482" s="46">
        <f t="shared" si="495"/>
        <v>8118</v>
      </c>
      <c r="M2482" s="46">
        <v>77</v>
      </c>
      <c r="N2482" s="46">
        <f t="shared" si="496"/>
        <v>8195</v>
      </c>
      <c r="O2482" s="46">
        <f t="shared" si="497"/>
        <v>536</v>
      </c>
      <c r="P2482" s="46" t="s">
        <v>30</v>
      </c>
      <c r="Q2482" s="58">
        <f t="shared" si="498"/>
        <v>0</v>
      </c>
      <c r="R2482" s="46">
        <f t="shared" si="499"/>
        <v>1229.25</v>
      </c>
      <c r="S2482" s="58" t="str">
        <f t="shared" si="500"/>
        <v>No Discount</v>
      </c>
      <c r="T2482" s="46" t="str">
        <f t="shared" si="501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502"/>
        <v>0</v>
      </c>
      <c r="W2482" s="46" t="str">
        <f t="shared" si="503"/>
        <v>-</v>
      </c>
      <c r="X2482" s="58">
        <f t="shared" si="504"/>
        <v>0</v>
      </c>
      <c r="Y2482" s="46" t="str">
        <f t="shared" si="505"/>
        <v>Yes</v>
      </c>
      <c r="Z2482" s="46" t="str">
        <f t="shared" si="506"/>
        <v>Very high</v>
      </c>
    </row>
    <row r="2483" spans="1:26" x14ac:dyDescent="0.25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94"/>
        <v>256</v>
      </c>
      <c r="L2483" s="46">
        <f t="shared" si="495"/>
        <v>276</v>
      </c>
      <c r="M2483" s="46">
        <v>30</v>
      </c>
      <c r="N2483" s="46">
        <f t="shared" si="496"/>
        <v>306</v>
      </c>
      <c r="O2483" s="46">
        <f t="shared" si="497"/>
        <v>50</v>
      </c>
      <c r="P2483" s="46" t="s">
        <v>30</v>
      </c>
      <c r="Q2483" s="58">
        <f t="shared" si="498"/>
        <v>0.3</v>
      </c>
      <c r="R2483" s="46">
        <f t="shared" si="499"/>
        <v>91.8</v>
      </c>
      <c r="S2483" s="58" t="str">
        <f t="shared" si="500"/>
        <v>No Discount</v>
      </c>
      <c r="T2483" s="46" t="str">
        <f t="shared" si="501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502"/>
        <v>0.3</v>
      </c>
      <c r="W2483" s="46">
        <f t="shared" si="503"/>
        <v>91.8</v>
      </c>
      <c r="X2483" s="58">
        <f t="shared" si="504"/>
        <v>0</v>
      </c>
      <c r="Y2483" s="46" t="str">
        <f t="shared" si="505"/>
        <v>No</v>
      </c>
      <c r="Z2483" s="46" t="str">
        <f t="shared" si="506"/>
        <v>MID</v>
      </c>
    </row>
    <row r="2484" spans="1:26" x14ac:dyDescent="0.25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94"/>
        <v>8143</v>
      </c>
      <c r="L2484" s="46">
        <f t="shared" si="495"/>
        <v>9135</v>
      </c>
      <c r="M2484" s="46">
        <v>73</v>
      </c>
      <c r="N2484" s="46">
        <f t="shared" si="496"/>
        <v>9208</v>
      </c>
      <c r="O2484" s="46">
        <f t="shared" si="497"/>
        <v>1065</v>
      </c>
      <c r="P2484" s="46" t="s">
        <v>28</v>
      </c>
      <c r="Q2484" s="58">
        <f t="shared" si="498"/>
        <v>0</v>
      </c>
      <c r="R2484" s="46" t="str">
        <f t="shared" si="499"/>
        <v>-</v>
      </c>
      <c r="S2484" s="58" t="str">
        <f t="shared" si="500"/>
        <v>No Discount</v>
      </c>
      <c r="T2484" s="46" t="str">
        <f t="shared" si="501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502"/>
        <v>0</v>
      </c>
      <c r="W2484" s="46" t="str">
        <f t="shared" si="503"/>
        <v>-</v>
      </c>
      <c r="X2484" s="58">
        <f t="shared" si="504"/>
        <v>0</v>
      </c>
      <c r="Y2484" s="46" t="str">
        <f t="shared" si="505"/>
        <v>Yes</v>
      </c>
      <c r="Z2484" s="46" t="str">
        <f t="shared" si="506"/>
        <v>Very high</v>
      </c>
    </row>
    <row r="2485" spans="1:26" x14ac:dyDescent="0.25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94"/>
        <v>4550</v>
      </c>
      <c r="L2485" s="46">
        <f t="shared" si="495"/>
        <v>4865</v>
      </c>
      <c r="M2485" s="46">
        <v>80</v>
      </c>
      <c r="N2485" s="46">
        <f t="shared" si="496"/>
        <v>4945</v>
      </c>
      <c r="O2485" s="46">
        <f t="shared" si="497"/>
        <v>395</v>
      </c>
      <c r="P2485" s="46" t="s">
        <v>28</v>
      </c>
      <c r="Q2485" s="58">
        <f t="shared" si="498"/>
        <v>0</v>
      </c>
      <c r="R2485" s="46">
        <f t="shared" si="499"/>
        <v>741.75</v>
      </c>
      <c r="S2485" s="58" t="str">
        <f t="shared" si="500"/>
        <v>No Discount</v>
      </c>
      <c r="T2485" s="46" t="str">
        <f t="shared" si="501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502"/>
        <v>0</v>
      </c>
      <c r="W2485" s="46" t="str">
        <f t="shared" si="503"/>
        <v>-</v>
      </c>
      <c r="X2485" s="58">
        <f t="shared" si="504"/>
        <v>0</v>
      </c>
      <c r="Y2485" s="46" t="str">
        <f t="shared" si="505"/>
        <v>No</v>
      </c>
      <c r="Z2485" s="46" t="str">
        <f t="shared" si="506"/>
        <v>Very high</v>
      </c>
    </row>
    <row r="2486" spans="1:26" x14ac:dyDescent="0.25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94"/>
        <v>3604</v>
      </c>
      <c r="L2486" s="46">
        <f t="shared" si="495"/>
        <v>3816</v>
      </c>
      <c r="M2486" s="46">
        <v>52</v>
      </c>
      <c r="N2486" s="46">
        <f t="shared" si="496"/>
        <v>3868</v>
      </c>
      <c r="O2486" s="46">
        <f t="shared" si="497"/>
        <v>264</v>
      </c>
      <c r="P2486" s="46" t="s">
        <v>28</v>
      </c>
      <c r="Q2486" s="58">
        <f t="shared" si="498"/>
        <v>0</v>
      </c>
      <c r="R2486" s="46">
        <f t="shared" si="499"/>
        <v>580.19999999999993</v>
      </c>
      <c r="S2486" s="58" t="str">
        <f t="shared" si="500"/>
        <v>No Discount</v>
      </c>
      <c r="T2486" s="46" t="str">
        <f t="shared" si="501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502"/>
        <v>0</v>
      </c>
      <c r="W2486" s="46" t="str">
        <f t="shared" si="503"/>
        <v>-</v>
      </c>
      <c r="X2486" s="58">
        <f t="shared" si="504"/>
        <v>0</v>
      </c>
      <c r="Y2486" s="46" t="str">
        <f t="shared" si="505"/>
        <v>No</v>
      </c>
      <c r="Z2486" s="46" t="str">
        <f t="shared" si="506"/>
        <v>HIGH</v>
      </c>
    </row>
    <row r="2487" spans="1:26" x14ac:dyDescent="0.25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94"/>
        <v>56</v>
      </c>
      <c r="L2487" s="46">
        <f t="shared" si="495"/>
        <v>61</v>
      </c>
      <c r="M2487" s="46">
        <v>10</v>
      </c>
      <c r="N2487" s="46">
        <f t="shared" si="496"/>
        <v>71</v>
      </c>
      <c r="O2487" s="46">
        <f t="shared" si="497"/>
        <v>15</v>
      </c>
      <c r="P2487" s="46" t="s">
        <v>30</v>
      </c>
      <c r="Q2487" s="58">
        <f t="shared" si="498"/>
        <v>0.3</v>
      </c>
      <c r="R2487" s="46">
        <f t="shared" si="499"/>
        <v>21.3</v>
      </c>
      <c r="S2487" s="58" t="str">
        <f t="shared" si="500"/>
        <v>No Discount</v>
      </c>
      <c r="T2487" s="46" t="str">
        <f t="shared" si="501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502"/>
        <v>0.3</v>
      </c>
      <c r="W2487" s="46">
        <f t="shared" si="503"/>
        <v>21.3</v>
      </c>
      <c r="X2487" s="58">
        <f t="shared" si="504"/>
        <v>0</v>
      </c>
      <c r="Y2487" s="46" t="str">
        <f t="shared" si="505"/>
        <v>No</v>
      </c>
      <c r="Z2487" s="46" t="str">
        <f t="shared" si="506"/>
        <v>LOW</v>
      </c>
    </row>
    <row r="2488" spans="1:26" x14ac:dyDescent="0.25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94"/>
        <v>2616</v>
      </c>
      <c r="L2488" s="46">
        <f t="shared" si="495"/>
        <v>2798</v>
      </c>
      <c r="M2488" s="46">
        <v>35</v>
      </c>
      <c r="N2488" s="46">
        <f t="shared" si="496"/>
        <v>2833</v>
      </c>
      <c r="O2488" s="46">
        <f t="shared" si="497"/>
        <v>217</v>
      </c>
      <c r="P2488" s="46" t="s">
        <v>30</v>
      </c>
      <c r="Q2488" s="58">
        <f t="shared" si="498"/>
        <v>0</v>
      </c>
      <c r="R2488" s="46" t="str">
        <f t="shared" si="499"/>
        <v>-</v>
      </c>
      <c r="S2488" s="58" t="str">
        <f t="shared" si="500"/>
        <v>No Discount</v>
      </c>
      <c r="T2488" s="46" t="str">
        <f t="shared" si="501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si="502"/>
        <v>0</v>
      </c>
      <c r="W2488" s="46" t="str">
        <f t="shared" si="503"/>
        <v>-</v>
      </c>
      <c r="X2488" s="58">
        <f t="shared" si="504"/>
        <v>0</v>
      </c>
      <c r="Y2488" s="46" t="str">
        <f t="shared" si="505"/>
        <v>No</v>
      </c>
      <c r="Z2488" s="46" t="str">
        <f t="shared" si="506"/>
        <v>MID</v>
      </c>
    </row>
    <row r="2489" spans="1:26" x14ac:dyDescent="0.25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94"/>
        <v>4472</v>
      </c>
      <c r="L2489" s="46">
        <f t="shared" si="495"/>
        <v>5008</v>
      </c>
      <c r="M2489" s="46">
        <v>90</v>
      </c>
      <c r="N2489" s="46">
        <f t="shared" si="496"/>
        <v>5098</v>
      </c>
      <c r="O2489" s="46">
        <f t="shared" si="497"/>
        <v>626</v>
      </c>
      <c r="P2489" s="46" t="s">
        <v>30</v>
      </c>
      <c r="Q2489" s="58">
        <f t="shared" si="498"/>
        <v>0</v>
      </c>
      <c r="R2489" s="46" t="str">
        <f t="shared" si="499"/>
        <v>-</v>
      </c>
      <c r="S2489" s="58" t="str">
        <f t="shared" si="500"/>
        <v>No Discount</v>
      </c>
      <c r="T2489" s="46" t="str">
        <f t="shared" si="501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502"/>
        <v>0</v>
      </c>
      <c r="W2489" s="46" t="str">
        <f t="shared" si="503"/>
        <v>-</v>
      </c>
      <c r="X2489" s="58">
        <f t="shared" si="504"/>
        <v>0</v>
      </c>
      <c r="Y2489" s="46" t="str">
        <f t="shared" si="505"/>
        <v>No</v>
      </c>
      <c r="Z2489" s="46" t="str">
        <f t="shared" si="506"/>
        <v>Very high</v>
      </c>
    </row>
    <row r="2490" spans="1:26" x14ac:dyDescent="0.25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94"/>
        <v>5764</v>
      </c>
      <c r="L2490" s="46">
        <f t="shared" si="495"/>
        <v>6216</v>
      </c>
      <c r="M2490" s="46">
        <v>28</v>
      </c>
      <c r="N2490" s="46">
        <f t="shared" si="496"/>
        <v>6244</v>
      </c>
      <c r="O2490" s="46">
        <f t="shared" si="497"/>
        <v>480</v>
      </c>
      <c r="P2490" s="46" t="s">
        <v>30</v>
      </c>
      <c r="Q2490" s="58">
        <f t="shared" si="498"/>
        <v>0</v>
      </c>
      <c r="R2490" s="46">
        <f t="shared" si="499"/>
        <v>936.59999999999991</v>
      </c>
      <c r="S2490" s="58" t="str">
        <f t="shared" si="500"/>
        <v>No Discount</v>
      </c>
      <c r="T2490" s="46" t="str">
        <f t="shared" si="501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502"/>
        <v>0</v>
      </c>
      <c r="W2490" s="46" t="str">
        <f t="shared" si="503"/>
        <v>-</v>
      </c>
      <c r="X2490" s="58">
        <f t="shared" si="504"/>
        <v>0</v>
      </c>
      <c r="Y2490" s="46" t="str">
        <f t="shared" si="505"/>
        <v>Yes</v>
      </c>
      <c r="Z2490" s="46" t="str">
        <f t="shared" si="506"/>
        <v>MID</v>
      </c>
    </row>
    <row r="2491" spans="1:26" x14ac:dyDescent="0.25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94"/>
        <v>8280</v>
      </c>
      <c r="L2491" s="46">
        <f t="shared" si="495"/>
        <v>8860</v>
      </c>
      <c r="M2491" s="46">
        <v>20</v>
      </c>
      <c r="N2491" s="46">
        <f t="shared" si="496"/>
        <v>8880</v>
      </c>
      <c r="O2491" s="46">
        <f t="shared" si="497"/>
        <v>600</v>
      </c>
      <c r="P2491" s="46" t="s">
        <v>30</v>
      </c>
      <c r="Q2491" s="58">
        <f t="shared" si="498"/>
        <v>0</v>
      </c>
      <c r="R2491" s="46">
        <f t="shared" si="499"/>
        <v>2486.4</v>
      </c>
      <c r="S2491" s="58" t="str">
        <f t="shared" si="500"/>
        <v>No Discount</v>
      </c>
      <c r="T2491" s="46" t="str">
        <f t="shared" si="501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502"/>
        <v>0</v>
      </c>
      <c r="W2491" s="46">
        <f t="shared" si="503"/>
        <v>2486.4</v>
      </c>
      <c r="X2491" s="58">
        <f t="shared" si="504"/>
        <v>0</v>
      </c>
      <c r="Y2491" s="46" t="str">
        <f t="shared" si="505"/>
        <v>Yes</v>
      </c>
      <c r="Z2491" s="46" t="str">
        <f t="shared" si="506"/>
        <v>LOW</v>
      </c>
    </row>
    <row r="2492" spans="1:26" x14ac:dyDescent="0.25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94"/>
        <v>2947</v>
      </c>
      <c r="L2492" s="46">
        <f t="shared" si="495"/>
        <v>3184</v>
      </c>
      <c r="M2492" s="46">
        <v>90</v>
      </c>
      <c r="N2492" s="46">
        <f t="shared" si="496"/>
        <v>3274</v>
      </c>
      <c r="O2492" s="46">
        <f t="shared" si="497"/>
        <v>327</v>
      </c>
      <c r="P2492" s="46" t="s">
        <v>28</v>
      </c>
      <c r="Q2492" s="58">
        <f t="shared" si="498"/>
        <v>0</v>
      </c>
      <c r="R2492" s="46">
        <f t="shared" si="499"/>
        <v>491.09999999999997</v>
      </c>
      <c r="S2492" s="58" t="str">
        <f t="shared" si="500"/>
        <v>No Discount</v>
      </c>
      <c r="T2492" s="46" t="str">
        <f t="shared" si="501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502"/>
        <v>0</v>
      </c>
      <c r="W2492" s="46" t="str">
        <f t="shared" si="503"/>
        <v>-</v>
      </c>
      <c r="X2492" s="58">
        <f t="shared" si="504"/>
        <v>0</v>
      </c>
      <c r="Y2492" s="46" t="str">
        <f t="shared" si="505"/>
        <v>Yes</v>
      </c>
      <c r="Z2492" s="46" t="str">
        <f t="shared" si="506"/>
        <v>Very high</v>
      </c>
    </row>
    <row r="2493" spans="1:26" x14ac:dyDescent="0.25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94"/>
        <v>1968</v>
      </c>
      <c r="L2493" s="46">
        <f t="shared" si="495"/>
        <v>2168</v>
      </c>
      <c r="M2493" s="46">
        <v>72</v>
      </c>
      <c r="N2493" s="46">
        <f t="shared" si="496"/>
        <v>2240</v>
      </c>
      <c r="O2493" s="46">
        <f t="shared" si="497"/>
        <v>272</v>
      </c>
      <c r="P2493" s="46" t="s">
        <v>28</v>
      </c>
      <c r="Q2493" s="58">
        <f t="shared" si="498"/>
        <v>0</v>
      </c>
      <c r="R2493" s="46" t="str">
        <f t="shared" si="499"/>
        <v>-</v>
      </c>
      <c r="S2493" s="58" t="str">
        <f t="shared" si="500"/>
        <v>No Discount</v>
      </c>
      <c r="T2493" s="46" t="str">
        <f t="shared" si="501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502"/>
        <v>0</v>
      </c>
      <c r="W2493" s="46" t="str">
        <f t="shared" si="503"/>
        <v>-</v>
      </c>
      <c r="X2493" s="58">
        <f t="shared" si="504"/>
        <v>0</v>
      </c>
      <c r="Y2493" s="46" t="str">
        <f t="shared" si="505"/>
        <v>No</v>
      </c>
      <c r="Z2493" s="46" t="str">
        <f t="shared" si="506"/>
        <v>Very high</v>
      </c>
    </row>
    <row r="2494" spans="1:26" x14ac:dyDescent="0.25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94"/>
        <v>1591</v>
      </c>
      <c r="L2494" s="46">
        <f t="shared" si="495"/>
        <v>1637</v>
      </c>
      <c r="M2494" s="46">
        <v>99</v>
      </c>
      <c r="N2494" s="46">
        <f t="shared" si="496"/>
        <v>1736</v>
      </c>
      <c r="O2494" s="46">
        <f t="shared" si="497"/>
        <v>145</v>
      </c>
      <c r="P2494" s="46" t="s">
        <v>28</v>
      </c>
      <c r="Q2494" s="58">
        <f t="shared" si="498"/>
        <v>0.3</v>
      </c>
      <c r="R2494" s="46">
        <f t="shared" si="499"/>
        <v>520.79999999999995</v>
      </c>
      <c r="S2494" s="58" t="str">
        <f t="shared" si="500"/>
        <v>No Discount</v>
      </c>
      <c r="T2494" s="46" t="str">
        <f t="shared" si="501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502"/>
        <v>0.3</v>
      </c>
      <c r="W2494" s="46">
        <f t="shared" si="503"/>
        <v>520.79999999999995</v>
      </c>
      <c r="X2494" s="58">
        <f t="shared" si="504"/>
        <v>0</v>
      </c>
      <c r="Y2494" s="46" t="str">
        <f t="shared" si="505"/>
        <v>Yes</v>
      </c>
      <c r="Z2494" s="46" t="str">
        <f t="shared" si="506"/>
        <v>Very high</v>
      </c>
    </row>
    <row r="2495" spans="1:26" x14ac:dyDescent="0.25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94"/>
        <v>314</v>
      </c>
      <c r="L2495" s="46">
        <f t="shared" si="495"/>
        <v>332</v>
      </c>
      <c r="M2495" s="46">
        <v>30</v>
      </c>
      <c r="N2495" s="46">
        <f t="shared" si="496"/>
        <v>362</v>
      </c>
      <c r="O2495" s="46">
        <f t="shared" si="497"/>
        <v>48</v>
      </c>
      <c r="P2495" s="46" t="s">
        <v>30</v>
      </c>
      <c r="Q2495" s="58">
        <f t="shared" si="498"/>
        <v>0</v>
      </c>
      <c r="R2495" s="46">
        <f t="shared" si="499"/>
        <v>101.36000000000001</v>
      </c>
      <c r="S2495" s="58" t="str">
        <f t="shared" si="500"/>
        <v>No Discount</v>
      </c>
      <c r="T2495" s="46" t="str">
        <f t="shared" si="501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502"/>
        <v>0</v>
      </c>
      <c r="W2495" s="46">
        <f t="shared" si="503"/>
        <v>101.36000000000001</v>
      </c>
      <c r="X2495" s="58">
        <f t="shared" si="504"/>
        <v>0</v>
      </c>
      <c r="Y2495" s="46" t="str">
        <f t="shared" si="505"/>
        <v>No</v>
      </c>
      <c r="Z2495" s="46" t="str">
        <f t="shared" si="506"/>
        <v>MID</v>
      </c>
    </row>
    <row r="2496" spans="1:26" x14ac:dyDescent="0.25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94"/>
        <v>4162</v>
      </c>
      <c r="L2496" s="46">
        <f t="shared" si="495"/>
        <v>4444</v>
      </c>
      <c r="M2496" s="46">
        <v>75</v>
      </c>
      <c r="N2496" s="46">
        <f t="shared" si="496"/>
        <v>4519</v>
      </c>
      <c r="O2496" s="46">
        <f t="shared" si="497"/>
        <v>357</v>
      </c>
      <c r="P2496" s="46" t="s">
        <v>28</v>
      </c>
      <c r="Q2496" s="58">
        <f t="shared" si="498"/>
        <v>0</v>
      </c>
      <c r="R2496" s="46" t="str">
        <f t="shared" si="499"/>
        <v>-</v>
      </c>
      <c r="S2496" s="58" t="str">
        <f t="shared" si="500"/>
        <v>No Discount</v>
      </c>
      <c r="T2496" s="46" t="str">
        <f t="shared" si="501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502"/>
        <v>0</v>
      </c>
      <c r="W2496" s="46" t="str">
        <f t="shared" si="503"/>
        <v>-</v>
      </c>
      <c r="X2496" s="58">
        <f t="shared" si="504"/>
        <v>0</v>
      </c>
      <c r="Y2496" s="46" t="str">
        <f t="shared" si="505"/>
        <v>Yes</v>
      </c>
      <c r="Z2496" s="46" t="str">
        <f t="shared" si="506"/>
        <v>Very high</v>
      </c>
    </row>
    <row r="2497" spans="1:26" x14ac:dyDescent="0.25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94"/>
        <v>13090</v>
      </c>
      <c r="L2497" s="46">
        <f t="shared" si="495"/>
        <v>14130</v>
      </c>
      <c r="M2497" s="46">
        <v>37</v>
      </c>
      <c r="N2497" s="46">
        <f t="shared" si="496"/>
        <v>14167</v>
      </c>
      <c r="O2497" s="46">
        <f t="shared" si="497"/>
        <v>1077</v>
      </c>
      <c r="P2497" s="46" t="s">
        <v>30</v>
      </c>
      <c r="Q2497" s="58">
        <f t="shared" si="498"/>
        <v>0</v>
      </c>
      <c r="R2497" s="46" t="str">
        <f t="shared" si="499"/>
        <v>-</v>
      </c>
      <c r="S2497" s="58" t="str">
        <f t="shared" si="500"/>
        <v>No Discount</v>
      </c>
      <c r="T2497" s="46" t="str">
        <f t="shared" si="501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502"/>
        <v>0</v>
      </c>
      <c r="W2497" s="46" t="str">
        <f t="shared" si="503"/>
        <v>-</v>
      </c>
      <c r="X2497" s="58">
        <f t="shared" si="504"/>
        <v>0</v>
      </c>
      <c r="Y2497" s="46" t="str">
        <f t="shared" si="505"/>
        <v>Yes</v>
      </c>
      <c r="Z2497" s="46" t="str">
        <f t="shared" si="506"/>
        <v>MID</v>
      </c>
    </row>
    <row r="2498" spans="1:26" x14ac:dyDescent="0.25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94"/>
        <v>1785</v>
      </c>
      <c r="L2498" s="46">
        <f t="shared" si="495"/>
        <v>1911</v>
      </c>
      <c r="M2498" s="46">
        <v>97</v>
      </c>
      <c r="N2498" s="46">
        <f t="shared" si="496"/>
        <v>2008</v>
      </c>
      <c r="O2498" s="46">
        <f t="shared" si="497"/>
        <v>223</v>
      </c>
      <c r="P2498" s="46" t="s">
        <v>30</v>
      </c>
      <c r="Q2498" s="58">
        <f t="shared" si="498"/>
        <v>0.3</v>
      </c>
      <c r="R2498" s="46">
        <f t="shared" si="499"/>
        <v>602.4</v>
      </c>
      <c r="S2498" s="58" t="str">
        <f t="shared" si="500"/>
        <v>No Discount</v>
      </c>
      <c r="T2498" s="46" t="str">
        <f t="shared" si="501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502"/>
        <v>0.3</v>
      </c>
      <c r="W2498" s="46">
        <f t="shared" si="503"/>
        <v>602.4</v>
      </c>
      <c r="X2498" s="58">
        <f t="shared" si="504"/>
        <v>0</v>
      </c>
      <c r="Y2498" s="46" t="str">
        <f t="shared" si="505"/>
        <v>Yes</v>
      </c>
      <c r="Z2498" s="46" t="str">
        <f t="shared" si="506"/>
        <v>Very high</v>
      </c>
    </row>
    <row r="2499" spans="1:26" x14ac:dyDescent="0.25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507">I2499*J2499</f>
        <v>4491</v>
      </c>
      <c r="L2499" s="46">
        <f t="shared" ref="L2499:L2562" si="508">H2499*J2499</f>
        <v>4536</v>
      </c>
      <c r="M2499" s="46">
        <v>82</v>
      </c>
      <c r="N2499" s="46">
        <f t="shared" ref="N2499:N2562" si="509">L2499+M2499</f>
        <v>4618</v>
      </c>
      <c r="O2499" s="46">
        <f t="shared" ref="O2499:O2562" si="510">N2499-K2499</f>
        <v>127</v>
      </c>
      <c r="P2499" s="46" t="s">
        <v>30</v>
      </c>
      <c r="Q2499" s="58">
        <f t="shared" ref="Q2499:Q2562" si="511">IF(E2499="Amazon",30%,0)</f>
        <v>0</v>
      </c>
      <c r="R2499" s="46" t="str">
        <f t="shared" ref="R2499:R2562" si="512">IF(E2499="Amazon",30%*N2499,IF(E2499="Flipkart",28%*N2499,IF(E2499="India Mart",15%*N2499,"-")))</f>
        <v>-</v>
      </c>
      <c r="S2499" s="58" t="str">
        <f t="shared" ref="S2499:S2562" si="513">IF(AND(E2499="Website",N2499&gt;25000),2%,"No Discount")</f>
        <v>No Discount</v>
      </c>
      <c r="T2499" s="46" t="str">
        <f t="shared" ref="T2499:T2562" si="514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ref="V2499:V2562" si="515">IF(E2499="Amazon",30%,0%)</f>
        <v>0</v>
      </c>
      <c r="W2499" s="46" t="str">
        <f t="shared" ref="W2499:W2562" si="516">IF(E2499="Amazon",N2499*30%,IF(E2499="flipkart",N2499*28%,IF(E2499="indiamart",N2499*15%,"-")))</f>
        <v>-</v>
      </c>
      <c r="X2499" s="58">
        <f t="shared" ref="X2499:X2562" si="517">IF(AND(E2499="website",N2499&gt;25000),2%,0%)</f>
        <v>0</v>
      </c>
      <c r="Y2499" s="46" t="str">
        <f t="shared" ref="Y2499:Y2562" si="518">IF(OR(D2499="Furniture",D2499="Technology"),"Yes","No")</f>
        <v>No</v>
      </c>
      <c r="Z2499" s="46" t="str">
        <f t="shared" ref="Z2499:Z2562" si="519">_xlfn.IFS(M2499&lt;=20,"LOW",M2499&lt;=40,"MID",M2499&lt;=60,"HIGH",M2499&gt;60,"Very high")</f>
        <v>Very high</v>
      </c>
    </row>
    <row r="2500" spans="1:26" x14ac:dyDescent="0.25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507"/>
        <v>34780</v>
      </c>
      <c r="L2500" s="46">
        <f t="shared" si="508"/>
        <v>37540</v>
      </c>
      <c r="M2500" s="46">
        <v>90</v>
      </c>
      <c r="N2500" s="46">
        <f t="shared" si="509"/>
        <v>37630</v>
      </c>
      <c r="O2500" s="46">
        <f t="shared" si="510"/>
        <v>2850</v>
      </c>
      <c r="P2500" s="46" t="s">
        <v>30</v>
      </c>
      <c r="Q2500" s="58">
        <f t="shared" si="511"/>
        <v>0</v>
      </c>
      <c r="R2500" s="46" t="str">
        <f t="shared" si="512"/>
        <v>-</v>
      </c>
      <c r="S2500" s="58" t="str">
        <f t="shared" si="513"/>
        <v>No Discount</v>
      </c>
      <c r="T2500" s="46" t="str">
        <f t="shared" si="514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515"/>
        <v>0</v>
      </c>
      <c r="W2500" s="46" t="str">
        <f t="shared" si="516"/>
        <v>-</v>
      </c>
      <c r="X2500" s="58">
        <f t="shared" si="517"/>
        <v>0</v>
      </c>
      <c r="Y2500" s="46" t="str">
        <f t="shared" si="518"/>
        <v>Yes</v>
      </c>
      <c r="Z2500" s="46" t="str">
        <f t="shared" si="519"/>
        <v>Very high</v>
      </c>
    </row>
    <row r="2501" spans="1:26" x14ac:dyDescent="0.25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507"/>
        <v>14212</v>
      </c>
      <c r="L2501" s="46">
        <f t="shared" si="508"/>
        <v>15068</v>
      </c>
      <c r="M2501" s="46">
        <v>47</v>
      </c>
      <c r="N2501" s="46">
        <f t="shared" si="509"/>
        <v>15115</v>
      </c>
      <c r="O2501" s="46">
        <f t="shared" si="510"/>
        <v>903</v>
      </c>
      <c r="P2501" s="46" t="s">
        <v>30</v>
      </c>
      <c r="Q2501" s="58">
        <f t="shared" si="511"/>
        <v>0</v>
      </c>
      <c r="R2501" s="46" t="str">
        <f t="shared" si="512"/>
        <v>-</v>
      </c>
      <c r="S2501" s="58" t="str">
        <f t="shared" si="513"/>
        <v>No Discount</v>
      </c>
      <c r="T2501" s="46" t="str">
        <f t="shared" si="514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515"/>
        <v>0</v>
      </c>
      <c r="W2501" s="46" t="str">
        <f t="shared" si="516"/>
        <v>-</v>
      </c>
      <c r="X2501" s="58">
        <f t="shared" si="517"/>
        <v>0</v>
      </c>
      <c r="Y2501" s="46" t="str">
        <f t="shared" si="518"/>
        <v>Yes</v>
      </c>
      <c r="Z2501" s="46" t="str">
        <f t="shared" si="519"/>
        <v>HIGH</v>
      </c>
    </row>
    <row r="2502" spans="1:26" x14ac:dyDescent="0.25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507"/>
        <v>6304</v>
      </c>
      <c r="L2502" s="46">
        <f t="shared" si="508"/>
        <v>6682</v>
      </c>
      <c r="M2502" s="46">
        <v>61</v>
      </c>
      <c r="N2502" s="46">
        <f t="shared" si="509"/>
        <v>6743</v>
      </c>
      <c r="O2502" s="46">
        <f t="shared" si="510"/>
        <v>439</v>
      </c>
      <c r="P2502" s="46" t="s">
        <v>152</v>
      </c>
      <c r="Q2502" s="58">
        <f t="shared" si="511"/>
        <v>0</v>
      </c>
      <c r="R2502" s="46" t="str">
        <f t="shared" si="512"/>
        <v>-</v>
      </c>
      <c r="S2502" s="58" t="str">
        <f t="shared" si="513"/>
        <v>No Discount</v>
      </c>
      <c r="T2502" s="46" t="str">
        <f t="shared" si="514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515"/>
        <v>0</v>
      </c>
      <c r="W2502" s="46" t="str">
        <f t="shared" si="516"/>
        <v>-</v>
      </c>
      <c r="X2502" s="58">
        <f t="shared" si="517"/>
        <v>0</v>
      </c>
      <c r="Y2502" s="46" t="str">
        <f t="shared" si="518"/>
        <v>Yes</v>
      </c>
      <c r="Z2502" s="46" t="str">
        <f t="shared" si="519"/>
        <v>Very high</v>
      </c>
    </row>
    <row r="2503" spans="1:26" x14ac:dyDescent="0.25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507"/>
        <v>2374</v>
      </c>
      <c r="L2503" s="46">
        <f t="shared" si="508"/>
        <v>2566</v>
      </c>
      <c r="M2503" s="46">
        <v>63</v>
      </c>
      <c r="N2503" s="46">
        <f t="shared" si="509"/>
        <v>2629</v>
      </c>
      <c r="O2503" s="46">
        <f t="shared" si="510"/>
        <v>255</v>
      </c>
      <c r="P2503" s="46" t="s">
        <v>28</v>
      </c>
      <c r="Q2503" s="58">
        <f t="shared" si="511"/>
        <v>0</v>
      </c>
      <c r="R2503" s="46">
        <f t="shared" si="512"/>
        <v>736.12000000000012</v>
      </c>
      <c r="S2503" s="58" t="str">
        <f t="shared" si="513"/>
        <v>No Discount</v>
      </c>
      <c r="T2503" s="46" t="str">
        <f t="shared" si="514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515"/>
        <v>0</v>
      </c>
      <c r="W2503" s="46">
        <f t="shared" si="516"/>
        <v>736.12000000000012</v>
      </c>
      <c r="X2503" s="58">
        <f t="shared" si="517"/>
        <v>0</v>
      </c>
      <c r="Y2503" s="46" t="str">
        <f t="shared" si="518"/>
        <v>No</v>
      </c>
      <c r="Z2503" s="46" t="str">
        <f t="shared" si="519"/>
        <v>Very high</v>
      </c>
    </row>
    <row r="2504" spans="1:26" x14ac:dyDescent="0.25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507"/>
        <v>16590</v>
      </c>
      <c r="L2504" s="46">
        <f t="shared" si="508"/>
        <v>18428</v>
      </c>
      <c r="M2504" s="46">
        <v>57</v>
      </c>
      <c r="N2504" s="46">
        <f t="shared" si="509"/>
        <v>18485</v>
      </c>
      <c r="O2504" s="46">
        <f t="shared" si="510"/>
        <v>1895</v>
      </c>
      <c r="P2504" s="46" t="s">
        <v>30</v>
      </c>
      <c r="Q2504" s="58">
        <f t="shared" si="511"/>
        <v>0</v>
      </c>
      <c r="R2504" s="46" t="str">
        <f t="shared" si="512"/>
        <v>-</v>
      </c>
      <c r="S2504" s="58" t="str">
        <f t="shared" si="513"/>
        <v>No Discount</v>
      </c>
      <c r="T2504" s="46" t="str">
        <f t="shared" si="514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515"/>
        <v>0</v>
      </c>
      <c r="W2504" s="46" t="str">
        <f t="shared" si="516"/>
        <v>-</v>
      </c>
      <c r="X2504" s="58">
        <f t="shared" si="517"/>
        <v>0</v>
      </c>
      <c r="Y2504" s="46" t="str">
        <f t="shared" si="518"/>
        <v>Yes</v>
      </c>
      <c r="Z2504" s="46" t="str">
        <f t="shared" si="519"/>
        <v>HIGH</v>
      </c>
    </row>
    <row r="2505" spans="1:26" x14ac:dyDescent="0.25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507"/>
        <v>2124</v>
      </c>
      <c r="L2505" s="46">
        <f t="shared" si="508"/>
        <v>2319</v>
      </c>
      <c r="M2505" s="46">
        <v>57</v>
      </c>
      <c r="N2505" s="46">
        <f t="shared" si="509"/>
        <v>2376</v>
      </c>
      <c r="O2505" s="46">
        <f t="shared" si="510"/>
        <v>252</v>
      </c>
      <c r="P2505" s="46" t="s">
        <v>30</v>
      </c>
      <c r="Q2505" s="58">
        <f t="shared" si="511"/>
        <v>0</v>
      </c>
      <c r="R2505" s="46">
        <f t="shared" si="512"/>
        <v>356.4</v>
      </c>
      <c r="S2505" s="58" t="str">
        <f t="shared" si="513"/>
        <v>No Discount</v>
      </c>
      <c r="T2505" s="46" t="str">
        <f t="shared" si="514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515"/>
        <v>0</v>
      </c>
      <c r="W2505" s="46" t="str">
        <f t="shared" si="516"/>
        <v>-</v>
      </c>
      <c r="X2505" s="58">
        <f t="shared" si="517"/>
        <v>0</v>
      </c>
      <c r="Y2505" s="46" t="str">
        <f t="shared" si="518"/>
        <v>No</v>
      </c>
      <c r="Z2505" s="46" t="str">
        <f t="shared" si="519"/>
        <v>HIGH</v>
      </c>
    </row>
    <row r="2506" spans="1:26" x14ac:dyDescent="0.25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507"/>
        <v>5866</v>
      </c>
      <c r="L2506" s="46">
        <f t="shared" si="508"/>
        <v>6524</v>
      </c>
      <c r="M2506" s="46">
        <v>94</v>
      </c>
      <c r="N2506" s="46">
        <f t="shared" si="509"/>
        <v>6618</v>
      </c>
      <c r="O2506" s="46">
        <f t="shared" si="510"/>
        <v>752</v>
      </c>
      <c r="P2506" s="46" t="s">
        <v>30</v>
      </c>
      <c r="Q2506" s="58">
        <f t="shared" si="511"/>
        <v>0</v>
      </c>
      <c r="R2506" s="46">
        <f t="shared" si="512"/>
        <v>1853.0400000000002</v>
      </c>
      <c r="S2506" s="58" t="str">
        <f t="shared" si="513"/>
        <v>No Discount</v>
      </c>
      <c r="T2506" s="46" t="str">
        <f t="shared" si="514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515"/>
        <v>0</v>
      </c>
      <c r="W2506" s="46">
        <f t="shared" si="516"/>
        <v>1853.0400000000002</v>
      </c>
      <c r="X2506" s="58">
        <f t="shared" si="517"/>
        <v>0</v>
      </c>
      <c r="Y2506" s="46" t="str">
        <f t="shared" si="518"/>
        <v>No</v>
      </c>
      <c r="Z2506" s="46" t="str">
        <f t="shared" si="519"/>
        <v>Very high</v>
      </c>
    </row>
    <row r="2507" spans="1:26" x14ac:dyDescent="0.25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507"/>
        <v>28470</v>
      </c>
      <c r="L2507" s="46">
        <f t="shared" si="508"/>
        <v>30135</v>
      </c>
      <c r="M2507" s="46">
        <v>36</v>
      </c>
      <c r="N2507" s="46">
        <f t="shared" si="509"/>
        <v>30171</v>
      </c>
      <c r="O2507" s="46">
        <f t="shared" si="510"/>
        <v>1701</v>
      </c>
      <c r="P2507" s="46" t="s">
        <v>30</v>
      </c>
      <c r="Q2507" s="58">
        <f t="shared" si="511"/>
        <v>0</v>
      </c>
      <c r="R2507" s="46">
        <f t="shared" si="512"/>
        <v>4525.6499999999996</v>
      </c>
      <c r="S2507" s="58" t="str">
        <f t="shared" si="513"/>
        <v>No Discount</v>
      </c>
      <c r="T2507" s="46" t="str">
        <f t="shared" si="514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515"/>
        <v>0</v>
      </c>
      <c r="W2507" s="46" t="str">
        <f t="shared" si="516"/>
        <v>-</v>
      </c>
      <c r="X2507" s="58">
        <f t="shared" si="517"/>
        <v>0</v>
      </c>
      <c r="Y2507" s="46" t="str">
        <f t="shared" si="518"/>
        <v>Yes</v>
      </c>
      <c r="Z2507" s="46" t="str">
        <f t="shared" si="519"/>
        <v>MID</v>
      </c>
    </row>
    <row r="2508" spans="1:26" x14ac:dyDescent="0.25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507"/>
        <v>5515</v>
      </c>
      <c r="L2508" s="46">
        <f t="shared" si="508"/>
        <v>5845</v>
      </c>
      <c r="M2508" s="46">
        <v>25</v>
      </c>
      <c r="N2508" s="46">
        <f t="shared" si="509"/>
        <v>5870</v>
      </c>
      <c r="O2508" s="46">
        <f t="shared" si="510"/>
        <v>355</v>
      </c>
      <c r="P2508" s="46" t="s">
        <v>28</v>
      </c>
      <c r="Q2508" s="58">
        <f t="shared" si="511"/>
        <v>0</v>
      </c>
      <c r="R2508" s="46" t="str">
        <f t="shared" si="512"/>
        <v>-</v>
      </c>
      <c r="S2508" s="58" t="str">
        <f t="shared" si="513"/>
        <v>No Discount</v>
      </c>
      <c r="T2508" s="46" t="str">
        <f t="shared" si="514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515"/>
        <v>0</v>
      </c>
      <c r="W2508" s="46" t="str">
        <f t="shared" si="516"/>
        <v>-</v>
      </c>
      <c r="X2508" s="58">
        <f t="shared" si="517"/>
        <v>0</v>
      </c>
      <c r="Y2508" s="46" t="str">
        <f t="shared" si="518"/>
        <v>Yes</v>
      </c>
      <c r="Z2508" s="46" t="str">
        <f t="shared" si="519"/>
        <v>MID</v>
      </c>
    </row>
    <row r="2509" spans="1:26" x14ac:dyDescent="0.25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507"/>
        <v>2994</v>
      </c>
      <c r="L2509" s="46">
        <f t="shared" si="508"/>
        <v>3024</v>
      </c>
      <c r="M2509" s="46">
        <v>88</v>
      </c>
      <c r="N2509" s="46">
        <f t="shared" si="509"/>
        <v>3112</v>
      </c>
      <c r="O2509" s="46">
        <f t="shared" si="510"/>
        <v>118</v>
      </c>
      <c r="P2509" s="46" t="s">
        <v>30</v>
      </c>
      <c r="Q2509" s="58">
        <f t="shared" si="511"/>
        <v>0</v>
      </c>
      <c r="R2509" s="46">
        <f t="shared" si="512"/>
        <v>466.79999999999995</v>
      </c>
      <c r="S2509" s="58" t="str">
        <f t="shared" si="513"/>
        <v>No Discount</v>
      </c>
      <c r="T2509" s="46" t="str">
        <f t="shared" si="514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515"/>
        <v>0</v>
      </c>
      <c r="W2509" s="46" t="str">
        <f t="shared" si="516"/>
        <v>-</v>
      </c>
      <c r="X2509" s="58">
        <f t="shared" si="517"/>
        <v>0</v>
      </c>
      <c r="Y2509" s="46" t="str">
        <f t="shared" si="518"/>
        <v>No</v>
      </c>
      <c r="Z2509" s="46" t="str">
        <f t="shared" si="519"/>
        <v>Very high</v>
      </c>
    </row>
    <row r="2510" spans="1:26" x14ac:dyDescent="0.25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507"/>
        <v>155</v>
      </c>
      <c r="L2510" s="46">
        <f t="shared" si="508"/>
        <v>173</v>
      </c>
      <c r="M2510" s="46">
        <v>30</v>
      </c>
      <c r="N2510" s="46">
        <f t="shared" si="509"/>
        <v>203</v>
      </c>
      <c r="O2510" s="46">
        <f t="shared" si="510"/>
        <v>48</v>
      </c>
      <c r="P2510" s="46" t="s">
        <v>30</v>
      </c>
      <c r="Q2510" s="58">
        <f t="shared" si="511"/>
        <v>0</v>
      </c>
      <c r="R2510" s="46" t="str">
        <f t="shared" si="512"/>
        <v>-</v>
      </c>
      <c r="S2510" s="58" t="str">
        <f t="shared" si="513"/>
        <v>No Discount</v>
      </c>
      <c r="T2510" s="46" t="str">
        <f t="shared" si="514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515"/>
        <v>0</v>
      </c>
      <c r="W2510" s="46" t="str">
        <f t="shared" si="516"/>
        <v>-</v>
      </c>
      <c r="X2510" s="58">
        <f t="shared" si="517"/>
        <v>0</v>
      </c>
      <c r="Y2510" s="46" t="str">
        <f t="shared" si="518"/>
        <v>No</v>
      </c>
      <c r="Z2510" s="46" t="str">
        <f t="shared" si="519"/>
        <v>MID</v>
      </c>
    </row>
    <row r="2511" spans="1:26" x14ac:dyDescent="0.25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507"/>
        <v>860</v>
      </c>
      <c r="L2511" s="46">
        <f t="shared" si="508"/>
        <v>912</v>
      </c>
      <c r="M2511" s="46">
        <v>55</v>
      </c>
      <c r="N2511" s="46">
        <f t="shared" si="509"/>
        <v>967</v>
      </c>
      <c r="O2511" s="46">
        <f t="shared" si="510"/>
        <v>107</v>
      </c>
      <c r="P2511" s="46" t="s">
        <v>152</v>
      </c>
      <c r="Q2511" s="58">
        <f t="shared" si="511"/>
        <v>0</v>
      </c>
      <c r="R2511" s="46">
        <f t="shared" si="512"/>
        <v>145.04999999999998</v>
      </c>
      <c r="S2511" s="58" t="str">
        <f t="shared" si="513"/>
        <v>No Discount</v>
      </c>
      <c r="T2511" s="46" t="str">
        <f t="shared" si="514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515"/>
        <v>0</v>
      </c>
      <c r="W2511" s="46" t="str">
        <f t="shared" si="516"/>
        <v>-</v>
      </c>
      <c r="X2511" s="58">
        <f t="shared" si="517"/>
        <v>0</v>
      </c>
      <c r="Y2511" s="46" t="str">
        <f t="shared" si="518"/>
        <v>No</v>
      </c>
      <c r="Z2511" s="46" t="str">
        <f t="shared" si="519"/>
        <v>HIGH</v>
      </c>
    </row>
    <row r="2512" spans="1:26" x14ac:dyDescent="0.25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507"/>
        <v>4002</v>
      </c>
      <c r="L2512" s="46">
        <f t="shared" si="508"/>
        <v>4239</v>
      </c>
      <c r="M2512" s="46">
        <v>57</v>
      </c>
      <c r="N2512" s="46">
        <f t="shared" si="509"/>
        <v>4296</v>
      </c>
      <c r="O2512" s="46">
        <f t="shared" si="510"/>
        <v>294</v>
      </c>
      <c r="P2512" s="46" t="s">
        <v>30</v>
      </c>
      <c r="Q2512" s="58">
        <f t="shared" si="511"/>
        <v>0</v>
      </c>
      <c r="R2512" s="46" t="str">
        <f t="shared" si="512"/>
        <v>-</v>
      </c>
      <c r="S2512" s="58" t="str">
        <f t="shared" si="513"/>
        <v>No Discount</v>
      </c>
      <c r="T2512" s="46" t="str">
        <f t="shared" si="514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515"/>
        <v>0</v>
      </c>
      <c r="W2512" s="46" t="str">
        <f t="shared" si="516"/>
        <v>-</v>
      </c>
      <c r="X2512" s="58">
        <f t="shared" si="517"/>
        <v>0</v>
      </c>
      <c r="Y2512" s="46" t="str">
        <f t="shared" si="518"/>
        <v>No</v>
      </c>
      <c r="Z2512" s="46" t="str">
        <f t="shared" si="519"/>
        <v>HIGH</v>
      </c>
    </row>
    <row r="2513" spans="1:26" x14ac:dyDescent="0.25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507"/>
        <v>348</v>
      </c>
      <c r="L2513" s="46">
        <f t="shared" si="508"/>
        <v>370</v>
      </c>
      <c r="M2513" s="46">
        <v>30</v>
      </c>
      <c r="N2513" s="46">
        <f t="shared" si="509"/>
        <v>400</v>
      </c>
      <c r="O2513" s="46">
        <f t="shared" si="510"/>
        <v>52</v>
      </c>
      <c r="P2513" s="46" t="s">
        <v>30</v>
      </c>
      <c r="Q2513" s="58">
        <f t="shared" si="511"/>
        <v>0</v>
      </c>
      <c r="R2513" s="46" t="str">
        <f t="shared" si="512"/>
        <v>-</v>
      </c>
      <c r="S2513" s="58" t="str">
        <f t="shared" si="513"/>
        <v>No Discount</v>
      </c>
      <c r="T2513" s="46" t="str">
        <f t="shared" si="514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515"/>
        <v>0</v>
      </c>
      <c r="W2513" s="46" t="str">
        <f t="shared" si="516"/>
        <v>-</v>
      </c>
      <c r="X2513" s="58">
        <f t="shared" si="517"/>
        <v>0</v>
      </c>
      <c r="Y2513" s="46" t="str">
        <f t="shared" si="518"/>
        <v>No</v>
      </c>
      <c r="Z2513" s="46" t="str">
        <f t="shared" si="519"/>
        <v>MID</v>
      </c>
    </row>
    <row r="2514" spans="1:26" x14ac:dyDescent="0.25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507"/>
        <v>1700</v>
      </c>
      <c r="L2514" s="46">
        <f t="shared" si="508"/>
        <v>1816</v>
      </c>
      <c r="M2514" s="46">
        <v>28</v>
      </c>
      <c r="N2514" s="46">
        <f t="shared" si="509"/>
        <v>1844</v>
      </c>
      <c r="O2514" s="46">
        <f t="shared" si="510"/>
        <v>144</v>
      </c>
      <c r="P2514" s="46" t="s">
        <v>30</v>
      </c>
      <c r="Q2514" s="58">
        <f t="shared" si="511"/>
        <v>0</v>
      </c>
      <c r="R2514" s="46">
        <f t="shared" si="512"/>
        <v>516.32000000000005</v>
      </c>
      <c r="S2514" s="58" t="str">
        <f t="shared" si="513"/>
        <v>No Discount</v>
      </c>
      <c r="T2514" s="46" t="str">
        <f t="shared" si="514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515"/>
        <v>0</v>
      </c>
      <c r="W2514" s="46">
        <f t="shared" si="516"/>
        <v>516.32000000000005</v>
      </c>
      <c r="X2514" s="58">
        <f t="shared" si="517"/>
        <v>0</v>
      </c>
      <c r="Y2514" s="46" t="str">
        <f t="shared" si="518"/>
        <v>No</v>
      </c>
      <c r="Z2514" s="46" t="str">
        <f t="shared" si="519"/>
        <v>MID</v>
      </c>
    </row>
    <row r="2515" spans="1:26" x14ac:dyDescent="0.25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507"/>
        <v>1532</v>
      </c>
      <c r="L2515" s="46">
        <f t="shared" si="508"/>
        <v>1637</v>
      </c>
      <c r="M2515" s="46">
        <v>34</v>
      </c>
      <c r="N2515" s="46">
        <f t="shared" si="509"/>
        <v>1671</v>
      </c>
      <c r="O2515" s="46">
        <f t="shared" si="510"/>
        <v>139</v>
      </c>
      <c r="P2515" s="46" t="s">
        <v>30</v>
      </c>
      <c r="Q2515" s="58">
        <f t="shared" si="511"/>
        <v>0</v>
      </c>
      <c r="R2515" s="46" t="str">
        <f t="shared" si="512"/>
        <v>-</v>
      </c>
      <c r="S2515" s="58" t="str">
        <f t="shared" si="513"/>
        <v>No Discount</v>
      </c>
      <c r="T2515" s="46" t="str">
        <f t="shared" si="514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515"/>
        <v>0</v>
      </c>
      <c r="W2515" s="46" t="str">
        <f t="shared" si="516"/>
        <v>-</v>
      </c>
      <c r="X2515" s="58">
        <f t="shared" si="517"/>
        <v>0</v>
      </c>
      <c r="Y2515" s="46" t="str">
        <f t="shared" si="518"/>
        <v>Yes</v>
      </c>
      <c r="Z2515" s="46" t="str">
        <f t="shared" si="519"/>
        <v>MID</v>
      </c>
    </row>
    <row r="2516" spans="1:26" x14ac:dyDescent="0.25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507"/>
        <v>155</v>
      </c>
      <c r="L2516" s="46">
        <f t="shared" si="508"/>
        <v>167</v>
      </c>
      <c r="M2516" s="46">
        <v>30</v>
      </c>
      <c r="N2516" s="46">
        <f t="shared" si="509"/>
        <v>197</v>
      </c>
      <c r="O2516" s="46">
        <f t="shared" si="510"/>
        <v>42</v>
      </c>
      <c r="P2516" s="46" t="s">
        <v>30</v>
      </c>
      <c r="Q2516" s="58">
        <f t="shared" si="511"/>
        <v>0</v>
      </c>
      <c r="R2516" s="46" t="str">
        <f t="shared" si="512"/>
        <v>-</v>
      </c>
      <c r="S2516" s="58" t="str">
        <f t="shared" si="513"/>
        <v>No Discount</v>
      </c>
      <c r="T2516" s="46" t="str">
        <f t="shared" si="514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515"/>
        <v>0</v>
      </c>
      <c r="W2516" s="46" t="str">
        <f t="shared" si="516"/>
        <v>-</v>
      </c>
      <c r="X2516" s="58">
        <f t="shared" si="517"/>
        <v>0</v>
      </c>
      <c r="Y2516" s="46" t="str">
        <f t="shared" si="518"/>
        <v>No</v>
      </c>
      <c r="Z2516" s="46" t="str">
        <f t="shared" si="519"/>
        <v>MID</v>
      </c>
    </row>
    <row r="2517" spans="1:26" x14ac:dyDescent="0.25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507"/>
        <v>8610</v>
      </c>
      <c r="L2517" s="46">
        <f t="shared" si="508"/>
        <v>8943</v>
      </c>
      <c r="M2517" s="46">
        <v>45</v>
      </c>
      <c r="N2517" s="46">
        <f t="shared" si="509"/>
        <v>8988</v>
      </c>
      <c r="O2517" s="46">
        <f t="shared" si="510"/>
        <v>378</v>
      </c>
      <c r="P2517" s="46" t="s">
        <v>30</v>
      </c>
      <c r="Q2517" s="58">
        <f t="shared" si="511"/>
        <v>0</v>
      </c>
      <c r="R2517" s="46" t="str">
        <f t="shared" si="512"/>
        <v>-</v>
      </c>
      <c r="S2517" s="58" t="str">
        <f t="shared" si="513"/>
        <v>No Discount</v>
      </c>
      <c r="T2517" s="46" t="str">
        <f t="shared" si="514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515"/>
        <v>0</v>
      </c>
      <c r="W2517" s="46" t="str">
        <f t="shared" si="516"/>
        <v>-</v>
      </c>
      <c r="X2517" s="58">
        <f t="shared" si="517"/>
        <v>0</v>
      </c>
      <c r="Y2517" s="46" t="str">
        <f t="shared" si="518"/>
        <v>Yes</v>
      </c>
      <c r="Z2517" s="46" t="str">
        <f t="shared" si="519"/>
        <v>HIGH</v>
      </c>
    </row>
    <row r="2518" spans="1:26" x14ac:dyDescent="0.25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507"/>
        <v>570</v>
      </c>
      <c r="L2518" s="46">
        <f t="shared" si="508"/>
        <v>600</v>
      </c>
      <c r="M2518" s="46">
        <v>10</v>
      </c>
      <c r="N2518" s="46">
        <f t="shared" si="509"/>
        <v>610</v>
      </c>
      <c r="O2518" s="46">
        <f t="shared" si="510"/>
        <v>40</v>
      </c>
      <c r="P2518" s="46" t="s">
        <v>30</v>
      </c>
      <c r="Q2518" s="58">
        <f t="shared" si="511"/>
        <v>0</v>
      </c>
      <c r="R2518" s="46" t="str">
        <f t="shared" si="512"/>
        <v>-</v>
      </c>
      <c r="S2518" s="58" t="str">
        <f t="shared" si="513"/>
        <v>No Discount</v>
      </c>
      <c r="T2518" s="46" t="str">
        <f t="shared" si="514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515"/>
        <v>0</v>
      </c>
      <c r="W2518" s="46" t="str">
        <f t="shared" si="516"/>
        <v>-</v>
      </c>
      <c r="X2518" s="58">
        <f t="shared" si="517"/>
        <v>0</v>
      </c>
      <c r="Y2518" s="46" t="str">
        <f t="shared" si="518"/>
        <v>No</v>
      </c>
      <c r="Z2518" s="46" t="str">
        <f t="shared" si="519"/>
        <v>LOW</v>
      </c>
    </row>
    <row r="2519" spans="1:26" x14ac:dyDescent="0.25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507"/>
        <v>40458</v>
      </c>
      <c r="L2519" s="46">
        <f t="shared" si="508"/>
        <v>44100</v>
      </c>
      <c r="M2519" s="46">
        <v>23</v>
      </c>
      <c r="N2519" s="46">
        <f t="shared" si="509"/>
        <v>44123</v>
      </c>
      <c r="O2519" s="46">
        <f t="shared" si="510"/>
        <v>3665</v>
      </c>
      <c r="P2519" s="46" t="s">
        <v>30</v>
      </c>
      <c r="Q2519" s="58">
        <f t="shared" si="511"/>
        <v>0</v>
      </c>
      <c r="R2519" s="46" t="str">
        <f t="shared" si="512"/>
        <v>-</v>
      </c>
      <c r="S2519" s="58">
        <f t="shared" si="513"/>
        <v>0.02</v>
      </c>
      <c r="T2519" s="46" t="str">
        <f t="shared" si="514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515"/>
        <v>0</v>
      </c>
      <c r="W2519" s="46" t="str">
        <f t="shared" si="516"/>
        <v>-</v>
      </c>
      <c r="X2519" s="58">
        <f t="shared" si="517"/>
        <v>0.02</v>
      </c>
      <c r="Y2519" s="46" t="str">
        <f t="shared" si="518"/>
        <v>Yes</v>
      </c>
      <c r="Z2519" s="46" t="str">
        <f t="shared" si="519"/>
        <v>MID</v>
      </c>
    </row>
    <row r="2520" spans="1:26" x14ac:dyDescent="0.25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507"/>
        <v>26180</v>
      </c>
      <c r="L2520" s="46">
        <f t="shared" si="508"/>
        <v>28260</v>
      </c>
      <c r="M2520" s="46">
        <v>39</v>
      </c>
      <c r="N2520" s="46">
        <f t="shared" si="509"/>
        <v>28299</v>
      </c>
      <c r="O2520" s="46">
        <f t="shared" si="510"/>
        <v>2119</v>
      </c>
      <c r="P2520" s="46" t="s">
        <v>30</v>
      </c>
      <c r="Q2520" s="58">
        <f t="shared" si="511"/>
        <v>0</v>
      </c>
      <c r="R2520" s="46">
        <f t="shared" si="512"/>
        <v>4244.8499999999995</v>
      </c>
      <c r="S2520" s="58" t="str">
        <f t="shared" si="513"/>
        <v>No Discount</v>
      </c>
      <c r="T2520" s="46" t="str">
        <f t="shared" si="514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515"/>
        <v>0</v>
      </c>
      <c r="W2520" s="46" t="str">
        <f t="shared" si="516"/>
        <v>-</v>
      </c>
      <c r="X2520" s="58">
        <f t="shared" si="517"/>
        <v>0</v>
      </c>
      <c r="Y2520" s="46" t="str">
        <f t="shared" si="518"/>
        <v>Yes</v>
      </c>
      <c r="Z2520" s="46" t="str">
        <f t="shared" si="519"/>
        <v>MID</v>
      </c>
    </row>
    <row r="2521" spans="1:26" x14ac:dyDescent="0.25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507"/>
        <v>23742</v>
      </c>
      <c r="L2521" s="46">
        <f t="shared" si="508"/>
        <v>26634</v>
      </c>
      <c r="M2521" s="46">
        <v>75</v>
      </c>
      <c r="N2521" s="46">
        <f t="shared" si="509"/>
        <v>26709</v>
      </c>
      <c r="O2521" s="46">
        <f t="shared" si="510"/>
        <v>2967</v>
      </c>
      <c r="P2521" s="46" t="s">
        <v>28</v>
      </c>
      <c r="Q2521" s="58">
        <f t="shared" si="511"/>
        <v>0</v>
      </c>
      <c r="R2521" s="46">
        <f t="shared" si="512"/>
        <v>7478.52</v>
      </c>
      <c r="S2521" s="58" t="str">
        <f t="shared" si="513"/>
        <v>No Discount</v>
      </c>
      <c r="T2521" s="46" t="str">
        <f t="shared" si="514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515"/>
        <v>0</v>
      </c>
      <c r="W2521" s="46">
        <f t="shared" si="516"/>
        <v>7478.52</v>
      </c>
      <c r="X2521" s="58">
        <f t="shared" si="517"/>
        <v>0</v>
      </c>
      <c r="Y2521" s="46" t="str">
        <f t="shared" si="518"/>
        <v>Yes</v>
      </c>
      <c r="Z2521" s="46" t="str">
        <f t="shared" si="519"/>
        <v>Very high</v>
      </c>
    </row>
    <row r="2522" spans="1:26" x14ac:dyDescent="0.25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507"/>
        <v>186</v>
      </c>
      <c r="L2522" s="46">
        <f t="shared" si="508"/>
        <v>201</v>
      </c>
      <c r="M2522" s="46">
        <v>10</v>
      </c>
      <c r="N2522" s="46">
        <f t="shared" si="509"/>
        <v>211</v>
      </c>
      <c r="O2522" s="46">
        <f t="shared" si="510"/>
        <v>25</v>
      </c>
      <c r="P2522" s="46" t="s">
        <v>30</v>
      </c>
      <c r="Q2522" s="58">
        <f t="shared" si="511"/>
        <v>0</v>
      </c>
      <c r="R2522" s="46" t="str">
        <f t="shared" si="512"/>
        <v>-</v>
      </c>
      <c r="S2522" s="58" t="str">
        <f t="shared" si="513"/>
        <v>No Discount</v>
      </c>
      <c r="T2522" s="46" t="str">
        <f t="shared" si="514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515"/>
        <v>0</v>
      </c>
      <c r="W2522" s="46" t="str">
        <f t="shared" si="516"/>
        <v>-</v>
      </c>
      <c r="X2522" s="58">
        <f t="shared" si="517"/>
        <v>0</v>
      </c>
      <c r="Y2522" s="46" t="str">
        <f t="shared" si="518"/>
        <v>No</v>
      </c>
      <c r="Z2522" s="46" t="str">
        <f t="shared" si="519"/>
        <v>LOW</v>
      </c>
    </row>
    <row r="2523" spans="1:26" x14ac:dyDescent="0.25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507"/>
        <v>3540</v>
      </c>
      <c r="L2523" s="46">
        <f t="shared" si="508"/>
        <v>3865</v>
      </c>
      <c r="M2523" s="46">
        <v>99</v>
      </c>
      <c r="N2523" s="46">
        <f t="shared" si="509"/>
        <v>3964</v>
      </c>
      <c r="O2523" s="46">
        <f t="shared" si="510"/>
        <v>424</v>
      </c>
      <c r="P2523" s="46" t="s">
        <v>64</v>
      </c>
      <c r="Q2523" s="58">
        <f t="shared" si="511"/>
        <v>0</v>
      </c>
      <c r="R2523" s="46">
        <f t="shared" si="512"/>
        <v>594.6</v>
      </c>
      <c r="S2523" s="58" t="str">
        <f t="shared" si="513"/>
        <v>No Discount</v>
      </c>
      <c r="T2523" s="46" t="str">
        <f t="shared" si="514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515"/>
        <v>0</v>
      </c>
      <c r="W2523" s="46" t="str">
        <f t="shared" si="516"/>
        <v>-</v>
      </c>
      <c r="X2523" s="58">
        <f t="shared" si="517"/>
        <v>0</v>
      </c>
      <c r="Y2523" s="46" t="str">
        <f t="shared" si="518"/>
        <v>No</v>
      </c>
      <c r="Z2523" s="46" t="str">
        <f t="shared" si="519"/>
        <v>Very high</v>
      </c>
    </row>
    <row r="2524" spans="1:26" x14ac:dyDescent="0.25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507"/>
        <v>46806</v>
      </c>
      <c r="L2524" s="46">
        <f t="shared" si="508"/>
        <v>50598</v>
      </c>
      <c r="M2524" s="46">
        <v>42</v>
      </c>
      <c r="N2524" s="46">
        <f t="shared" si="509"/>
        <v>50640</v>
      </c>
      <c r="O2524" s="46">
        <f t="shared" si="510"/>
        <v>3834</v>
      </c>
      <c r="P2524" s="46" t="s">
        <v>30</v>
      </c>
      <c r="Q2524" s="58">
        <f t="shared" si="511"/>
        <v>0</v>
      </c>
      <c r="R2524" s="46" t="str">
        <f t="shared" si="512"/>
        <v>-</v>
      </c>
      <c r="S2524" s="58">
        <f t="shared" si="513"/>
        <v>0.02</v>
      </c>
      <c r="T2524" s="46" t="str">
        <f t="shared" si="514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515"/>
        <v>0</v>
      </c>
      <c r="W2524" s="46" t="str">
        <f t="shared" si="516"/>
        <v>-</v>
      </c>
      <c r="X2524" s="58">
        <f t="shared" si="517"/>
        <v>0.02</v>
      </c>
      <c r="Y2524" s="46" t="str">
        <f t="shared" si="518"/>
        <v>Yes</v>
      </c>
      <c r="Z2524" s="46" t="str">
        <f t="shared" si="519"/>
        <v>HIGH</v>
      </c>
    </row>
    <row r="2525" spans="1:26" x14ac:dyDescent="0.25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507"/>
        <v>3432</v>
      </c>
      <c r="L2525" s="46">
        <f t="shared" si="508"/>
        <v>3668</v>
      </c>
      <c r="M2525" s="46">
        <v>63</v>
      </c>
      <c r="N2525" s="46">
        <f t="shared" si="509"/>
        <v>3731</v>
      </c>
      <c r="O2525" s="46">
        <f t="shared" si="510"/>
        <v>299</v>
      </c>
      <c r="P2525" s="46" t="s">
        <v>30</v>
      </c>
      <c r="Q2525" s="58">
        <f t="shared" si="511"/>
        <v>0</v>
      </c>
      <c r="R2525" s="46">
        <f t="shared" si="512"/>
        <v>559.65</v>
      </c>
      <c r="S2525" s="58" t="str">
        <f t="shared" si="513"/>
        <v>No Discount</v>
      </c>
      <c r="T2525" s="46" t="str">
        <f t="shared" si="514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515"/>
        <v>0</v>
      </c>
      <c r="W2525" s="46" t="str">
        <f t="shared" si="516"/>
        <v>-</v>
      </c>
      <c r="X2525" s="58">
        <f t="shared" si="517"/>
        <v>0</v>
      </c>
      <c r="Y2525" s="46" t="str">
        <f t="shared" si="518"/>
        <v>Yes</v>
      </c>
      <c r="Z2525" s="46" t="str">
        <f t="shared" si="519"/>
        <v>Very high</v>
      </c>
    </row>
    <row r="2526" spans="1:26" x14ac:dyDescent="0.25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507"/>
        <v>2668</v>
      </c>
      <c r="L2526" s="46">
        <f t="shared" si="508"/>
        <v>2772</v>
      </c>
      <c r="M2526" s="46">
        <v>64</v>
      </c>
      <c r="N2526" s="46">
        <f t="shared" si="509"/>
        <v>2836</v>
      </c>
      <c r="O2526" s="46">
        <f t="shared" si="510"/>
        <v>168</v>
      </c>
      <c r="P2526" s="46" t="s">
        <v>28</v>
      </c>
      <c r="Q2526" s="58">
        <f t="shared" si="511"/>
        <v>0</v>
      </c>
      <c r="R2526" s="46" t="str">
        <f t="shared" si="512"/>
        <v>-</v>
      </c>
      <c r="S2526" s="58" t="str">
        <f t="shared" si="513"/>
        <v>No Discount</v>
      </c>
      <c r="T2526" s="46" t="str">
        <f t="shared" si="514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515"/>
        <v>0</v>
      </c>
      <c r="W2526" s="46" t="str">
        <f t="shared" si="516"/>
        <v>-</v>
      </c>
      <c r="X2526" s="58">
        <f t="shared" si="517"/>
        <v>0</v>
      </c>
      <c r="Y2526" s="46" t="str">
        <f t="shared" si="518"/>
        <v>No</v>
      </c>
      <c r="Z2526" s="46" t="str">
        <f t="shared" si="519"/>
        <v>Very high</v>
      </c>
    </row>
    <row r="2527" spans="1:26" x14ac:dyDescent="0.25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507"/>
        <v>1900</v>
      </c>
      <c r="L2527" s="46">
        <f t="shared" si="508"/>
        <v>2034</v>
      </c>
      <c r="M2527" s="46">
        <v>92</v>
      </c>
      <c r="N2527" s="46">
        <f t="shared" si="509"/>
        <v>2126</v>
      </c>
      <c r="O2527" s="46">
        <f t="shared" si="510"/>
        <v>226</v>
      </c>
      <c r="P2527" s="46" t="s">
        <v>30</v>
      </c>
      <c r="Q2527" s="58">
        <f t="shared" si="511"/>
        <v>0.3</v>
      </c>
      <c r="R2527" s="46">
        <f t="shared" si="512"/>
        <v>637.79999999999995</v>
      </c>
      <c r="S2527" s="58" t="str">
        <f t="shared" si="513"/>
        <v>No Discount</v>
      </c>
      <c r="T2527" s="46" t="str">
        <f t="shared" si="514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515"/>
        <v>0.3</v>
      </c>
      <c r="W2527" s="46">
        <f t="shared" si="516"/>
        <v>637.79999999999995</v>
      </c>
      <c r="X2527" s="58">
        <f t="shared" si="517"/>
        <v>0</v>
      </c>
      <c r="Y2527" s="46" t="str">
        <f t="shared" si="518"/>
        <v>No</v>
      </c>
      <c r="Z2527" s="46" t="str">
        <f t="shared" si="519"/>
        <v>Very high</v>
      </c>
    </row>
    <row r="2528" spans="1:26" x14ac:dyDescent="0.25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507"/>
        <v>519</v>
      </c>
      <c r="L2528" s="46">
        <f t="shared" si="508"/>
        <v>564</v>
      </c>
      <c r="M2528" s="46">
        <v>30</v>
      </c>
      <c r="N2528" s="46">
        <f t="shared" si="509"/>
        <v>594</v>
      </c>
      <c r="O2528" s="46">
        <f t="shared" si="510"/>
        <v>75</v>
      </c>
      <c r="P2528" s="46" t="s">
        <v>30</v>
      </c>
      <c r="Q2528" s="58">
        <f t="shared" si="511"/>
        <v>0</v>
      </c>
      <c r="R2528" s="46" t="str">
        <f t="shared" si="512"/>
        <v>-</v>
      </c>
      <c r="S2528" s="58" t="str">
        <f t="shared" si="513"/>
        <v>No Discount</v>
      </c>
      <c r="T2528" s="46" t="str">
        <f t="shared" si="514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515"/>
        <v>0</v>
      </c>
      <c r="W2528" s="46" t="str">
        <f t="shared" si="516"/>
        <v>-</v>
      </c>
      <c r="X2528" s="58">
        <f t="shared" si="517"/>
        <v>0</v>
      </c>
      <c r="Y2528" s="46" t="str">
        <f t="shared" si="518"/>
        <v>No</v>
      </c>
      <c r="Z2528" s="46" t="str">
        <f t="shared" si="519"/>
        <v>MID</v>
      </c>
    </row>
    <row r="2529" spans="1:26" x14ac:dyDescent="0.25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507"/>
        <v>420</v>
      </c>
      <c r="L2529" s="46">
        <f t="shared" si="508"/>
        <v>448</v>
      </c>
      <c r="M2529" s="46">
        <v>80</v>
      </c>
      <c r="N2529" s="46">
        <f t="shared" si="509"/>
        <v>528</v>
      </c>
      <c r="O2529" s="46">
        <f t="shared" si="510"/>
        <v>108</v>
      </c>
      <c r="P2529" s="46" t="s">
        <v>30</v>
      </c>
      <c r="Q2529" s="58">
        <f t="shared" si="511"/>
        <v>0</v>
      </c>
      <c r="R2529" s="46" t="str">
        <f t="shared" si="512"/>
        <v>-</v>
      </c>
      <c r="S2529" s="58" t="str">
        <f t="shared" si="513"/>
        <v>No Discount</v>
      </c>
      <c r="T2529" s="46" t="str">
        <f t="shared" si="514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515"/>
        <v>0</v>
      </c>
      <c r="W2529" s="46" t="str">
        <f t="shared" si="516"/>
        <v>-</v>
      </c>
      <c r="X2529" s="58">
        <f t="shared" si="517"/>
        <v>0</v>
      </c>
      <c r="Y2529" s="46" t="str">
        <f t="shared" si="518"/>
        <v>No</v>
      </c>
      <c r="Z2529" s="46" t="str">
        <f t="shared" si="519"/>
        <v>Very high</v>
      </c>
    </row>
    <row r="2530" spans="1:26" x14ac:dyDescent="0.25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507"/>
        <v>2136</v>
      </c>
      <c r="L2530" s="46">
        <f t="shared" si="508"/>
        <v>2352</v>
      </c>
      <c r="M2530" s="46">
        <v>61</v>
      </c>
      <c r="N2530" s="46">
        <f t="shared" si="509"/>
        <v>2413</v>
      </c>
      <c r="O2530" s="46">
        <f t="shared" si="510"/>
        <v>277</v>
      </c>
      <c r="P2530" s="46" t="s">
        <v>30</v>
      </c>
      <c r="Q2530" s="58">
        <f t="shared" si="511"/>
        <v>0</v>
      </c>
      <c r="R2530" s="46" t="str">
        <f t="shared" si="512"/>
        <v>-</v>
      </c>
      <c r="S2530" s="58" t="str">
        <f t="shared" si="513"/>
        <v>No Discount</v>
      </c>
      <c r="T2530" s="46" t="str">
        <f t="shared" si="514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515"/>
        <v>0</v>
      </c>
      <c r="W2530" s="46" t="str">
        <f t="shared" si="516"/>
        <v>-</v>
      </c>
      <c r="X2530" s="58">
        <f t="shared" si="517"/>
        <v>0</v>
      </c>
      <c r="Y2530" s="46" t="str">
        <f t="shared" si="518"/>
        <v>No</v>
      </c>
      <c r="Z2530" s="46" t="str">
        <f t="shared" si="519"/>
        <v>Very high</v>
      </c>
    </row>
    <row r="2531" spans="1:26" x14ac:dyDescent="0.25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507"/>
        <v>3978</v>
      </c>
      <c r="L2531" s="46">
        <f t="shared" si="508"/>
        <v>4341</v>
      </c>
      <c r="M2531" s="46">
        <v>76</v>
      </c>
      <c r="N2531" s="46">
        <f t="shared" si="509"/>
        <v>4417</v>
      </c>
      <c r="O2531" s="46">
        <f t="shared" si="510"/>
        <v>439</v>
      </c>
      <c r="P2531" s="46" t="s">
        <v>28</v>
      </c>
      <c r="Q2531" s="58">
        <f t="shared" si="511"/>
        <v>0</v>
      </c>
      <c r="R2531" s="46" t="str">
        <f t="shared" si="512"/>
        <v>-</v>
      </c>
      <c r="S2531" s="58" t="str">
        <f t="shared" si="513"/>
        <v>No Discount</v>
      </c>
      <c r="T2531" s="46" t="str">
        <f t="shared" si="514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515"/>
        <v>0</v>
      </c>
      <c r="W2531" s="46" t="str">
        <f t="shared" si="516"/>
        <v>-</v>
      </c>
      <c r="X2531" s="58">
        <f t="shared" si="517"/>
        <v>0</v>
      </c>
      <c r="Y2531" s="46" t="str">
        <f t="shared" si="518"/>
        <v>Yes</v>
      </c>
      <c r="Z2531" s="46" t="str">
        <f t="shared" si="519"/>
        <v>Very high</v>
      </c>
    </row>
    <row r="2532" spans="1:26" x14ac:dyDescent="0.25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507"/>
        <v>8036</v>
      </c>
      <c r="L2532" s="46">
        <f t="shared" si="508"/>
        <v>8604</v>
      </c>
      <c r="M2532" s="46">
        <v>56</v>
      </c>
      <c r="N2532" s="46">
        <f t="shared" si="509"/>
        <v>8660</v>
      </c>
      <c r="O2532" s="46">
        <f t="shared" si="510"/>
        <v>624</v>
      </c>
      <c r="P2532" s="46" t="s">
        <v>30</v>
      </c>
      <c r="Q2532" s="58">
        <f t="shared" si="511"/>
        <v>0.3</v>
      </c>
      <c r="R2532" s="46">
        <f t="shared" si="512"/>
        <v>2598</v>
      </c>
      <c r="S2532" s="58" t="str">
        <f t="shared" si="513"/>
        <v>No Discount</v>
      </c>
      <c r="T2532" s="46" t="str">
        <f t="shared" si="514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515"/>
        <v>0.3</v>
      </c>
      <c r="W2532" s="46">
        <f t="shared" si="516"/>
        <v>2598</v>
      </c>
      <c r="X2532" s="58">
        <f t="shared" si="517"/>
        <v>0</v>
      </c>
      <c r="Y2532" s="46" t="str">
        <f t="shared" si="518"/>
        <v>Yes</v>
      </c>
      <c r="Z2532" s="46" t="str">
        <f t="shared" si="519"/>
        <v>HIGH</v>
      </c>
    </row>
    <row r="2533" spans="1:26" x14ac:dyDescent="0.25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507"/>
        <v>9816</v>
      </c>
      <c r="L2533" s="46">
        <f t="shared" si="508"/>
        <v>10008</v>
      </c>
      <c r="M2533" s="46">
        <v>56</v>
      </c>
      <c r="N2533" s="46">
        <f t="shared" si="509"/>
        <v>10064</v>
      </c>
      <c r="O2533" s="46">
        <f t="shared" si="510"/>
        <v>248</v>
      </c>
      <c r="P2533" s="46" t="s">
        <v>30</v>
      </c>
      <c r="Q2533" s="58">
        <f t="shared" si="511"/>
        <v>0.3</v>
      </c>
      <c r="R2533" s="46">
        <f t="shared" si="512"/>
        <v>3019.2</v>
      </c>
      <c r="S2533" s="58" t="str">
        <f t="shared" si="513"/>
        <v>No Discount</v>
      </c>
      <c r="T2533" s="46" t="str">
        <f t="shared" si="514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515"/>
        <v>0.3</v>
      </c>
      <c r="W2533" s="46">
        <f t="shared" si="516"/>
        <v>3019.2</v>
      </c>
      <c r="X2533" s="58">
        <f t="shared" si="517"/>
        <v>0</v>
      </c>
      <c r="Y2533" s="46" t="str">
        <f t="shared" si="518"/>
        <v>Yes</v>
      </c>
      <c r="Z2533" s="46" t="str">
        <f t="shared" si="519"/>
        <v>HIGH</v>
      </c>
    </row>
    <row r="2534" spans="1:26" x14ac:dyDescent="0.25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507"/>
        <v>348</v>
      </c>
      <c r="L2534" s="46">
        <f t="shared" si="508"/>
        <v>370</v>
      </c>
      <c r="M2534" s="46">
        <v>30</v>
      </c>
      <c r="N2534" s="46">
        <f t="shared" si="509"/>
        <v>400</v>
      </c>
      <c r="O2534" s="46">
        <f t="shared" si="510"/>
        <v>52</v>
      </c>
      <c r="P2534" s="46" t="s">
        <v>30</v>
      </c>
      <c r="Q2534" s="58">
        <f t="shared" si="511"/>
        <v>0</v>
      </c>
      <c r="R2534" s="46" t="str">
        <f t="shared" si="512"/>
        <v>-</v>
      </c>
      <c r="S2534" s="58" t="str">
        <f t="shared" si="513"/>
        <v>No Discount</v>
      </c>
      <c r="T2534" s="46" t="str">
        <f t="shared" si="514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515"/>
        <v>0</v>
      </c>
      <c r="W2534" s="46" t="str">
        <f t="shared" si="516"/>
        <v>-</v>
      </c>
      <c r="X2534" s="58">
        <f t="shared" si="517"/>
        <v>0</v>
      </c>
      <c r="Y2534" s="46" t="str">
        <f t="shared" si="518"/>
        <v>No</v>
      </c>
      <c r="Z2534" s="46" t="str">
        <f t="shared" si="519"/>
        <v>MID</v>
      </c>
    </row>
    <row r="2535" spans="1:26" x14ac:dyDescent="0.25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507"/>
        <v>13905</v>
      </c>
      <c r="L2535" s="46">
        <f t="shared" si="508"/>
        <v>15462</v>
      </c>
      <c r="M2535" s="46">
        <v>78</v>
      </c>
      <c r="N2535" s="46">
        <f t="shared" si="509"/>
        <v>15540</v>
      </c>
      <c r="O2535" s="46">
        <f t="shared" si="510"/>
        <v>1635</v>
      </c>
      <c r="P2535" s="46" t="s">
        <v>30</v>
      </c>
      <c r="Q2535" s="58">
        <f t="shared" si="511"/>
        <v>0</v>
      </c>
      <c r="R2535" s="46">
        <f t="shared" si="512"/>
        <v>2331</v>
      </c>
      <c r="S2535" s="58" t="str">
        <f t="shared" si="513"/>
        <v>No Discount</v>
      </c>
      <c r="T2535" s="46" t="str">
        <f t="shared" si="514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515"/>
        <v>0</v>
      </c>
      <c r="W2535" s="46" t="str">
        <f t="shared" si="516"/>
        <v>-</v>
      </c>
      <c r="X2535" s="58">
        <f t="shared" si="517"/>
        <v>0</v>
      </c>
      <c r="Y2535" s="46" t="str">
        <f t="shared" si="518"/>
        <v>Yes</v>
      </c>
      <c r="Z2535" s="46" t="str">
        <f t="shared" si="519"/>
        <v>Very high</v>
      </c>
    </row>
    <row r="2536" spans="1:26" x14ac:dyDescent="0.25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507"/>
        <v>5448</v>
      </c>
      <c r="L2536" s="46">
        <f t="shared" si="508"/>
        <v>5991</v>
      </c>
      <c r="M2536" s="46">
        <v>50</v>
      </c>
      <c r="N2536" s="46">
        <f t="shared" si="509"/>
        <v>6041</v>
      </c>
      <c r="O2536" s="46">
        <f t="shared" si="510"/>
        <v>593</v>
      </c>
      <c r="P2536" s="46" t="s">
        <v>30</v>
      </c>
      <c r="Q2536" s="58">
        <f t="shared" si="511"/>
        <v>0</v>
      </c>
      <c r="R2536" s="46">
        <f t="shared" si="512"/>
        <v>906.15</v>
      </c>
      <c r="S2536" s="58" t="str">
        <f t="shared" si="513"/>
        <v>No Discount</v>
      </c>
      <c r="T2536" s="46" t="str">
        <f t="shared" si="514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515"/>
        <v>0</v>
      </c>
      <c r="W2536" s="46" t="str">
        <f t="shared" si="516"/>
        <v>-</v>
      </c>
      <c r="X2536" s="58">
        <f t="shared" si="517"/>
        <v>0</v>
      </c>
      <c r="Y2536" s="46" t="str">
        <f t="shared" si="518"/>
        <v>No</v>
      </c>
      <c r="Z2536" s="46" t="str">
        <f t="shared" si="519"/>
        <v>HIGH</v>
      </c>
    </row>
    <row r="2537" spans="1:26" x14ac:dyDescent="0.25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507"/>
        <v>28368</v>
      </c>
      <c r="L2537" s="46">
        <f t="shared" si="508"/>
        <v>30069</v>
      </c>
      <c r="M2537" s="46">
        <v>85</v>
      </c>
      <c r="N2537" s="46">
        <f t="shared" si="509"/>
        <v>30154</v>
      </c>
      <c r="O2537" s="46">
        <f t="shared" si="510"/>
        <v>1786</v>
      </c>
      <c r="P2537" s="46" t="s">
        <v>30</v>
      </c>
      <c r="Q2537" s="58">
        <f t="shared" si="511"/>
        <v>0</v>
      </c>
      <c r="R2537" s="46" t="str">
        <f t="shared" si="512"/>
        <v>-</v>
      </c>
      <c r="S2537" s="58" t="str">
        <f t="shared" si="513"/>
        <v>No Discount</v>
      </c>
      <c r="T2537" s="46" t="str">
        <f t="shared" si="514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515"/>
        <v>0</v>
      </c>
      <c r="W2537" s="46" t="str">
        <f t="shared" si="516"/>
        <v>-</v>
      </c>
      <c r="X2537" s="58">
        <f t="shared" si="517"/>
        <v>0</v>
      </c>
      <c r="Y2537" s="46" t="str">
        <f t="shared" si="518"/>
        <v>Yes</v>
      </c>
      <c r="Z2537" s="46" t="str">
        <f t="shared" si="519"/>
        <v>Very high</v>
      </c>
    </row>
    <row r="2538" spans="1:26" x14ac:dyDescent="0.25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507"/>
        <v>85</v>
      </c>
      <c r="L2538" s="46">
        <f t="shared" si="508"/>
        <v>92</v>
      </c>
      <c r="M2538" s="46">
        <v>10</v>
      </c>
      <c r="N2538" s="46">
        <f t="shared" si="509"/>
        <v>102</v>
      </c>
      <c r="O2538" s="46">
        <f t="shared" si="510"/>
        <v>17</v>
      </c>
      <c r="P2538" s="46" t="s">
        <v>152</v>
      </c>
      <c r="Q2538" s="58">
        <f t="shared" si="511"/>
        <v>0</v>
      </c>
      <c r="R2538" s="46">
        <f t="shared" si="512"/>
        <v>15.299999999999999</v>
      </c>
      <c r="S2538" s="58" t="str">
        <f t="shared" si="513"/>
        <v>No Discount</v>
      </c>
      <c r="T2538" s="46" t="str">
        <f t="shared" si="514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515"/>
        <v>0</v>
      </c>
      <c r="W2538" s="46" t="str">
        <f t="shared" si="516"/>
        <v>-</v>
      </c>
      <c r="X2538" s="58">
        <f t="shared" si="517"/>
        <v>0</v>
      </c>
      <c r="Y2538" s="46" t="str">
        <f t="shared" si="518"/>
        <v>No</v>
      </c>
      <c r="Z2538" s="46" t="str">
        <f t="shared" si="519"/>
        <v>LOW</v>
      </c>
    </row>
    <row r="2539" spans="1:26" x14ac:dyDescent="0.25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507"/>
        <v>27012</v>
      </c>
      <c r="L2539" s="46">
        <f t="shared" si="508"/>
        <v>28928</v>
      </c>
      <c r="M2539" s="46">
        <v>64</v>
      </c>
      <c r="N2539" s="46">
        <f t="shared" si="509"/>
        <v>28992</v>
      </c>
      <c r="O2539" s="46">
        <f t="shared" si="510"/>
        <v>1980</v>
      </c>
      <c r="P2539" s="46" t="s">
        <v>152</v>
      </c>
      <c r="Q2539" s="58">
        <f t="shared" si="511"/>
        <v>0</v>
      </c>
      <c r="R2539" s="46">
        <f t="shared" si="512"/>
        <v>8117.7600000000011</v>
      </c>
      <c r="S2539" s="58" t="str">
        <f t="shared" si="513"/>
        <v>No Discount</v>
      </c>
      <c r="T2539" s="46" t="str">
        <f t="shared" si="514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515"/>
        <v>0</v>
      </c>
      <c r="W2539" s="46">
        <f t="shared" si="516"/>
        <v>8117.7600000000011</v>
      </c>
      <c r="X2539" s="58">
        <f t="shared" si="517"/>
        <v>0</v>
      </c>
      <c r="Y2539" s="46" t="str">
        <f t="shared" si="518"/>
        <v>Yes</v>
      </c>
      <c r="Z2539" s="46" t="str">
        <f t="shared" si="519"/>
        <v>Very high</v>
      </c>
    </row>
    <row r="2540" spans="1:26" x14ac:dyDescent="0.25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507"/>
        <v>765</v>
      </c>
      <c r="L2540" s="46">
        <f t="shared" si="508"/>
        <v>855</v>
      </c>
      <c r="M2540" s="46">
        <v>30</v>
      </c>
      <c r="N2540" s="46">
        <f t="shared" si="509"/>
        <v>885</v>
      </c>
      <c r="O2540" s="46">
        <f t="shared" si="510"/>
        <v>120</v>
      </c>
      <c r="P2540" s="46" t="s">
        <v>30</v>
      </c>
      <c r="Q2540" s="58">
        <f t="shared" si="511"/>
        <v>0</v>
      </c>
      <c r="R2540" s="46" t="str">
        <f t="shared" si="512"/>
        <v>-</v>
      </c>
      <c r="S2540" s="58" t="str">
        <f t="shared" si="513"/>
        <v>No Discount</v>
      </c>
      <c r="T2540" s="46" t="str">
        <f t="shared" si="514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515"/>
        <v>0</v>
      </c>
      <c r="W2540" s="46" t="str">
        <f t="shared" si="516"/>
        <v>-</v>
      </c>
      <c r="X2540" s="58">
        <f t="shared" si="517"/>
        <v>0</v>
      </c>
      <c r="Y2540" s="46" t="str">
        <f t="shared" si="518"/>
        <v>No</v>
      </c>
      <c r="Z2540" s="46" t="str">
        <f t="shared" si="519"/>
        <v>MID</v>
      </c>
    </row>
    <row r="2541" spans="1:26" x14ac:dyDescent="0.25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507"/>
        <v>5220</v>
      </c>
      <c r="L2541" s="46">
        <f t="shared" si="508"/>
        <v>5424</v>
      </c>
      <c r="M2541" s="46">
        <v>27</v>
      </c>
      <c r="N2541" s="46">
        <f t="shared" si="509"/>
        <v>5451</v>
      </c>
      <c r="O2541" s="46">
        <f t="shared" si="510"/>
        <v>231</v>
      </c>
      <c r="P2541" s="46" t="s">
        <v>30</v>
      </c>
      <c r="Q2541" s="58">
        <f t="shared" si="511"/>
        <v>0</v>
      </c>
      <c r="R2541" s="46">
        <f t="shared" si="512"/>
        <v>817.65</v>
      </c>
      <c r="S2541" s="58" t="str">
        <f t="shared" si="513"/>
        <v>No Discount</v>
      </c>
      <c r="T2541" s="46" t="str">
        <f t="shared" si="514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515"/>
        <v>0</v>
      </c>
      <c r="W2541" s="46" t="str">
        <f t="shared" si="516"/>
        <v>-</v>
      </c>
      <c r="X2541" s="58">
        <f t="shared" si="517"/>
        <v>0</v>
      </c>
      <c r="Y2541" s="46" t="str">
        <f t="shared" si="518"/>
        <v>Yes</v>
      </c>
      <c r="Z2541" s="46" t="str">
        <f t="shared" si="519"/>
        <v>MID</v>
      </c>
    </row>
    <row r="2542" spans="1:26" x14ac:dyDescent="0.25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507"/>
        <v>8001</v>
      </c>
      <c r="L2542" s="46">
        <f t="shared" si="508"/>
        <v>8721</v>
      </c>
      <c r="M2542" s="46">
        <v>28</v>
      </c>
      <c r="N2542" s="46">
        <f t="shared" si="509"/>
        <v>8749</v>
      </c>
      <c r="O2542" s="46">
        <f t="shared" si="510"/>
        <v>748</v>
      </c>
      <c r="P2542" s="46" t="s">
        <v>30</v>
      </c>
      <c r="Q2542" s="58">
        <f t="shared" si="511"/>
        <v>0.3</v>
      </c>
      <c r="R2542" s="46">
        <f t="shared" si="512"/>
        <v>2624.7</v>
      </c>
      <c r="S2542" s="58" t="str">
        <f t="shared" si="513"/>
        <v>No Discount</v>
      </c>
      <c r="T2542" s="46" t="str">
        <f t="shared" si="514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515"/>
        <v>0.3</v>
      </c>
      <c r="W2542" s="46">
        <f t="shared" si="516"/>
        <v>2624.7</v>
      </c>
      <c r="X2542" s="58">
        <f t="shared" si="517"/>
        <v>0</v>
      </c>
      <c r="Y2542" s="46" t="str">
        <f t="shared" si="518"/>
        <v>No</v>
      </c>
      <c r="Z2542" s="46" t="str">
        <f t="shared" si="519"/>
        <v>MID</v>
      </c>
    </row>
    <row r="2543" spans="1:26" x14ac:dyDescent="0.25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507"/>
        <v>17120</v>
      </c>
      <c r="L2543" s="46">
        <f t="shared" si="508"/>
        <v>18308</v>
      </c>
      <c r="M2543" s="46">
        <v>89</v>
      </c>
      <c r="N2543" s="46">
        <f t="shared" si="509"/>
        <v>18397</v>
      </c>
      <c r="O2543" s="46">
        <f t="shared" si="510"/>
        <v>1277</v>
      </c>
      <c r="P2543" s="46" t="s">
        <v>28</v>
      </c>
      <c r="Q2543" s="58">
        <f t="shared" si="511"/>
        <v>0</v>
      </c>
      <c r="R2543" s="46" t="str">
        <f t="shared" si="512"/>
        <v>-</v>
      </c>
      <c r="S2543" s="58" t="str">
        <f t="shared" si="513"/>
        <v>No Discount</v>
      </c>
      <c r="T2543" s="46" t="str">
        <f t="shared" si="514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515"/>
        <v>0</v>
      </c>
      <c r="W2543" s="46" t="str">
        <f t="shared" si="516"/>
        <v>-</v>
      </c>
      <c r="X2543" s="58">
        <f t="shared" si="517"/>
        <v>0</v>
      </c>
      <c r="Y2543" s="46" t="str">
        <f t="shared" si="518"/>
        <v>Yes</v>
      </c>
      <c r="Z2543" s="46" t="str">
        <f t="shared" si="519"/>
        <v>Very high</v>
      </c>
    </row>
    <row r="2544" spans="1:26" x14ac:dyDescent="0.25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507"/>
        <v>12642</v>
      </c>
      <c r="L2544" s="46">
        <f t="shared" si="508"/>
        <v>13270</v>
      </c>
      <c r="M2544" s="46">
        <v>21</v>
      </c>
      <c r="N2544" s="46">
        <f t="shared" si="509"/>
        <v>13291</v>
      </c>
      <c r="O2544" s="46">
        <f t="shared" si="510"/>
        <v>649</v>
      </c>
      <c r="P2544" s="46" t="s">
        <v>30</v>
      </c>
      <c r="Q2544" s="58">
        <f t="shared" si="511"/>
        <v>0</v>
      </c>
      <c r="R2544" s="46">
        <f t="shared" si="512"/>
        <v>3721.4800000000005</v>
      </c>
      <c r="S2544" s="58" t="str">
        <f t="shared" si="513"/>
        <v>No Discount</v>
      </c>
      <c r="T2544" s="46" t="str">
        <f t="shared" si="514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515"/>
        <v>0</v>
      </c>
      <c r="W2544" s="46">
        <f t="shared" si="516"/>
        <v>3721.4800000000005</v>
      </c>
      <c r="X2544" s="58">
        <f t="shared" si="517"/>
        <v>0</v>
      </c>
      <c r="Y2544" s="46" t="str">
        <f t="shared" si="518"/>
        <v>Yes</v>
      </c>
      <c r="Z2544" s="46" t="str">
        <f t="shared" si="519"/>
        <v>MID</v>
      </c>
    </row>
    <row r="2545" spans="1:26" x14ac:dyDescent="0.25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507"/>
        <v>6967</v>
      </c>
      <c r="L2545" s="46">
        <f t="shared" si="508"/>
        <v>7315</v>
      </c>
      <c r="M2545" s="46">
        <v>95</v>
      </c>
      <c r="N2545" s="46">
        <f t="shared" si="509"/>
        <v>7410</v>
      </c>
      <c r="O2545" s="46">
        <f t="shared" si="510"/>
        <v>443</v>
      </c>
      <c r="P2545" s="46" t="s">
        <v>30</v>
      </c>
      <c r="Q2545" s="58">
        <f t="shared" si="511"/>
        <v>0</v>
      </c>
      <c r="R2545" s="46" t="str">
        <f t="shared" si="512"/>
        <v>-</v>
      </c>
      <c r="S2545" s="58" t="str">
        <f t="shared" si="513"/>
        <v>No Discount</v>
      </c>
      <c r="T2545" s="46" t="str">
        <f t="shared" si="514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515"/>
        <v>0</v>
      </c>
      <c r="W2545" s="46" t="str">
        <f t="shared" si="516"/>
        <v>-</v>
      </c>
      <c r="X2545" s="58">
        <f t="shared" si="517"/>
        <v>0</v>
      </c>
      <c r="Y2545" s="46" t="str">
        <f t="shared" si="518"/>
        <v>Yes</v>
      </c>
      <c r="Z2545" s="46" t="str">
        <f t="shared" si="519"/>
        <v>Very high</v>
      </c>
    </row>
    <row r="2546" spans="1:26" x14ac:dyDescent="0.25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507"/>
        <v>390</v>
      </c>
      <c r="L2546" s="46">
        <f t="shared" si="508"/>
        <v>417</v>
      </c>
      <c r="M2546" s="46">
        <v>30</v>
      </c>
      <c r="N2546" s="46">
        <f t="shared" si="509"/>
        <v>447</v>
      </c>
      <c r="O2546" s="46">
        <f t="shared" si="510"/>
        <v>57</v>
      </c>
      <c r="P2546" s="46" t="s">
        <v>30</v>
      </c>
      <c r="Q2546" s="58">
        <f t="shared" si="511"/>
        <v>0</v>
      </c>
      <c r="R2546" s="46" t="str">
        <f t="shared" si="512"/>
        <v>-</v>
      </c>
      <c r="S2546" s="58" t="str">
        <f t="shared" si="513"/>
        <v>No Discount</v>
      </c>
      <c r="T2546" s="46" t="str">
        <f t="shared" si="514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515"/>
        <v>0</v>
      </c>
      <c r="W2546" s="46" t="str">
        <f t="shared" si="516"/>
        <v>-</v>
      </c>
      <c r="X2546" s="58">
        <f t="shared" si="517"/>
        <v>0</v>
      </c>
      <c r="Y2546" s="46" t="str">
        <f t="shared" si="518"/>
        <v>No</v>
      </c>
      <c r="Z2546" s="46" t="str">
        <f t="shared" si="519"/>
        <v>MID</v>
      </c>
    </row>
    <row r="2547" spans="1:26" x14ac:dyDescent="0.25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507"/>
        <v>3050</v>
      </c>
      <c r="L2547" s="46">
        <f t="shared" si="508"/>
        <v>3230</v>
      </c>
      <c r="M2547" s="46">
        <v>98</v>
      </c>
      <c r="N2547" s="46">
        <f t="shared" si="509"/>
        <v>3328</v>
      </c>
      <c r="O2547" s="46">
        <f t="shared" si="510"/>
        <v>278</v>
      </c>
      <c r="P2547" s="46" t="s">
        <v>28</v>
      </c>
      <c r="Q2547" s="58">
        <f t="shared" si="511"/>
        <v>0</v>
      </c>
      <c r="R2547" s="46" t="str">
        <f t="shared" si="512"/>
        <v>-</v>
      </c>
      <c r="S2547" s="58" t="str">
        <f t="shared" si="513"/>
        <v>No Discount</v>
      </c>
      <c r="T2547" s="46" t="str">
        <f t="shared" si="514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515"/>
        <v>0</v>
      </c>
      <c r="W2547" s="46" t="str">
        <f t="shared" si="516"/>
        <v>-</v>
      </c>
      <c r="X2547" s="58">
        <f t="shared" si="517"/>
        <v>0</v>
      </c>
      <c r="Y2547" s="46" t="str">
        <f t="shared" si="518"/>
        <v>Yes</v>
      </c>
      <c r="Z2547" s="46" t="str">
        <f t="shared" si="519"/>
        <v>Very high</v>
      </c>
    </row>
    <row r="2548" spans="1:26" x14ac:dyDescent="0.25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507"/>
        <v>2374</v>
      </c>
      <c r="L2548" s="46">
        <f t="shared" si="508"/>
        <v>2566</v>
      </c>
      <c r="M2548" s="46">
        <v>84</v>
      </c>
      <c r="N2548" s="46">
        <f t="shared" si="509"/>
        <v>2650</v>
      </c>
      <c r="O2548" s="46">
        <f t="shared" si="510"/>
        <v>276</v>
      </c>
      <c r="P2548" s="46" t="s">
        <v>30</v>
      </c>
      <c r="Q2548" s="58">
        <f t="shared" si="511"/>
        <v>0</v>
      </c>
      <c r="R2548" s="46">
        <f t="shared" si="512"/>
        <v>742.00000000000011</v>
      </c>
      <c r="S2548" s="58" t="str">
        <f t="shared" si="513"/>
        <v>No Discount</v>
      </c>
      <c r="T2548" s="46" t="str">
        <f t="shared" si="514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515"/>
        <v>0</v>
      </c>
      <c r="W2548" s="46">
        <f t="shared" si="516"/>
        <v>742.00000000000011</v>
      </c>
      <c r="X2548" s="58">
        <f t="shared" si="517"/>
        <v>0</v>
      </c>
      <c r="Y2548" s="46" t="str">
        <f t="shared" si="518"/>
        <v>No</v>
      </c>
      <c r="Z2548" s="46" t="str">
        <f t="shared" si="519"/>
        <v>Very high</v>
      </c>
    </row>
    <row r="2549" spans="1:26" x14ac:dyDescent="0.25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507"/>
        <v>1636</v>
      </c>
      <c r="L2549" s="46">
        <f t="shared" si="508"/>
        <v>1668</v>
      </c>
      <c r="M2549" s="46">
        <v>38</v>
      </c>
      <c r="N2549" s="46">
        <f t="shared" si="509"/>
        <v>1706</v>
      </c>
      <c r="O2549" s="46">
        <f t="shared" si="510"/>
        <v>70</v>
      </c>
      <c r="P2549" s="46" t="s">
        <v>28</v>
      </c>
      <c r="Q2549" s="58">
        <f t="shared" si="511"/>
        <v>0</v>
      </c>
      <c r="R2549" s="46">
        <f t="shared" si="512"/>
        <v>477.68000000000006</v>
      </c>
      <c r="S2549" s="58" t="str">
        <f t="shared" si="513"/>
        <v>No Discount</v>
      </c>
      <c r="T2549" s="46" t="str">
        <f t="shared" si="514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515"/>
        <v>0</v>
      </c>
      <c r="W2549" s="46">
        <f t="shared" si="516"/>
        <v>477.68000000000006</v>
      </c>
      <c r="X2549" s="58">
        <f t="shared" si="517"/>
        <v>0</v>
      </c>
      <c r="Y2549" s="46" t="str">
        <f t="shared" si="518"/>
        <v>Yes</v>
      </c>
      <c r="Z2549" s="46" t="str">
        <f t="shared" si="519"/>
        <v>MID</v>
      </c>
    </row>
    <row r="2550" spans="1:26" x14ac:dyDescent="0.25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507"/>
        <v>25383</v>
      </c>
      <c r="L2550" s="46">
        <f t="shared" si="508"/>
        <v>27918</v>
      </c>
      <c r="M2550" s="46">
        <v>33</v>
      </c>
      <c r="N2550" s="46">
        <f t="shared" si="509"/>
        <v>27951</v>
      </c>
      <c r="O2550" s="46">
        <f t="shared" si="510"/>
        <v>2568</v>
      </c>
      <c r="P2550" s="46" t="s">
        <v>30</v>
      </c>
      <c r="Q2550" s="58">
        <f t="shared" si="511"/>
        <v>0</v>
      </c>
      <c r="R2550" s="46" t="str">
        <f t="shared" si="512"/>
        <v>-</v>
      </c>
      <c r="S2550" s="58" t="str">
        <f t="shared" si="513"/>
        <v>No Discount</v>
      </c>
      <c r="T2550" s="46" t="str">
        <f t="shared" si="514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515"/>
        <v>0</v>
      </c>
      <c r="W2550" s="46" t="str">
        <f t="shared" si="516"/>
        <v>-</v>
      </c>
      <c r="X2550" s="58">
        <f t="shared" si="517"/>
        <v>0</v>
      </c>
      <c r="Y2550" s="46" t="str">
        <f t="shared" si="518"/>
        <v>Yes</v>
      </c>
      <c r="Z2550" s="46" t="str">
        <f t="shared" si="519"/>
        <v>MID</v>
      </c>
    </row>
    <row r="2551" spans="1:26" x14ac:dyDescent="0.25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507"/>
        <v>298</v>
      </c>
      <c r="L2551" s="46">
        <f t="shared" si="508"/>
        <v>332</v>
      </c>
      <c r="M2551" s="46">
        <v>30</v>
      </c>
      <c r="N2551" s="46">
        <f t="shared" si="509"/>
        <v>362</v>
      </c>
      <c r="O2551" s="46">
        <f t="shared" si="510"/>
        <v>64</v>
      </c>
      <c r="P2551" s="46" t="s">
        <v>152</v>
      </c>
      <c r="Q2551" s="58">
        <f t="shared" si="511"/>
        <v>0</v>
      </c>
      <c r="R2551" s="46" t="str">
        <f t="shared" si="512"/>
        <v>-</v>
      </c>
      <c r="S2551" s="58" t="str">
        <f t="shared" si="513"/>
        <v>No Discount</v>
      </c>
      <c r="T2551" s="46" t="str">
        <f t="shared" si="514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515"/>
        <v>0</v>
      </c>
      <c r="W2551" s="46" t="str">
        <f t="shared" si="516"/>
        <v>-</v>
      </c>
      <c r="X2551" s="58">
        <f t="shared" si="517"/>
        <v>0</v>
      </c>
      <c r="Y2551" s="46" t="str">
        <f t="shared" si="518"/>
        <v>No</v>
      </c>
      <c r="Z2551" s="46" t="str">
        <f t="shared" si="519"/>
        <v>MID</v>
      </c>
    </row>
    <row r="2552" spans="1:26" x14ac:dyDescent="0.25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507"/>
        <v>4669</v>
      </c>
      <c r="L2552" s="46">
        <f t="shared" si="508"/>
        <v>4851</v>
      </c>
      <c r="M2552" s="46">
        <v>33</v>
      </c>
      <c r="N2552" s="46">
        <f t="shared" si="509"/>
        <v>4884</v>
      </c>
      <c r="O2552" s="46">
        <f t="shared" si="510"/>
        <v>215</v>
      </c>
      <c r="P2552" s="46" t="s">
        <v>30</v>
      </c>
      <c r="Q2552" s="58">
        <f t="shared" si="511"/>
        <v>0</v>
      </c>
      <c r="R2552" s="46" t="str">
        <f t="shared" si="512"/>
        <v>-</v>
      </c>
      <c r="S2552" s="58" t="str">
        <f t="shared" si="513"/>
        <v>No Discount</v>
      </c>
      <c r="T2552" s="46" t="str">
        <f t="shared" si="514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si="515"/>
        <v>0</v>
      </c>
      <c r="W2552" s="46" t="str">
        <f t="shared" si="516"/>
        <v>-</v>
      </c>
      <c r="X2552" s="58">
        <f t="shared" si="517"/>
        <v>0</v>
      </c>
      <c r="Y2552" s="46" t="str">
        <f t="shared" si="518"/>
        <v>No</v>
      </c>
      <c r="Z2552" s="46" t="str">
        <f t="shared" si="519"/>
        <v>MID</v>
      </c>
    </row>
    <row r="2553" spans="1:26" x14ac:dyDescent="0.25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507"/>
        <v>30588</v>
      </c>
      <c r="L2553" s="46">
        <f t="shared" si="508"/>
        <v>33980</v>
      </c>
      <c r="M2553" s="46">
        <v>88</v>
      </c>
      <c r="N2553" s="46">
        <f t="shared" si="509"/>
        <v>34068</v>
      </c>
      <c r="O2553" s="46">
        <f t="shared" si="510"/>
        <v>3480</v>
      </c>
      <c r="P2553" s="46" t="s">
        <v>30</v>
      </c>
      <c r="Q2553" s="58">
        <f t="shared" si="511"/>
        <v>0</v>
      </c>
      <c r="R2553" s="46">
        <f t="shared" si="512"/>
        <v>5110.2</v>
      </c>
      <c r="S2553" s="58" t="str">
        <f t="shared" si="513"/>
        <v>No Discount</v>
      </c>
      <c r="T2553" s="46" t="str">
        <f t="shared" si="514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515"/>
        <v>0</v>
      </c>
      <c r="W2553" s="46" t="str">
        <f t="shared" si="516"/>
        <v>-</v>
      </c>
      <c r="X2553" s="58">
        <f t="shared" si="517"/>
        <v>0</v>
      </c>
      <c r="Y2553" s="46" t="str">
        <f t="shared" si="518"/>
        <v>Yes</v>
      </c>
      <c r="Z2553" s="46" t="str">
        <f t="shared" si="519"/>
        <v>Very high</v>
      </c>
    </row>
    <row r="2554" spans="1:26" x14ac:dyDescent="0.25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507"/>
        <v>168</v>
      </c>
      <c r="L2554" s="46">
        <f t="shared" si="508"/>
        <v>183</v>
      </c>
      <c r="M2554" s="46">
        <v>30</v>
      </c>
      <c r="N2554" s="46">
        <f t="shared" si="509"/>
        <v>213</v>
      </c>
      <c r="O2554" s="46">
        <f t="shared" si="510"/>
        <v>45</v>
      </c>
      <c r="P2554" s="46" t="s">
        <v>28</v>
      </c>
      <c r="Q2554" s="58">
        <f t="shared" si="511"/>
        <v>0</v>
      </c>
      <c r="R2554" s="46" t="str">
        <f t="shared" si="512"/>
        <v>-</v>
      </c>
      <c r="S2554" s="58" t="str">
        <f t="shared" si="513"/>
        <v>No Discount</v>
      </c>
      <c r="T2554" s="46" t="str">
        <f t="shared" si="514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515"/>
        <v>0</v>
      </c>
      <c r="W2554" s="46" t="str">
        <f t="shared" si="516"/>
        <v>-</v>
      </c>
      <c r="X2554" s="58">
        <f t="shared" si="517"/>
        <v>0</v>
      </c>
      <c r="Y2554" s="46" t="str">
        <f t="shared" si="518"/>
        <v>No</v>
      </c>
      <c r="Z2554" s="46" t="str">
        <f t="shared" si="519"/>
        <v>MID</v>
      </c>
    </row>
    <row r="2555" spans="1:26" x14ac:dyDescent="0.25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507"/>
        <v>1072</v>
      </c>
      <c r="L2555" s="46">
        <f t="shared" si="508"/>
        <v>1169</v>
      </c>
      <c r="M2555" s="46">
        <v>54</v>
      </c>
      <c r="N2555" s="46">
        <f t="shared" si="509"/>
        <v>1223</v>
      </c>
      <c r="O2555" s="46">
        <f t="shared" si="510"/>
        <v>151</v>
      </c>
      <c r="P2555" s="46" t="s">
        <v>64</v>
      </c>
      <c r="Q2555" s="58">
        <f t="shared" si="511"/>
        <v>0</v>
      </c>
      <c r="R2555" s="46">
        <f t="shared" si="512"/>
        <v>342.44000000000005</v>
      </c>
      <c r="S2555" s="58" t="str">
        <f t="shared" si="513"/>
        <v>No Discount</v>
      </c>
      <c r="T2555" s="46" t="str">
        <f t="shared" si="514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515"/>
        <v>0</v>
      </c>
      <c r="W2555" s="46">
        <f t="shared" si="516"/>
        <v>342.44000000000005</v>
      </c>
      <c r="X2555" s="58">
        <f t="shared" si="517"/>
        <v>0</v>
      </c>
      <c r="Y2555" s="46" t="str">
        <f t="shared" si="518"/>
        <v>No</v>
      </c>
      <c r="Z2555" s="46" t="str">
        <f t="shared" si="519"/>
        <v>HIGH</v>
      </c>
    </row>
    <row r="2556" spans="1:26" x14ac:dyDescent="0.25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507"/>
        <v>1785</v>
      </c>
      <c r="L2556" s="46">
        <f t="shared" si="508"/>
        <v>1911</v>
      </c>
      <c r="M2556" s="46">
        <v>82</v>
      </c>
      <c r="N2556" s="46">
        <f t="shared" si="509"/>
        <v>1993</v>
      </c>
      <c r="O2556" s="46">
        <f t="shared" si="510"/>
        <v>208</v>
      </c>
      <c r="P2556" s="46" t="s">
        <v>30</v>
      </c>
      <c r="Q2556" s="58">
        <f t="shared" si="511"/>
        <v>0.3</v>
      </c>
      <c r="R2556" s="46">
        <f t="shared" si="512"/>
        <v>597.9</v>
      </c>
      <c r="S2556" s="58" t="str">
        <f t="shared" si="513"/>
        <v>No Discount</v>
      </c>
      <c r="T2556" s="46" t="str">
        <f t="shared" si="514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515"/>
        <v>0.3</v>
      </c>
      <c r="W2556" s="46">
        <f t="shared" si="516"/>
        <v>597.9</v>
      </c>
      <c r="X2556" s="58">
        <f t="shared" si="517"/>
        <v>0</v>
      </c>
      <c r="Y2556" s="46" t="str">
        <f t="shared" si="518"/>
        <v>Yes</v>
      </c>
      <c r="Z2556" s="46" t="str">
        <f t="shared" si="519"/>
        <v>Very high</v>
      </c>
    </row>
    <row r="2557" spans="1:26" x14ac:dyDescent="0.25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507"/>
        <v>708</v>
      </c>
      <c r="L2557" s="46">
        <f t="shared" si="508"/>
        <v>773</v>
      </c>
      <c r="M2557" s="46">
        <v>78</v>
      </c>
      <c r="N2557" s="46">
        <f t="shared" si="509"/>
        <v>851</v>
      </c>
      <c r="O2557" s="46">
        <f t="shared" si="510"/>
        <v>143</v>
      </c>
      <c r="P2557" s="46" t="s">
        <v>30</v>
      </c>
      <c r="Q2557" s="58">
        <f t="shared" si="511"/>
        <v>0</v>
      </c>
      <c r="R2557" s="46" t="str">
        <f t="shared" si="512"/>
        <v>-</v>
      </c>
      <c r="S2557" s="58" t="str">
        <f t="shared" si="513"/>
        <v>No Discount</v>
      </c>
      <c r="T2557" s="46" t="str">
        <f t="shared" si="514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515"/>
        <v>0</v>
      </c>
      <c r="W2557" s="46" t="str">
        <f t="shared" si="516"/>
        <v>-</v>
      </c>
      <c r="X2557" s="58">
        <f t="shared" si="517"/>
        <v>0</v>
      </c>
      <c r="Y2557" s="46" t="str">
        <f t="shared" si="518"/>
        <v>No</v>
      </c>
      <c r="Z2557" s="46" t="str">
        <f t="shared" si="519"/>
        <v>Very high</v>
      </c>
    </row>
    <row r="2558" spans="1:26" x14ac:dyDescent="0.25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507"/>
        <v>1461</v>
      </c>
      <c r="L2558" s="46">
        <f t="shared" si="508"/>
        <v>1593</v>
      </c>
      <c r="M2558" s="46">
        <v>33</v>
      </c>
      <c r="N2558" s="46">
        <f t="shared" si="509"/>
        <v>1626</v>
      </c>
      <c r="O2558" s="46">
        <f t="shared" si="510"/>
        <v>165</v>
      </c>
      <c r="P2558" s="46" t="s">
        <v>30</v>
      </c>
      <c r="Q2558" s="58">
        <f t="shared" si="511"/>
        <v>0</v>
      </c>
      <c r="R2558" s="46">
        <f t="shared" si="512"/>
        <v>455.28000000000003</v>
      </c>
      <c r="S2558" s="58" t="str">
        <f t="shared" si="513"/>
        <v>No Discount</v>
      </c>
      <c r="T2558" s="46" t="str">
        <f t="shared" si="514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515"/>
        <v>0</v>
      </c>
      <c r="W2558" s="46">
        <f t="shared" si="516"/>
        <v>455.28000000000003</v>
      </c>
      <c r="X2558" s="58">
        <f t="shared" si="517"/>
        <v>0</v>
      </c>
      <c r="Y2558" s="46" t="str">
        <f t="shared" si="518"/>
        <v>No</v>
      </c>
      <c r="Z2558" s="46" t="str">
        <f t="shared" si="519"/>
        <v>MID</v>
      </c>
    </row>
    <row r="2559" spans="1:26" x14ac:dyDescent="0.25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507"/>
        <v>4453</v>
      </c>
      <c r="L2559" s="46">
        <f t="shared" si="508"/>
        <v>4808</v>
      </c>
      <c r="M2559" s="46">
        <v>34</v>
      </c>
      <c r="N2559" s="46">
        <f t="shared" si="509"/>
        <v>4842</v>
      </c>
      <c r="O2559" s="46">
        <f t="shared" si="510"/>
        <v>389</v>
      </c>
      <c r="P2559" s="46" t="s">
        <v>28</v>
      </c>
      <c r="Q2559" s="58">
        <f t="shared" si="511"/>
        <v>0</v>
      </c>
      <c r="R2559" s="46">
        <f t="shared" si="512"/>
        <v>726.3</v>
      </c>
      <c r="S2559" s="58" t="str">
        <f t="shared" si="513"/>
        <v>No Discount</v>
      </c>
      <c r="T2559" s="46" t="str">
        <f t="shared" si="514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515"/>
        <v>0</v>
      </c>
      <c r="W2559" s="46" t="str">
        <f t="shared" si="516"/>
        <v>-</v>
      </c>
      <c r="X2559" s="58">
        <f t="shared" si="517"/>
        <v>0</v>
      </c>
      <c r="Y2559" s="46" t="str">
        <f t="shared" si="518"/>
        <v>Yes</v>
      </c>
      <c r="Z2559" s="46" t="str">
        <f t="shared" si="519"/>
        <v>MID</v>
      </c>
    </row>
    <row r="2560" spans="1:26" x14ac:dyDescent="0.25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507"/>
        <v>12946</v>
      </c>
      <c r="L2560" s="46">
        <f t="shared" si="508"/>
        <v>13328</v>
      </c>
      <c r="M2560" s="46">
        <v>41</v>
      </c>
      <c r="N2560" s="46">
        <f t="shared" si="509"/>
        <v>13369</v>
      </c>
      <c r="O2560" s="46">
        <f t="shared" si="510"/>
        <v>423</v>
      </c>
      <c r="P2560" s="46" t="s">
        <v>28</v>
      </c>
      <c r="Q2560" s="58">
        <f t="shared" si="511"/>
        <v>0</v>
      </c>
      <c r="R2560" s="46" t="str">
        <f t="shared" si="512"/>
        <v>-</v>
      </c>
      <c r="S2560" s="58" t="str">
        <f t="shared" si="513"/>
        <v>No Discount</v>
      </c>
      <c r="T2560" s="46" t="str">
        <f t="shared" si="514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515"/>
        <v>0</v>
      </c>
      <c r="W2560" s="46" t="str">
        <f t="shared" si="516"/>
        <v>-</v>
      </c>
      <c r="X2560" s="58">
        <f t="shared" si="517"/>
        <v>0</v>
      </c>
      <c r="Y2560" s="46" t="str">
        <f t="shared" si="518"/>
        <v>Yes</v>
      </c>
      <c r="Z2560" s="46" t="str">
        <f t="shared" si="519"/>
        <v>HIGH</v>
      </c>
    </row>
    <row r="2561" spans="1:26" x14ac:dyDescent="0.25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507"/>
        <v>4002</v>
      </c>
      <c r="L2561" s="46">
        <f t="shared" si="508"/>
        <v>4239</v>
      </c>
      <c r="M2561" s="46">
        <v>41</v>
      </c>
      <c r="N2561" s="46">
        <f t="shared" si="509"/>
        <v>4280</v>
      </c>
      <c r="O2561" s="46">
        <f t="shared" si="510"/>
        <v>278</v>
      </c>
      <c r="P2561" s="46" t="s">
        <v>28</v>
      </c>
      <c r="Q2561" s="58">
        <f t="shared" si="511"/>
        <v>0</v>
      </c>
      <c r="R2561" s="46">
        <f t="shared" si="512"/>
        <v>1198.4000000000001</v>
      </c>
      <c r="S2561" s="58" t="str">
        <f t="shared" si="513"/>
        <v>No Discount</v>
      </c>
      <c r="T2561" s="46" t="str">
        <f t="shared" si="514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515"/>
        <v>0</v>
      </c>
      <c r="W2561" s="46">
        <f t="shared" si="516"/>
        <v>1198.4000000000001</v>
      </c>
      <c r="X2561" s="58">
        <f t="shared" si="517"/>
        <v>0</v>
      </c>
      <c r="Y2561" s="46" t="str">
        <f t="shared" si="518"/>
        <v>No</v>
      </c>
      <c r="Z2561" s="46" t="str">
        <f t="shared" si="519"/>
        <v>HIGH</v>
      </c>
    </row>
    <row r="2562" spans="1:26" x14ac:dyDescent="0.25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507"/>
        <v>10848</v>
      </c>
      <c r="L2562" s="46">
        <f t="shared" si="508"/>
        <v>12048</v>
      </c>
      <c r="M2562" s="46">
        <v>79</v>
      </c>
      <c r="N2562" s="46">
        <f t="shared" si="509"/>
        <v>12127</v>
      </c>
      <c r="O2562" s="46">
        <f t="shared" si="510"/>
        <v>1279</v>
      </c>
      <c r="P2562" s="46" t="s">
        <v>30</v>
      </c>
      <c r="Q2562" s="58">
        <f t="shared" si="511"/>
        <v>0</v>
      </c>
      <c r="R2562" s="46">
        <f t="shared" si="512"/>
        <v>3395.5600000000004</v>
      </c>
      <c r="S2562" s="58" t="str">
        <f t="shared" si="513"/>
        <v>No Discount</v>
      </c>
      <c r="T2562" s="46" t="str">
        <f t="shared" si="514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515"/>
        <v>0</v>
      </c>
      <c r="W2562" s="46">
        <f t="shared" si="516"/>
        <v>3395.5600000000004</v>
      </c>
      <c r="X2562" s="58">
        <f t="shared" si="517"/>
        <v>0</v>
      </c>
      <c r="Y2562" s="46" t="str">
        <f t="shared" si="518"/>
        <v>Yes</v>
      </c>
      <c r="Z2562" s="46" t="str">
        <f t="shared" si="519"/>
        <v>Very high</v>
      </c>
    </row>
    <row r="2563" spans="1:26" x14ac:dyDescent="0.25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520">I2563*J2563</f>
        <v>5360</v>
      </c>
      <c r="L2563" s="46">
        <f t="shared" ref="L2563:L2626" si="521">H2563*J2563</f>
        <v>5845</v>
      </c>
      <c r="M2563" s="46">
        <v>83</v>
      </c>
      <c r="N2563" s="46">
        <f t="shared" ref="N2563:N2626" si="522">L2563+M2563</f>
        <v>5928</v>
      </c>
      <c r="O2563" s="46">
        <f t="shared" ref="O2563:O2626" si="523">N2563-K2563</f>
        <v>568</v>
      </c>
      <c r="P2563" s="46" t="s">
        <v>30</v>
      </c>
      <c r="Q2563" s="58">
        <f t="shared" ref="Q2563:Q2626" si="524">IF(E2563="Amazon",30%,0)</f>
        <v>0</v>
      </c>
      <c r="R2563" s="46">
        <f t="shared" ref="R2563:R2626" si="525">IF(E2563="Amazon",30%*N2563,IF(E2563="Flipkart",28%*N2563,IF(E2563="India Mart",15%*N2563,"-")))</f>
        <v>1659.8400000000001</v>
      </c>
      <c r="S2563" s="58" t="str">
        <f t="shared" ref="S2563:S2626" si="526">IF(AND(E2563="Website",N2563&gt;25000),2%,"No Discount")</f>
        <v>No Discount</v>
      </c>
      <c r="T2563" s="46" t="str">
        <f t="shared" ref="T2563:T2626" si="527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ref="V2563:V2626" si="528">IF(E2563="Amazon",30%,0%)</f>
        <v>0</v>
      </c>
      <c r="W2563" s="46">
        <f t="shared" ref="W2563:W2626" si="529">IF(E2563="Amazon",N2563*30%,IF(E2563="flipkart",N2563*28%,IF(E2563="indiamart",N2563*15%,"-")))</f>
        <v>1659.8400000000001</v>
      </c>
      <c r="X2563" s="58">
        <f t="shared" ref="X2563:X2626" si="530">IF(AND(E2563="website",N2563&gt;25000),2%,0%)</f>
        <v>0</v>
      </c>
      <c r="Y2563" s="46" t="str">
        <f t="shared" ref="Y2563:Y2626" si="531">IF(OR(D2563="Furniture",D2563="Technology"),"Yes","No")</f>
        <v>No</v>
      </c>
      <c r="Z2563" s="46" t="str">
        <f t="shared" ref="Z2563:Z2626" si="532">_xlfn.IFS(M2563&lt;=20,"LOW",M2563&lt;=40,"MID",M2563&lt;=60,"HIGH",M2563&gt;60,"Very high")</f>
        <v>Very high</v>
      </c>
    </row>
    <row r="2564" spans="1:26" x14ac:dyDescent="0.25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520"/>
        <v>1652</v>
      </c>
      <c r="L2564" s="46">
        <f t="shared" si="521"/>
        <v>1717</v>
      </c>
      <c r="M2564" s="46">
        <v>99</v>
      </c>
      <c r="N2564" s="46">
        <f t="shared" si="522"/>
        <v>1816</v>
      </c>
      <c r="O2564" s="46">
        <f t="shared" si="523"/>
        <v>164</v>
      </c>
      <c r="P2564" s="46" t="s">
        <v>28</v>
      </c>
      <c r="Q2564" s="58">
        <f t="shared" si="524"/>
        <v>0</v>
      </c>
      <c r="R2564" s="46">
        <f t="shared" si="525"/>
        <v>272.39999999999998</v>
      </c>
      <c r="S2564" s="58" t="str">
        <f t="shared" si="526"/>
        <v>No Discount</v>
      </c>
      <c r="T2564" s="46" t="str">
        <f t="shared" si="527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528"/>
        <v>0</v>
      </c>
      <c r="W2564" s="46" t="str">
        <f t="shared" si="529"/>
        <v>-</v>
      </c>
      <c r="X2564" s="58">
        <f t="shared" si="530"/>
        <v>0</v>
      </c>
      <c r="Y2564" s="46" t="str">
        <f t="shared" si="531"/>
        <v>Yes</v>
      </c>
      <c r="Z2564" s="46" t="str">
        <f t="shared" si="532"/>
        <v>Very high</v>
      </c>
    </row>
    <row r="2565" spans="1:26" x14ac:dyDescent="0.25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520"/>
        <v>1920</v>
      </c>
      <c r="L2565" s="46">
        <f t="shared" si="521"/>
        <v>2136</v>
      </c>
      <c r="M2565" s="46">
        <v>96</v>
      </c>
      <c r="N2565" s="46">
        <f t="shared" si="522"/>
        <v>2232</v>
      </c>
      <c r="O2565" s="46">
        <f t="shared" si="523"/>
        <v>312</v>
      </c>
      <c r="P2565" s="46" t="s">
        <v>28</v>
      </c>
      <c r="Q2565" s="58">
        <f t="shared" si="524"/>
        <v>0</v>
      </c>
      <c r="R2565" s="46" t="str">
        <f t="shared" si="525"/>
        <v>-</v>
      </c>
      <c r="S2565" s="58" t="str">
        <f t="shared" si="526"/>
        <v>No Discount</v>
      </c>
      <c r="T2565" s="46" t="str">
        <f t="shared" si="527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528"/>
        <v>0</v>
      </c>
      <c r="W2565" s="46" t="str">
        <f t="shared" si="529"/>
        <v>-</v>
      </c>
      <c r="X2565" s="58">
        <f t="shared" si="530"/>
        <v>0</v>
      </c>
      <c r="Y2565" s="46" t="str">
        <f t="shared" si="531"/>
        <v>No</v>
      </c>
      <c r="Z2565" s="46" t="str">
        <f t="shared" si="532"/>
        <v>Very high</v>
      </c>
    </row>
    <row r="2566" spans="1:26" x14ac:dyDescent="0.25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520"/>
        <v>11056</v>
      </c>
      <c r="L2566" s="46">
        <f t="shared" si="521"/>
        <v>11818</v>
      </c>
      <c r="M2566" s="46">
        <v>91</v>
      </c>
      <c r="N2566" s="46">
        <f t="shared" si="522"/>
        <v>11909</v>
      </c>
      <c r="O2566" s="46">
        <f t="shared" si="523"/>
        <v>853</v>
      </c>
      <c r="P2566" s="46" t="s">
        <v>30</v>
      </c>
      <c r="Q2566" s="58">
        <f t="shared" si="524"/>
        <v>0</v>
      </c>
      <c r="R2566" s="46" t="str">
        <f t="shared" si="525"/>
        <v>-</v>
      </c>
      <c r="S2566" s="58" t="str">
        <f t="shared" si="526"/>
        <v>No Discount</v>
      </c>
      <c r="T2566" s="46" t="str">
        <f t="shared" si="527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528"/>
        <v>0</v>
      </c>
      <c r="W2566" s="46" t="str">
        <f t="shared" si="529"/>
        <v>-</v>
      </c>
      <c r="X2566" s="58">
        <f t="shared" si="530"/>
        <v>0</v>
      </c>
      <c r="Y2566" s="46" t="str">
        <f t="shared" si="531"/>
        <v>Yes</v>
      </c>
      <c r="Z2566" s="46" t="str">
        <f t="shared" si="532"/>
        <v>Very high</v>
      </c>
    </row>
    <row r="2567" spans="1:26" x14ac:dyDescent="0.25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520"/>
        <v>13405</v>
      </c>
      <c r="L2567" s="46">
        <f t="shared" si="521"/>
        <v>13935</v>
      </c>
      <c r="M2567" s="46">
        <v>40</v>
      </c>
      <c r="N2567" s="46">
        <f t="shared" si="522"/>
        <v>13975</v>
      </c>
      <c r="O2567" s="46">
        <f t="shared" si="523"/>
        <v>570</v>
      </c>
      <c r="P2567" s="46" t="s">
        <v>28</v>
      </c>
      <c r="Q2567" s="58">
        <f t="shared" si="524"/>
        <v>0</v>
      </c>
      <c r="R2567" s="46" t="str">
        <f t="shared" si="525"/>
        <v>-</v>
      </c>
      <c r="S2567" s="58" t="str">
        <f t="shared" si="526"/>
        <v>No Discount</v>
      </c>
      <c r="T2567" s="46" t="str">
        <f t="shared" si="527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528"/>
        <v>0</v>
      </c>
      <c r="W2567" s="46" t="str">
        <f t="shared" si="529"/>
        <v>-</v>
      </c>
      <c r="X2567" s="58">
        <f t="shared" si="530"/>
        <v>0</v>
      </c>
      <c r="Y2567" s="46" t="str">
        <f t="shared" si="531"/>
        <v>Yes</v>
      </c>
      <c r="Z2567" s="46" t="str">
        <f t="shared" si="532"/>
        <v>MID</v>
      </c>
    </row>
    <row r="2568" spans="1:26" x14ac:dyDescent="0.25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520"/>
        <v>22425</v>
      </c>
      <c r="L2568" s="46">
        <f t="shared" si="521"/>
        <v>24480</v>
      </c>
      <c r="M2568" s="46">
        <v>64</v>
      </c>
      <c r="N2568" s="46">
        <f t="shared" si="522"/>
        <v>24544</v>
      </c>
      <c r="O2568" s="46">
        <f t="shared" si="523"/>
        <v>2119</v>
      </c>
      <c r="P2568" s="46" t="s">
        <v>30</v>
      </c>
      <c r="Q2568" s="58">
        <f t="shared" si="524"/>
        <v>0</v>
      </c>
      <c r="R2568" s="46" t="str">
        <f t="shared" si="525"/>
        <v>-</v>
      </c>
      <c r="S2568" s="58" t="str">
        <f t="shared" si="526"/>
        <v>No Discount</v>
      </c>
      <c r="T2568" s="46" t="str">
        <f t="shared" si="527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528"/>
        <v>0</v>
      </c>
      <c r="W2568" s="46" t="str">
        <f t="shared" si="529"/>
        <v>-</v>
      </c>
      <c r="X2568" s="58">
        <f t="shared" si="530"/>
        <v>0</v>
      </c>
      <c r="Y2568" s="46" t="str">
        <f t="shared" si="531"/>
        <v>Yes</v>
      </c>
      <c r="Z2568" s="46" t="str">
        <f t="shared" si="532"/>
        <v>Very high</v>
      </c>
    </row>
    <row r="2569" spans="1:26" x14ac:dyDescent="0.25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520"/>
        <v>468</v>
      </c>
      <c r="L2569" s="46">
        <f t="shared" si="521"/>
        <v>511</v>
      </c>
      <c r="M2569" s="46">
        <v>38</v>
      </c>
      <c r="N2569" s="46">
        <f t="shared" si="522"/>
        <v>549</v>
      </c>
      <c r="O2569" s="46">
        <f t="shared" si="523"/>
        <v>81</v>
      </c>
      <c r="P2569" s="46" t="s">
        <v>28</v>
      </c>
      <c r="Q2569" s="58">
        <f t="shared" si="524"/>
        <v>0</v>
      </c>
      <c r="R2569" s="46" t="str">
        <f t="shared" si="525"/>
        <v>-</v>
      </c>
      <c r="S2569" s="58" t="str">
        <f t="shared" si="526"/>
        <v>No Discount</v>
      </c>
      <c r="T2569" s="46" t="str">
        <f t="shared" si="527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528"/>
        <v>0</v>
      </c>
      <c r="W2569" s="46" t="str">
        <f t="shared" si="529"/>
        <v>-</v>
      </c>
      <c r="X2569" s="58">
        <f t="shared" si="530"/>
        <v>0</v>
      </c>
      <c r="Y2569" s="46" t="str">
        <f t="shared" si="531"/>
        <v>No</v>
      </c>
      <c r="Z2569" s="46" t="str">
        <f t="shared" si="532"/>
        <v>MID</v>
      </c>
    </row>
    <row r="2570" spans="1:26" x14ac:dyDescent="0.25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520"/>
        <v>6000</v>
      </c>
      <c r="L2570" s="46">
        <f t="shared" si="521"/>
        <v>6729</v>
      </c>
      <c r="M2570" s="46">
        <v>47</v>
      </c>
      <c r="N2570" s="46">
        <f t="shared" si="522"/>
        <v>6776</v>
      </c>
      <c r="O2570" s="46">
        <f t="shared" si="523"/>
        <v>776</v>
      </c>
      <c r="P2570" s="46" t="s">
        <v>30</v>
      </c>
      <c r="Q2570" s="58">
        <f t="shared" si="524"/>
        <v>0</v>
      </c>
      <c r="R2570" s="46" t="str">
        <f t="shared" si="525"/>
        <v>-</v>
      </c>
      <c r="S2570" s="58" t="str">
        <f t="shared" si="526"/>
        <v>No Discount</v>
      </c>
      <c r="T2570" s="46" t="str">
        <f t="shared" si="527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528"/>
        <v>0</v>
      </c>
      <c r="W2570" s="46" t="str">
        <f t="shared" si="529"/>
        <v>-</v>
      </c>
      <c r="X2570" s="58">
        <f t="shared" si="530"/>
        <v>0</v>
      </c>
      <c r="Y2570" s="46" t="str">
        <f t="shared" si="531"/>
        <v>No</v>
      </c>
      <c r="Z2570" s="46" t="str">
        <f t="shared" si="532"/>
        <v>HIGH</v>
      </c>
    </row>
    <row r="2571" spans="1:26" x14ac:dyDescent="0.25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520"/>
        <v>1755</v>
      </c>
      <c r="L2571" s="46">
        <f t="shared" si="521"/>
        <v>1859</v>
      </c>
      <c r="M2571" s="46">
        <v>56</v>
      </c>
      <c r="N2571" s="46">
        <f t="shared" si="522"/>
        <v>1915</v>
      </c>
      <c r="O2571" s="46">
        <f t="shared" si="523"/>
        <v>160</v>
      </c>
      <c r="P2571" s="46" t="s">
        <v>28</v>
      </c>
      <c r="Q2571" s="58">
        <f t="shared" si="524"/>
        <v>0</v>
      </c>
      <c r="R2571" s="46">
        <f t="shared" si="525"/>
        <v>536.20000000000005</v>
      </c>
      <c r="S2571" s="58" t="str">
        <f t="shared" si="526"/>
        <v>No Discount</v>
      </c>
      <c r="T2571" s="46" t="str">
        <f t="shared" si="527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528"/>
        <v>0</v>
      </c>
      <c r="W2571" s="46">
        <f t="shared" si="529"/>
        <v>536.20000000000005</v>
      </c>
      <c r="X2571" s="58">
        <f t="shared" si="530"/>
        <v>0</v>
      </c>
      <c r="Y2571" s="46" t="str">
        <f t="shared" si="531"/>
        <v>Yes</v>
      </c>
      <c r="Z2571" s="46" t="str">
        <f t="shared" si="532"/>
        <v>HIGH</v>
      </c>
    </row>
    <row r="2572" spans="1:26" x14ac:dyDescent="0.25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520"/>
        <v>2374</v>
      </c>
      <c r="L2572" s="46">
        <f t="shared" si="521"/>
        <v>2566</v>
      </c>
      <c r="M2572" s="46">
        <v>82</v>
      </c>
      <c r="N2572" s="46">
        <f t="shared" si="522"/>
        <v>2648</v>
      </c>
      <c r="O2572" s="46">
        <f t="shared" si="523"/>
        <v>274</v>
      </c>
      <c r="P2572" s="46" t="s">
        <v>28</v>
      </c>
      <c r="Q2572" s="58">
        <f t="shared" si="524"/>
        <v>0</v>
      </c>
      <c r="R2572" s="46" t="str">
        <f t="shared" si="525"/>
        <v>-</v>
      </c>
      <c r="S2572" s="58" t="str">
        <f t="shared" si="526"/>
        <v>No Discount</v>
      </c>
      <c r="T2572" s="46" t="str">
        <f t="shared" si="527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528"/>
        <v>0</v>
      </c>
      <c r="W2572" s="46" t="str">
        <f t="shared" si="529"/>
        <v>-</v>
      </c>
      <c r="X2572" s="58">
        <f t="shared" si="530"/>
        <v>0</v>
      </c>
      <c r="Y2572" s="46" t="str">
        <f t="shared" si="531"/>
        <v>No</v>
      </c>
      <c r="Z2572" s="46" t="str">
        <f t="shared" si="532"/>
        <v>Very high</v>
      </c>
    </row>
    <row r="2573" spans="1:26" x14ac:dyDescent="0.25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520"/>
        <v>640</v>
      </c>
      <c r="L2573" s="46">
        <f t="shared" si="521"/>
        <v>712</v>
      </c>
      <c r="M2573" s="46">
        <v>86</v>
      </c>
      <c r="N2573" s="46">
        <f t="shared" si="522"/>
        <v>798</v>
      </c>
      <c r="O2573" s="46">
        <f t="shared" si="523"/>
        <v>158</v>
      </c>
      <c r="P2573" s="46" t="s">
        <v>30</v>
      </c>
      <c r="Q2573" s="58">
        <f t="shared" si="524"/>
        <v>0</v>
      </c>
      <c r="R2573" s="46" t="str">
        <f t="shared" si="525"/>
        <v>-</v>
      </c>
      <c r="S2573" s="58" t="str">
        <f t="shared" si="526"/>
        <v>No Discount</v>
      </c>
      <c r="T2573" s="46" t="str">
        <f t="shared" si="527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528"/>
        <v>0</v>
      </c>
      <c r="W2573" s="46" t="str">
        <f t="shared" si="529"/>
        <v>-</v>
      </c>
      <c r="X2573" s="58">
        <f t="shared" si="530"/>
        <v>0</v>
      </c>
      <c r="Y2573" s="46" t="str">
        <f t="shared" si="531"/>
        <v>No</v>
      </c>
      <c r="Z2573" s="46" t="str">
        <f t="shared" si="532"/>
        <v>Very high</v>
      </c>
    </row>
    <row r="2574" spans="1:26" x14ac:dyDescent="0.25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520"/>
        <v>75</v>
      </c>
      <c r="L2574" s="46">
        <f t="shared" si="521"/>
        <v>80</v>
      </c>
      <c r="M2574" s="46">
        <v>10</v>
      </c>
      <c r="N2574" s="46">
        <f t="shared" si="522"/>
        <v>90</v>
      </c>
      <c r="O2574" s="46">
        <f t="shared" si="523"/>
        <v>15</v>
      </c>
      <c r="P2574" s="46" t="s">
        <v>30</v>
      </c>
      <c r="Q2574" s="58">
        <f t="shared" si="524"/>
        <v>0</v>
      </c>
      <c r="R2574" s="46" t="str">
        <f t="shared" si="525"/>
        <v>-</v>
      </c>
      <c r="S2574" s="58" t="str">
        <f t="shared" si="526"/>
        <v>No Discount</v>
      </c>
      <c r="T2574" s="46" t="str">
        <f t="shared" si="527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528"/>
        <v>0</v>
      </c>
      <c r="W2574" s="46" t="str">
        <f t="shared" si="529"/>
        <v>-</v>
      </c>
      <c r="X2574" s="58">
        <f t="shared" si="530"/>
        <v>0</v>
      </c>
      <c r="Y2574" s="46" t="str">
        <f t="shared" si="531"/>
        <v>No</v>
      </c>
      <c r="Z2574" s="46" t="str">
        <f t="shared" si="532"/>
        <v>LOW</v>
      </c>
    </row>
    <row r="2575" spans="1:26" x14ac:dyDescent="0.25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520"/>
        <v>399</v>
      </c>
      <c r="L2575" s="46">
        <f t="shared" si="521"/>
        <v>417</v>
      </c>
      <c r="M2575" s="46">
        <v>30</v>
      </c>
      <c r="N2575" s="46">
        <f t="shared" si="522"/>
        <v>447</v>
      </c>
      <c r="O2575" s="46">
        <f t="shared" si="523"/>
        <v>48</v>
      </c>
      <c r="P2575" s="46" t="s">
        <v>30</v>
      </c>
      <c r="Q2575" s="58">
        <f t="shared" si="524"/>
        <v>0</v>
      </c>
      <c r="R2575" s="46">
        <f t="shared" si="525"/>
        <v>67.05</v>
      </c>
      <c r="S2575" s="58" t="str">
        <f t="shared" si="526"/>
        <v>No Discount</v>
      </c>
      <c r="T2575" s="46" t="str">
        <f t="shared" si="527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528"/>
        <v>0</v>
      </c>
      <c r="W2575" s="46" t="str">
        <f t="shared" si="529"/>
        <v>-</v>
      </c>
      <c r="X2575" s="58">
        <f t="shared" si="530"/>
        <v>0</v>
      </c>
      <c r="Y2575" s="46" t="str">
        <f t="shared" si="531"/>
        <v>No</v>
      </c>
      <c r="Z2575" s="46" t="str">
        <f t="shared" si="532"/>
        <v>MID</v>
      </c>
    </row>
    <row r="2576" spans="1:26" x14ac:dyDescent="0.25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520"/>
        <v>7885</v>
      </c>
      <c r="L2576" s="46">
        <f t="shared" si="521"/>
        <v>8270</v>
      </c>
      <c r="M2576" s="46">
        <v>66</v>
      </c>
      <c r="N2576" s="46">
        <f t="shared" si="522"/>
        <v>8336</v>
      </c>
      <c r="O2576" s="46">
        <f t="shared" si="523"/>
        <v>451</v>
      </c>
      <c r="P2576" s="46" t="s">
        <v>30</v>
      </c>
      <c r="Q2576" s="58">
        <f t="shared" si="524"/>
        <v>0</v>
      </c>
      <c r="R2576" s="46" t="str">
        <f t="shared" si="525"/>
        <v>-</v>
      </c>
      <c r="S2576" s="58" t="str">
        <f t="shared" si="526"/>
        <v>No Discount</v>
      </c>
      <c r="T2576" s="46" t="str">
        <f t="shared" si="527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528"/>
        <v>0</v>
      </c>
      <c r="W2576" s="46" t="str">
        <f t="shared" si="529"/>
        <v>-</v>
      </c>
      <c r="X2576" s="58">
        <f t="shared" si="530"/>
        <v>0</v>
      </c>
      <c r="Y2576" s="46" t="str">
        <f t="shared" si="531"/>
        <v>No</v>
      </c>
      <c r="Z2576" s="46" t="str">
        <f t="shared" si="532"/>
        <v>Very high</v>
      </c>
    </row>
    <row r="2577" spans="1:26" x14ac:dyDescent="0.25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520"/>
        <v>18072</v>
      </c>
      <c r="L2577" s="46">
        <f t="shared" si="521"/>
        <v>19136</v>
      </c>
      <c r="M2577" s="46">
        <v>59</v>
      </c>
      <c r="N2577" s="46">
        <f t="shared" si="522"/>
        <v>19195</v>
      </c>
      <c r="O2577" s="46">
        <f t="shared" si="523"/>
        <v>1123</v>
      </c>
      <c r="P2577" s="46" t="s">
        <v>30</v>
      </c>
      <c r="Q2577" s="58">
        <f t="shared" si="524"/>
        <v>0.3</v>
      </c>
      <c r="R2577" s="46">
        <f t="shared" si="525"/>
        <v>5758.5</v>
      </c>
      <c r="S2577" s="58" t="str">
        <f t="shared" si="526"/>
        <v>No Discount</v>
      </c>
      <c r="T2577" s="46" t="str">
        <f t="shared" si="527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528"/>
        <v>0.3</v>
      </c>
      <c r="W2577" s="46">
        <f t="shared" si="529"/>
        <v>5758.5</v>
      </c>
      <c r="X2577" s="58">
        <f t="shared" si="530"/>
        <v>0</v>
      </c>
      <c r="Y2577" s="46" t="str">
        <f t="shared" si="531"/>
        <v>Yes</v>
      </c>
      <c r="Z2577" s="46" t="str">
        <f t="shared" si="532"/>
        <v>HIGH</v>
      </c>
    </row>
    <row r="2578" spans="1:26" x14ac:dyDescent="0.25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520"/>
        <v>112490</v>
      </c>
      <c r="L2578" s="46">
        <f t="shared" si="521"/>
        <v>121604</v>
      </c>
      <c r="M2578" s="46">
        <v>65</v>
      </c>
      <c r="N2578" s="46">
        <f t="shared" si="522"/>
        <v>121669</v>
      </c>
      <c r="O2578" s="46">
        <f t="shared" si="523"/>
        <v>9179</v>
      </c>
      <c r="P2578" s="46" t="s">
        <v>152</v>
      </c>
      <c r="Q2578" s="58">
        <f t="shared" si="524"/>
        <v>0</v>
      </c>
      <c r="R2578" s="46" t="str">
        <f t="shared" si="525"/>
        <v>-</v>
      </c>
      <c r="S2578" s="58" t="str">
        <f t="shared" si="526"/>
        <v>No Discount</v>
      </c>
      <c r="T2578" s="46" t="str">
        <f t="shared" si="527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528"/>
        <v>0</v>
      </c>
      <c r="W2578" s="46" t="str">
        <f t="shared" si="529"/>
        <v>-</v>
      </c>
      <c r="X2578" s="58">
        <f t="shared" si="530"/>
        <v>0</v>
      </c>
      <c r="Y2578" s="46" t="str">
        <f t="shared" si="531"/>
        <v>Yes</v>
      </c>
      <c r="Z2578" s="46" t="str">
        <f t="shared" si="532"/>
        <v>Very high</v>
      </c>
    </row>
    <row r="2579" spans="1:26" x14ac:dyDescent="0.25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520"/>
        <v>4634</v>
      </c>
      <c r="L2579" s="46">
        <f t="shared" si="521"/>
        <v>5051</v>
      </c>
      <c r="M2579" s="46">
        <v>69</v>
      </c>
      <c r="N2579" s="46">
        <f t="shared" si="522"/>
        <v>5120</v>
      </c>
      <c r="O2579" s="46">
        <f t="shared" si="523"/>
        <v>486</v>
      </c>
      <c r="P2579" s="46" t="s">
        <v>28</v>
      </c>
      <c r="Q2579" s="58">
        <f t="shared" si="524"/>
        <v>0.3</v>
      </c>
      <c r="R2579" s="46">
        <f t="shared" si="525"/>
        <v>1536</v>
      </c>
      <c r="S2579" s="58" t="str">
        <f t="shared" si="526"/>
        <v>No Discount</v>
      </c>
      <c r="T2579" s="46" t="str">
        <f t="shared" si="527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528"/>
        <v>0.3</v>
      </c>
      <c r="W2579" s="46">
        <f t="shared" si="529"/>
        <v>1536</v>
      </c>
      <c r="X2579" s="58">
        <f t="shared" si="530"/>
        <v>0</v>
      </c>
      <c r="Y2579" s="46" t="str">
        <f t="shared" si="531"/>
        <v>Yes</v>
      </c>
      <c r="Z2579" s="46" t="str">
        <f t="shared" si="532"/>
        <v>Very high</v>
      </c>
    </row>
    <row r="2580" spans="1:26" x14ac:dyDescent="0.25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520"/>
        <v>1660</v>
      </c>
      <c r="L2580" s="46">
        <f t="shared" si="521"/>
        <v>1828</v>
      </c>
      <c r="M2580" s="46">
        <v>73</v>
      </c>
      <c r="N2580" s="46">
        <f t="shared" si="522"/>
        <v>1901</v>
      </c>
      <c r="O2580" s="46">
        <f t="shared" si="523"/>
        <v>241</v>
      </c>
      <c r="P2580" s="46" t="s">
        <v>30</v>
      </c>
      <c r="Q2580" s="58">
        <f t="shared" si="524"/>
        <v>0</v>
      </c>
      <c r="R2580" s="46" t="str">
        <f t="shared" si="525"/>
        <v>-</v>
      </c>
      <c r="S2580" s="58" t="str">
        <f t="shared" si="526"/>
        <v>No Discount</v>
      </c>
      <c r="T2580" s="46" t="str">
        <f t="shared" si="527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528"/>
        <v>0</v>
      </c>
      <c r="W2580" s="46" t="str">
        <f t="shared" si="529"/>
        <v>-</v>
      </c>
      <c r="X2580" s="58">
        <f t="shared" si="530"/>
        <v>0</v>
      </c>
      <c r="Y2580" s="46" t="str">
        <f t="shared" si="531"/>
        <v>No</v>
      </c>
      <c r="Z2580" s="46" t="str">
        <f t="shared" si="532"/>
        <v>Very high</v>
      </c>
    </row>
    <row r="2581" spans="1:26" x14ac:dyDescent="0.25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520"/>
        <v>2170</v>
      </c>
      <c r="L2581" s="46">
        <f t="shared" si="521"/>
        <v>2422</v>
      </c>
      <c r="M2581" s="46">
        <v>30</v>
      </c>
      <c r="N2581" s="46">
        <f t="shared" si="522"/>
        <v>2452</v>
      </c>
      <c r="O2581" s="46">
        <f t="shared" si="523"/>
        <v>282</v>
      </c>
      <c r="P2581" s="46" t="s">
        <v>28</v>
      </c>
      <c r="Q2581" s="58">
        <f t="shared" si="524"/>
        <v>0.3</v>
      </c>
      <c r="R2581" s="46">
        <f t="shared" si="525"/>
        <v>735.6</v>
      </c>
      <c r="S2581" s="58" t="str">
        <f t="shared" si="526"/>
        <v>No Discount</v>
      </c>
      <c r="T2581" s="46" t="str">
        <f t="shared" si="527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528"/>
        <v>0.3</v>
      </c>
      <c r="W2581" s="46">
        <f t="shared" si="529"/>
        <v>735.6</v>
      </c>
      <c r="X2581" s="58">
        <f t="shared" si="530"/>
        <v>0</v>
      </c>
      <c r="Y2581" s="46" t="str">
        <f t="shared" si="531"/>
        <v>No</v>
      </c>
      <c r="Z2581" s="46" t="str">
        <f t="shared" si="532"/>
        <v>MID</v>
      </c>
    </row>
    <row r="2582" spans="1:26" x14ac:dyDescent="0.25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520"/>
        <v>19287</v>
      </c>
      <c r="L2582" s="46">
        <f t="shared" si="521"/>
        <v>20052</v>
      </c>
      <c r="M2582" s="46">
        <v>100</v>
      </c>
      <c r="N2582" s="46">
        <f t="shared" si="522"/>
        <v>20152</v>
      </c>
      <c r="O2582" s="46">
        <f t="shared" si="523"/>
        <v>865</v>
      </c>
      <c r="P2582" s="46" t="s">
        <v>30</v>
      </c>
      <c r="Q2582" s="58">
        <f t="shared" si="524"/>
        <v>0.3</v>
      </c>
      <c r="R2582" s="46">
        <f t="shared" si="525"/>
        <v>6045.5999999999995</v>
      </c>
      <c r="S2582" s="58" t="str">
        <f t="shared" si="526"/>
        <v>No Discount</v>
      </c>
      <c r="T2582" s="46" t="str">
        <f t="shared" si="527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528"/>
        <v>0.3</v>
      </c>
      <c r="W2582" s="46">
        <f t="shared" si="529"/>
        <v>6045.5999999999995</v>
      </c>
      <c r="X2582" s="58">
        <f t="shared" si="530"/>
        <v>0</v>
      </c>
      <c r="Y2582" s="46" t="str">
        <f t="shared" si="531"/>
        <v>Yes</v>
      </c>
      <c r="Z2582" s="46" t="str">
        <f t="shared" si="532"/>
        <v>Very high</v>
      </c>
    </row>
    <row r="2583" spans="1:26" x14ac:dyDescent="0.25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520"/>
        <v>2374</v>
      </c>
      <c r="L2583" s="46">
        <f t="shared" si="521"/>
        <v>2444</v>
      </c>
      <c r="M2583" s="46">
        <v>61</v>
      </c>
      <c r="N2583" s="46">
        <f t="shared" si="522"/>
        <v>2505</v>
      </c>
      <c r="O2583" s="46">
        <f t="shared" si="523"/>
        <v>131</v>
      </c>
      <c r="P2583" s="46" t="s">
        <v>30</v>
      </c>
      <c r="Q2583" s="58">
        <f t="shared" si="524"/>
        <v>0</v>
      </c>
      <c r="R2583" s="46">
        <f t="shared" si="525"/>
        <v>701.40000000000009</v>
      </c>
      <c r="S2583" s="58" t="str">
        <f t="shared" si="526"/>
        <v>No Discount</v>
      </c>
      <c r="T2583" s="46" t="str">
        <f t="shared" si="527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528"/>
        <v>0</v>
      </c>
      <c r="W2583" s="46">
        <f t="shared" si="529"/>
        <v>701.40000000000009</v>
      </c>
      <c r="X2583" s="58">
        <f t="shared" si="530"/>
        <v>0</v>
      </c>
      <c r="Y2583" s="46" t="str">
        <f t="shared" si="531"/>
        <v>Yes</v>
      </c>
      <c r="Z2583" s="46" t="str">
        <f t="shared" si="532"/>
        <v>Very high</v>
      </c>
    </row>
    <row r="2584" spans="1:26" x14ac:dyDescent="0.25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520"/>
        <v>344</v>
      </c>
      <c r="L2584" s="46">
        <f t="shared" si="521"/>
        <v>372</v>
      </c>
      <c r="M2584" s="46">
        <v>10</v>
      </c>
      <c r="N2584" s="46">
        <f t="shared" si="522"/>
        <v>382</v>
      </c>
      <c r="O2584" s="46">
        <f t="shared" si="523"/>
        <v>38</v>
      </c>
      <c r="P2584" s="46" t="s">
        <v>28</v>
      </c>
      <c r="Q2584" s="58">
        <f t="shared" si="524"/>
        <v>0</v>
      </c>
      <c r="R2584" s="46">
        <f t="shared" si="525"/>
        <v>57.3</v>
      </c>
      <c r="S2584" s="58" t="str">
        <f t="shared" si="526"/>
        <v>No Discount</v>
      </c>
      <c r="T2584" s="46" t="str">
        <f t="shared" si="527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528"/>
        <v>0</v>
      </c>
      <c r="W2584" s="46" t="str">
        <f t="shared" si="529"/>
        <v>-</v>
      </c>
      <c r="X2584" s="58">
        <f t="shared" si="530"/>
        <v>0</v>
      </c>
      <c r="Y2584" s="46" t="str">
        <f t="shared" si="531"/>
        <v>No</v>
      </c>
      <c r="Z2584" s="46" t="str">
        <f t="shared" si="532"/>
        <v>LOW</v>
      </c>
    </row>
    <row r="2585" spans="1:26" x14ac:dyDescent="0.25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520"/>
        <v>2681</v>
      </c>
      <c r="L2585" s="46">
        <f t="shared" si="521"/>
        <v>2787</v>
      </c>
      <c r="M2585" s="46">
        <v>55</v>
      </c>
      <c r="N2585" s="46">
        <f t="shared" si="522"/>
        <v>2842</v>
      </c>
      <c r="O2585" s="46">
        <f t="shared" si="523"/>
        <v>161</v>
      </c>
      <c r="P2585" s="46" t="s">
        <v>28</v>
      </c>
      <c r="Q2585" s="58">
        <f t="shared" si="524"/>
        <v>0</v>
      </c>
      <c r="R2585" s="46">
        <f t="shared" si="525"/>
        <v>426.3</v>
      </c>
      <c r="S2585" s="58" t="str">
        <f t="shared" si="526"/>
        <v>No Discount</v>
      </c>
      <c r="T2585" s="46" t="str">
        <f t="shared" si="527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528"/>
        <v>0</v>
      </c>
      <c r="W2585" s="46" t="str">
        <f t="shared" si="529"/>
        <v>-</v>
      </c>
      <c r="X2585" s="58">
        <f t="shared" si="530"/>
        <v>0</v>
      </c>
      <c r="Y2585" s="46" t="str">
        <f t="shared" si="531"/>
        <v>Yes</v>
      </c>
      <c r="Z2585" s="46" t="str">
        <f t="shared" si="532"/>
        <v>HIGH</v>
      </c>
    </row>
    <row r="2586" spans="1:26" x14ac:dyDescent="0.25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520"/>
        <v>1592</v>
      </c>
      <c r="L2586" s="46">
        <f t="shared" si="521"/>
        <v>1712</v>
      </c>
      <c r="M2586" s="46">
        <v>68</v>
      </c>
      <c r="N2586" s="46">
        <f t="shared" si="522"/>
        <v>1780</v>
      </c>
      <c r="O2586" s="46">
        <f t="shared" si="523"/>
        <v>188</v>
      </c>
      <c r="P2586" s="46" t="s">
        <v>30</v>
      </c>
      <c r="Q2586" s="58">
        <f t="shared" si="524"/>
        <v>0</v>
      </c>
      <c r="R2586" s="46" t="str">
        <f t="shared" si="525"/>
        <v>-</v>
      </c>
      <c r="S2586" s="58" t="str">
        <f t="shared" si="526"/>
        <v>No Discount</v>
      </c>
      <c r="T2586" s="46" t="str">
        <f t="shared" si="527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528"/>
        <v>0</v>
      </c>
      <c r="W2586" s="46" t="str">
        <f t="shared" si="529"/>
        <v>-</v>
      </c>
      <c r="X2586" s="58">
        <f t="shared" si="530"/>
        <v>0</v>
      </c>
      <c r="Y2586" s="46" t="str">
        <f t="shared" si="531"/>
        <v>No</v>
      </c>
      <c r="Z2586" s="46" t="str">
        <f t="shared" si="532"/>
        <v>Very high</v>
      </c>
    </row>
    <row r="2587" spans="1:26" x14ac:dyDescent="0.25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520"/>
        <v>1640</v>
      </c>
      <c r="L2587" s="46">
        <f t="shared" si="521"/>
        <v>1721</v>
      </c>
      <c r="M2587" s="46">
        <v>79</v>
      </c>
      <c r="N2587" s="46">
        <f t="shared" si="522"/>
        <v>1800</v>
      </c>
      <c r="O2587" s="46">
        <f t="shared" si="523"/>
        <v>160</v>
      </c>
      <c r="P2587" s="46" t="s">
        <v>30</v>
      </c>
      <c r="Q2587" s="58">
        <f t="shared" si="524"/>
        <v>0</v>
      </c>
      <c r="R2587" s="46" t="str">
        <f t="shared" si="525"/>
        <v>-</v>
      </c>
      <c r="S2587" s="58" t="str">
        <f t="shared" si="526"/>
        <v>No Discount</v>
      </c>
      <c r="T2587" s="46" t="str">
        <f t="shared" si="527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528"/>
        <v>0</v>
      </c>
      <c r="W2587" s="46" t="str">
        <f t="shared" si="529"/>
        <v>-</v>
      </c>
      <c r="X2587" s="58">
        <f t="shared" si="530"/>
        <v>0</v>
      </c>
      <c r="Y2587" s="46" t="str">
        <f t="shared" si="531"/>
        <v>No</v>
      </c>
      <c r="Z2587" s="46" t="str">
        <f t="shared" si="532"/>
        <v>Very high</v>
      </c>
    </row>
    <row r="2588" spans="1:26" x14ac:dyDescent="0.25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520"/>
        <v>206</v>
      </c>
      <c r="L2588" s="46">
        <f t="shared" si="521"/>
        <v>220</v>
      </c>
      <c r="M2588" s="46">
        <v>21</v>
      </c>
      <c r="N2588" s="46">
        <f t="shared" si="522"/>
        <v>241</v>
      </c>
      <c r="O2588" s="46">
        <f t="shared" si="523"/>
        <v>35</v>
      </c>
      <c r="P2588" s="46" t="s">
        <v>30</v>
      </c>
      <c r="Q2588" s="58">
        <f t="shared" si="524"/>
        <v>0</v>
      </c>
      <c r="R2588" s="46" t="str">
        <f t="shared" si="525"/>
        <v>-</v>
      </c>
      <c r="S2588" s="58" t="str">
        <f t="shared" si="526"/>
        <v>No Discount</v>
      </c>
      <c r="T2588" s="46" t="str">
        <f t="shared" si="527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528"/>
        <v>0</v>
      </c>
      <c r="W2588" s="46" t="str">
        <f t="shared" si="529"/>
        <v>-</v>
      </c>
      <c r="X2588" s="58">
        <f t="shared" si="530"/>
        <v>0</v>
      </c>
      <c r="Y2588" s="46" t="str">
        <f t="shared" si="531"/>
        <v>No</v>
      </c>
      <c r="Z2588" s="46" t="str">
        <f t="shared" si="532"/>
        <v>MID</v>
      </c>
    </row>
    <row r="2589" spans="1:26" x14ac:dyDescent="0.25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520"/>
        <v>6346</v>
      </c>
      <c r="L2589" s="46">
        <f t="shared" si="521"/>
        <v>6598</v>
      </c>
      <c r="M2589" s="46">
        <v>36</v>
      </c>
      <c r="N2589" s="46">
        <f t="shared" si="522"/>
        <v>6634</v>
      </c>
      <c r="O2589" s="46">
        <f t="shared" si="523"/>
        <v>288</v>
      </c>
      <c r="P2589" s="46" t="s">
        <v>152</v>
      </c>
      <c r="Q2589" s="58">
        <f t="shared" si="524"/>
        <v>0</v>
      </c>
      <c r="R2589" s="46" t="str">
        <f t="shared" si="525"/>
        <v>-</v>
      </c>
      <c r="S2589" s="58" t="str">
        <f t="shared" si="526"/>
        <v>No Discount</v>
      </c>
      <c r="T2589" s="46" t="str">
        <f t="shared" si="527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528"/>
        <v>0</v>
      </c>
      <c r="W2589" s="46" t="str">
        <f t="shared" si="529"/>
        <v>-</v>
      </c>
      <c r="X2589" s="58">
        <f t="shared" si="530"/>
        <v>0</v>
      </c>
      <c r="Y2589" s="46" t="str">
        <f t="shared" si="531"/>
        <v>Yes</v>
      </c>
      <c r="Z2589" s="46" t="str">
        <f t="shared" si="532"/>
        <v>MID</v>
      </c>
    </row>
    <row r="2590" spans="1:26" x14ac:dyDescent="0.25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520"/>
        <v>4726</v>
      </c>
      <c r="L2590" s="46">
        <f t="shared" si="521"/>
        <v>5204</v>
      </c>
      <c r="M2590" s="46">
        <v>55</v>
      </c>
      <c r="N2590" s="46">
        <f t="shared" si="522"/>
        <v>5259</v>
      </c>
      <c r="O2590" s="46">
        <f t="shared" si="523"/>
        <v>533</v>
      </c>
      <c r="P2590" s="46" t="s">
        <v>152</v>
      </c>
      <c r="Q2590" s="58">
        <f t="shared" si="524"/>
        <v>0</v>
      </c>
      <c r="R2590" s="46" t="str">
        <f t="shared" si="525"/>
        <v>-</v>
      </c>
      <c r="S2590" s="58" t="str">
        <f t="shared" si="526"/>
        <v>No Discount</v>
      </c>
      <c r="T2590" s="46" t="str">
        <f t="shared" si="527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528"/>
        <v>0</v>
      </c>
      <c r="W2590" s="46" t="str">
        <f t="shared" si="529"/>
        <v>-</v>
      </c>
      <c r="X2590" s="58">
        <f t="shared" si="530"/>
        <v>0</v>
      </c>
      <c r="Y2590" s="46" t="str">
        <f t="shared" si="531"/>
        <v>Yes</v>
      </c>
      <c r="Z2590" s="46" t="str">
        <f t="shared" si="532"/>
        <v>HIGH</v>
      </c>
    </row>
    <row r="2591" spans="1:26" x14ac:dyDescent="0.25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520"/>
        <v>23403</v>
      </c>
      <c r="L2591" s="46">
        <f t="shared" si="521"/>
        <v>25299</v>
      </c>
      <c r="M2591" s="46">
        <v>58</v>
      </c>
      <c r="N2591" s="46">
        <f t="shared" si="522"/>
        <v>25357</v>
      </c>
      <c r="O2591" s="46">
        <f t="shared" si="523"/>
        <v>1954</v>
      </c>
      <c r="P2591" s="46" t="s">
        <v>30</v>
      </c>
      <c r="Q2591" s="58">
        <f t="shared" si="524"/>
        <v>0</v>
      </c>
      <c r="R2591" s="46" t="str">
        <f t="shared" si="525"/>
        <v>-</v>
      </c>
      <c r="S2591" s="58">
        <f t="shared" si="526"/>
        <v>0.02</v>
      </c>
      <c r="T2591" s="46" t="str">
        <f t="shared" si="527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528"/>
        <v>0</v>
      </c>
      <c r="W2591" s="46" t="str">
        <f t="shared" si="529"/>
        <v>-</v>
      </c>
      <c r="X2591" s="58">
        <f t="shared" si="530"/>
        <v>0.02</v>
      </c>
      <c r="Y2591" s="46" t="str">
        <f t="shared" si="531"/>
        <v>Yes</v>
      </c>
      <c r="Z2591" s="46" t="str">
        <f t="shared" si="532"/>
        <v>HIGH</v>
      </c>
    </row>
    <row r="2592" spans="1:26" x14ac:dyDescent="0.25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520"/>
        <v>366</v>
      </c>
      <c r="L2592" s="46">
        <f t="shared" si="521"/>
        <v>390</v>
      </c>
      <c r="M2592" s="46">
        <v>30</v>
      </c>
      <c r="N2592" s="46">
        <f t="shared" si="522"/>
        <v>420</v>
      </c>
      <c r="O2592" s="46">
        <f t="shared" si="523"/>
        <v>54</v>
      </c>
      <c r="P2592" s="46" t="s">
        <v>28</v>
      </c>
      <c r="Q2592" s="58">
        <f t="shared" si="524"/>
        <v>0.3</v>
      </c>
      <c r="R2592" s="46">
        <f t="shared" si="525"/>
        <v>126</v>
      </c>
      <c r="S2592" s="58" t="str">
        <f t="shared" si="526"/>
        <v>No Discount</v>
      </c>
      <c r="T2592" s="46" t="str">
        <f t="shared" si="527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528"/>
        <v>0.3</v>
      </c>
      <c r="W2592" s="46">
        <f t="shared" si="529"/>
        <v>126</v>
      </c>
      <c r="X2592" s="58">
        <f t="shared" si="530"/>
        <v>0</v>
      </c>
      <c r="Y2592" s="46" t="str">
        <f t="shared" si="531"/>
        <v>No</v>
      </c>
      <c r="Z2592" s="46" t="str">
        <f t="shared" si="532"/>
        <v>MID</v>
      </c>
    </row>
    <row r="2593" spans="1:26" x14ac:dyDescent="0.25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520"/>
        <v>20223</v>
      </c>
      <c r="L2593" s="46">
        <f t="shared" si="521"/>
        <v>21637</v>
      </c>
      <c r="M2593" s="46">
        <v>36</v>
      </c>
      <c r="N2593" s="46">
        <f t="shared" si="522"/>
        <v>21673</v>
      </c>
      <c r="O2593" s="46">
        <f t="shared" si="523"/>
        <v>1450</v>
      </c>
      <c r="P2593" s="46" t="s">
        <v>28</v>
      </c>
      <c r="Q2593" s="58">
        <f t="shared" si="524"/>
        <v>0</v>
      </c>
      <c r="R2593" s="46" t="str">
        <f t="shared" si="525"/>
        <v>-</v>
      </c>
      <c r="S2593" s="58" t="str">
        <f t="shared" si="526"/>
        <v>No Discount</v>
      </c>
      <c r="T2593" s="46" t="str">
        <f t="shared" si="527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528"/>
        <v>0</v>
      </c>
      <c r="W2593" s="46" t="str">
        <f t="shared" si="529"/>
        <v>-</v>
      </c>
      <c r="X2593" s="58">
        <f t="shared" si="530"/>
        <v>0</v>
      </c>
      <c r="Y2593" s="46" t="str">
        <f t="shared" si="531"/>
        <v>Yes</v>
      </c>
      <c r="Z2593" s="46" t="str">
        <f t="shared" si="532"/>
        <v>MID</v>
      </c>
    </row>
    <row r="2594" spans="1:26" x14ac:dyDescent="0.25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520"/>
        <v>8250</v>
      </c>
      <c r="L2594" s="46">
        <f t="shared" si="521"/>
        <v>9444</v>
      </c>
      <c r="M2594" s="46">
        <v>88</v>
      </c>
      <c r="N2594" s="46">
        <f t="shared" si="522"/>
        <v>9532</v>
      </c>
      <c r="O2594" s="46">
        <f t="shared" si="523"/>
        <v>1282</v>
      </c>
      <c r="P2594" s="46" t="s">
        <v>28</v>
      </c>
      <c r="Q2594" s="58">
        <f t="shared" si="524"/>
        <v>0.3</v>
      </c>
      <c r="R2594" s="46">
        <f t="shared" si="525"/>
        <v>2859.6</v>
      </c>
      <c r="S2594" s="58" t="str">
        <f t="shared" si="526"/>
        <v>No Discount</v>
      </c>
      <c r="T2594" s="46" t="str">
        <f t="shared" si="527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528"/>
        <v>0.3</v>
      </c>
      <c r="W2594" s="46">
        <f t="shared" si="529"/>
        <v>2859.6</v>
      </c>
      <c r="X2594" s="58">
        <f t="shared" si="530"/>
        <v>0</v>
      </c>
      <c r="Y2594" s="46" t="str">
        <f t="shared" si="531"/>
        <v>Yes</v>
      </c>
      <c r="Z2594" s="46" t="str">
        <f t="shared" si="532"/>
        <v>Very high</v>
      </c>
    </row>
    <row r="2595" spans="1:26" x14ac:dyDescent="0.25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520"/>
        <v>5650</v>
      </c>
      <c r="L2595" s="46">
        <f t="shared" si="521"/>
        <v>6034</v>
      </c>
      <c r="M2595" s="46">
        <v>62</v>
      </c>
      <c r="N2595" s="46">
        <f t="shared" si="522"/>
        <v>6096</v>
      </c>
      <c r="O2595" s="46">
        <f t="shared" si="523"/>
        <v>446</v>
      </c>
      <c r="P2595" s="46" t="s">
        <v>30</v>
      </c>
      <c r="Q2595" s="58">
        <f t="shared" si="524"/>
        <v>0</v>
      </c>
      <c r="R2595" s="46" t="str">
        <f t="shared" si="525"/>
        <v>-</v>
      </c>
      <c r="S2595" s="58" t="str">
        <f t="shared" si="526"/>
        <v>No Discount</v>
      </c>
      <c r="T2595" s="46" t="str">
        <f t="shared" si="527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528"/>
        <v>0</v>
      </c>
      <c r="W2595" s="46" t="str">
        <f t="shared" si="529"/>
        <v>-</v>
      </c>
      <c r="X2595" s="58">
        <f t="shared" si="530"/>
        <v>0</v>
      </c>
      <c r="Y2595" s="46" t="str">
        <f t="shared" si="531"/>
        <v>Yes</v>
      </c>
      <c r="Z2595" s="46" t="str">
        <f t="shared" si="532"/>
        <v>Very high</v>
      </c>
    </row>
    <row r="2596" spans="1:26" x14ac:dyDescent="0.25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520"/>
        <v>6368</v>
      </c>
      <c r="L2596" s="46">
        <f t="shared" si="521"/>
        <v>6680</v>
      </c>
      <c r="M2596" s="46">
        <v>33</v>
      </c>
      <c r="N2596" s="46">
        <f t="shared" si="522"/>
        <v>6713</v>
      </c>
      <c r="O2596" s="46">
        <f t="shared" si="523"/>
        <v>345</v>
      </c>
      <c r="P2596" s="46" t="s">
        <v>30</v>
      </c>
      <c r="Q2596" s="58">
        <f t="shared" si="524"/>
        <v>0</v>
      </c>
      <c r="R2596" s="46">
        <f t="shared" si="525"/>
        <v>1006.9499999999999</v>
      </c>
      <c r="S2596" s="58" t="str">
        <f t="shared" si="526"/>
        <v>No Discount</v>
      </c>
      <c r="T2596" s="46" t="str">
        <f t="shared" si="527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528"/>
        <v>0</v>
      </c>
      <c r="W2596" s="46" t="str">
        <f t="shared" si="529"/>
        <v>-</v>
      </c>
      <c r="X2596" s="58">
        <f t="shared" si="530"/>
        <v>0</v>
      </c>
      <c r="Y2596" s="46" t="str">
        <f t="shared" si="531"/>
        <v>No</v>
      </c>
      <c r="Z2596" s="46" t="str">
        <f t="shared" si="532"/>
        <v>MID</v>
      </c>
    </row>
    <row r="2597" spans="1:26" x14ac:dyDescent="0.25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520"/>
        <v>8035</v>
      </c>
      <c r="L2597" s="46">
        <f t="shared" si="521"/>
        <v>8686</v>
      </c>
      <c r="M2597" s="46">
        <v>51</v>
      </c>
      <c r="N2597" s="46">
        <f t="shared" si="522"/>
        <v>8737</v>
      </c>
      <c r="O2597" s="46">
        <f t="shared" si="523"/>
        <v>702</v>
      </c>
      <c r="P2597" s="46" t="s">
        <v>28</v>
      </c>
      <c r="Q2597" s="58">
        <f t="shared" si="524"/>
        <v>0</v>
      </c>
      <c r="R2597" s="46" t="str">
        <f t="shared" si="525"/>
        <v>-</v>
      </c>
      <c r="S2597" s="58" t="str">
        <f t="shared" si="526"/>
        <v>No Discount</v>
      </c>
      <c r="T2597" s="46" t="str">
        <f t="shared" si="527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528"/>
        <v>0</v>
      </c>
      <c r="W2597" s="46" t="str">
        <f t="shared" si="529"/>
        <v>-</v>
      </c>
      <c r="X2597" s="58">
        <f t="shared" si="530"/>
        <v>0</v>
      </c>
      <c r="Y2597" s="46" t="str">
        <f t="shared" si="531"/>
        <v>Yes</v>
      </c>
      <c r="Z2597" s="46" t="str">
        <f t="shared" si="532"/>
        <v>HIGH</v>
      </c>
    </row>
    <row r="2598" spans="1:26" x14ac:dyDescent="0.25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520"/>
        <v>228</v>
      </c>
      <c r="L2598" s="46">
        <f t="shared" si="521"/>
        <v>244</v>
      </c>
      <c r="M2598" s="46">
        <v>10</v>
      </c>
      <c r="N2598" s="46">
        <f t="shared" si="522"/>
        <v>254</v>
      </c>
      <c r="O2598" s="46">
        <f t="shared" si="523"/>
        <v>26</v>
      </c>
      <c r="P2598" s="46" t="s">
        <v>30</v>
      </c>
      <c r="Q2598" s="58">
        <f t="shared" si="524"/>
        <v>0</v>
      </c>
      <c r="R2598" s="46">
        <f t="shared" si="525"/>
        <v>71.12</v>
      </c>
      <c r="S2598" s="58" t="str">
        <f t="shared" si="526"/>
        <v>No Discount</v>
      </c>
      <c r="T2598" s="46" t="str">
        <f t="shared" si="527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528"/>
        <v>0</v>
      </c>
      <c r="W2598" s="46">
        <f t="shared" si="529"/>
        <v>71.12</v>
      </c>
      <c r="X2598" s="58">
        <f t="shared" si="530"/>
        <v>0</v>
      </c>
      <c r="Y2598" s="46" t="str">
        <f t="shared" si="531"/>
        <v>No</v>
      </c>
      <c r="Z2598" s="46" t="str">
        <f t="shared" si="532"/>
        <v>LOW</v>
      </c>
    </row>
    <row r="2599" spans="1:26" x14ac:dyDescent="0.25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520"/>
        <v>5894</v>
      </c>
      <c r="L2599" s="46">
        <f t="shared" si="521"/>
        <v>6368</v>
      </c>
      <c r="M2599" s="46">
        <v>63</v>
      </c>
      <c r="N2599" s="46">
        <f t="shared" si="522"/>
        <v>6431</v>
      </c>
      <c r="O2599" s="46">
        <f t="shared" si="523"/>
        <v>537</v>
      </c>
      <c r="P2599" s="46" t="s">
        <v>28</v>
      </c>
      <c r="Q2599" s="58">
        <f t="shared" si="524"/>
        <v>0</v>
      </c>
      <c r="R2599" s="46" t="str">
        <f t="shared" si="525"/>
        <v>-</v>
      </c>
      <c r="S2599" s="58" t="str">
        <f t="shared" si="526"/>
        <v>No Discount</v>
      </c>
      <c r="T2599" s="46" t="str">
        <f t="shared" si="527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528"/>
        <v>0</v>
      </c>
      <c r="W2599" s="46" t="str">
        <f t="shared" si="529"/>
        <v>-</v>
      </c>
      <c r="X2599" s="58">
        <f t="shared" si="530"/>
        <v>0</v>
      </c>
      <c r="Y2599" s="46" t="str">
        <f t="shared" si="531"/>
        <v>Yes</v>
      </c>
      <c r="Z2599" s="46" t="str">
        <f t="shared" si="532"/>
        <v>Very high</v>
      </c>
    </row>
    <row r="2600" spans="1:26" x14ac:dyDescent="0.25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520"/>
        <v>6887</v>
      </c>
      <c r="L2600" s="46">
        <f t="shared" si="521"/>
        <v>7361</v>
      </c>
      <c r="M2600" s="46">
        <v>38</v>
      </c>
      <c r="N2600" s="46">
        <f t="shared" si="522"/>
        <v>7399</v>
      </c>
      <c r="O2600" s="46">
        <f t="shared" si="523"/>
        <v>512</v>
      </c>
      <c r="P2600" s="46" t="s">
        <v>30</v>
      </c>
      <c r="Q2600" s="58">
        <f t="shared" si="524"/>
        <v>0</v>
      </c>
      <c r="R2600" s="46">
        <f t="shared" si="525"/>
        <v>1109.8499999999999</v>
      </c>
      <c r="S2600" s="58" t="str">
        <f t="shared" si="526"/>
        <v>No Discount</v>
      </c>
      <c r="T2600" s="46" t="str">
        <f t="shared" si="527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528"/>
        <v>0</v>
      </c>
      <c r="W2600" s="46" t="str">
        <f t="shared" si="529"/>
        <v>-</v>
      </c>
      <c r="X2600" s="58">
        <f t="shared" si="530"/>
        <v>0</v>
      </c>
      <c r="Y2600" s="46" t="str">
        <f t="shared" si="531"/>
        <v>Yes</v>
      </c>
      <c r="Z2600" s="46" t="str">
        <f t="shared" si="532"/>
        <v>MID</v>
      </c>
    </row>
    <row r="2601" spans="1:26" x14ac:dyDescent="0.25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520"/>
        <v>17899</v>
      </c>
      <c r="L2601" s="46">
        <f t="shared" si="521"/>
        <v>19530</v>
      </c>
      <c r="M2601" s="46">
        <v>34</v>
      </c>
      <c r="N2601" s="46">
        <f t="shared" si="522"/>
        <v>19564</v>
      </c>
      <c r="O2601" s="46">
        <f t="shared" si="523"/>
        <v>1665</v>
      </c>
      <c r="P2601" s="46" t="s">
        <v>30</v>
      </c>
      <c r="Q2601" s="58">
        <f t="shared" si="524"/>
        <v>0</v>
      </c>
      <c r="R2601" s="46">
        <f t="shared" si="525"/>
        <v>5477.92</v>
      </c>
      <c r="S2601" s="58" t="str">
        <f t="shared" si="526"/>
        <v>No Discount</v>
      </c>
      <c r="T2601" s="46" t="str">
        <f t="shared" si="527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528"/>
        <v>0</v>
      </c>
      <c r="W2601" s="46">
        <f t="shared" si="529"/>
        <v>5477.92</v>
      </c>
      <c r="X2601" s="58">
        <f t="shared" si="530"/>
        <v>0</v>
      </c>
      <c r="Y2601" s="46" t="str">
        <f t="shared" si="531"/>
        <v>Yes</v>
      </c>
      <c r="Z2601" s="46" t="str">
        <f t="shared" si="532"/>
        <v>MID</v>
      </c>
    </row>
    <row r="2602" spans="1:26" x14ac:dyDescent="0.25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520"/>
        <v>7191</v>
      </c>
      <c r="L2602" s="46">
        <f t="shared" si="521"/>
        <v>7620</v>
      </c>
      <c r="M2602" s="46">
        <v>80</v>
      </c>
      <c r="N2602" s="46">
        <f t="shared" si="522"/>
        <v>7700</v>
      </c>
      <c r="O2602" s="46">
        <f t="shared" si="523"/>
        <v>509</v>
      </c>
      <c r="P2602" s="46" t="s">
        <v>30</v>
      </c>
      <c r="Q2602" s="58">
        <f t="shared" si="524"/>
        <v>0</v>
      </c>
      <c r="R2602" s="46" t="str">
        <f t="shared" si="525"/>
        <v>-</v>
      </c>
      <c r="S2602" s="58" t="str">
        <f t="shared" si="526"/>
        <v>No Discount</v>
      </c>
      <c r="T2602" s="46" t="str">
        <f t="shared" si="527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528"/>
        <v>0</v>
      </c>
      <c r="W2602" s="46" t="str">
        <f t="shared" si="529"/>
        <v>-</v>
      </c>
      <c r="X2602" s="58">
        <f t="shared" si="530"/>
        <v>0</v>
      </c>
      <c r="Y2602" s="46" t="str">
        <f t="shared" si="531"/>
        <v>Yes</v>
      </c>
      <c r="Z2602" s="46" t="str">
        <f t="shared" si="532"/>
        <v>Very high</v>
      </c>
    </row>
    <row r="2603" spans="1:26" x14ac:dyDescent="0.25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520"/>
        <v>4564</v>
      </c>
      <c r="L2603" s="46">
        <f t="shared" si="521"/>
        <v>4836</v>
      </c>
      <c r="M2603" s="46">
        <v>45</v>
      </c>
      <c r="N2603" s="46">
        <f t="shared" si="522"/>
        <v>4881</v>
      </c>
      <c r="O2603" s="46">
        <f t="shared" si="523"/>
        <v>317</v>
      </c>
      <c r="P2603" s="46" t="s">
        <v>30</v>
      </c>
      <c r="Q2603" s="58">
        <f t="shared" si="524"/>
        <v>0</v>
      </c>
      <c r="R2603" s="46" t="str">
        <f t="shared" si="525"/>
        <v>-</v>
      </c>
      <c r="S2603" s="58" t="str">
        <f t="shared" si="526"/>
        <v>No Discount</v>
      </c>
      <c r="T2603" s="46" t="str">
        <f t="shared" si="527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528"/>
        <v>0</v>
      </c>
      <c r="W2603" s="46" t="str">
        <f t="shared" si="529"/>
        <v>-</v>
      </c>
      <c r="X2603" s="58">
        <f t="shared" si="530"/>
        <v>0</v>
      </c>
      <c r="Y2603" s="46" t="str">
        <f t="shared" si="531"/>
        <v>Yes</v>
      </c>
      <c r="Z2603" s="46" t="str">
        <f t="shared" si="532"/>
        <v>HIGH</v>
      </c>
    </row>
    <row r="2604" spans="1:26" x14ac:dyDescent="0.25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520"/>
        <v>17829</v>
      </c>
      <c r="L2604" s="46">
        <f t="shared" si="521"/>
        <v>19833</v>
      </c>
      <c r="M2604" s="46">
        <v>64</v>
      </c>
      <c r="N2604" s="46">
        <f t="shared" si="522"/>
        <v>19897</v>
      </c>
      <c r="O2604" s="46">
        <f t="shared" si="523"/>
        <v>2068</v>
      </c>
      <c r="P2604" s="46" t="s">
        <v>30</v>
      </c>
      <c r="Q2604" s="58">
        <f t="shared" si="524"/>
        <v>0</v>
      </c>
      <c r="R2604" s="46">
        <f t="shared" si="525"/>
        <v>5571.1600000000008</v>
      </c>
      <c r="S2604" s="58" t="str">
        <f t="shared" si="526"/>
        <v>No Discount</v>
      </c>
      <c r="T2604" s="46" t="str">
        <f t="shared" si="527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528"/>
        <v>0</v>
      </c>
      <c r="W2604" s="46">
        <f t="shared" si="529"/>
        <v>5571.1600000000008</v>
      </c>
      <c r="X2604" s="58">
        <f t="shared" si="530"/>
        <v>0</v>
      </c>
      <c r="Y2604" s="46" t="str">
        <f t="shared" si="531"/>
        <v>Yes</v>
      </c>
      <c r="Z2604" s="46" t="str">
        <f t="shared" si="532"/>
        <v>Very high</v>
      </c>
    </row>
    <row r="2605" spans="1:26" x14ac:dyDescent="0.25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520"/>
        <v>272</v>
      </c>
      <c r="L2605" s="46">
        <f t="shared" si="521"/>
        <v>296</v>
      </c>
      <c r="M2605" s="46">
        <v>30</v>
      </c>
      <c r="N2605" s="46">
        <f t="shared" si="522"/>
        <v>326</v>
      </c>
      <c r="O2605" s="46">
        <f t="shared" si="523"/>
        <v>54</v>
      </c>
      <c r="P2605" s="46" t="s">
        <v>30</v>
      </c>
      <c r="Q2605" s="58">
        <f t="shared" si="524"/>
        <v>0</v>
      </c>
      <c r="R2605" s="46">
        <f t="shared" si="525"/>
        <v>91.280000000000015</v>
      </c>
      <c r="S2605" s="58" t="str">
        <f t="shared" si="526"/>
        <v>No Discount</v>
      </c>
      <c r="T2605" s="46" t="str">
        <f t="shared" si="527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528"/>
        <v>0</v>
      </c>
      <c r="W2605" s="46">
        <f t="shared" si="529"/>
        <v>91.280000000000015</v>
      </c>
      <c r="X2605" s="58">
        <f t="shared" si="530"/>
        <v>0</v>
      </c>
      <c r="Y2605" s="46" t="str">
        <f t="shared" si="531"/>
        <v>No</v>
      </c>
      <c r="Z2605" s="46" t="str">
        <f t="shared" si="532"/>
        <v>MID</v>
      </c>
    </row>
    <row r="2606" spans="1:26" x14ac:dyDescent="0.25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520"/>
        <v>2670</v>
      </c>
      <c r="L2606" s="46">
        <f t="shared" si="521"/>
        <v>2996</v>
      </c>
      <c r="M2606" s="46">
        <v>96</v>
      </c>
      <c r="N2606" s="46">
        <f t="shared" si="522"/>
        <v>3092</v>
      </c>
      <c r="O2606" s="46">
        <f t="shared" si="523"/>
        <v>422</v>
      </c>
      <c r="P2606" s="46" t="s">
        <v>28</v>
      </c>
      <c r="Q2606" s="58">
        <f t="shared" si="524"/>
        <v>0</v>
      </c>
      <c r="R2606" s="46">
        <f t="shared" si="525"/>
        <v>865.7600000000001</v>
      </c>
      <c r="S2606" s="58" t="str">
        <f t="shared" si="526"/>
        <v>No Discount</v>
      </c>
      <c r="T2606" s="46" t="str">
        <f t="shared" si="527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528"/>
        <v>0</v>
      </c>
      <c r="W2606" s="46">
        <f t="shared" si="529"/>
        <v>865.7600000000001</v>
      </c>
      <c r="X2606" s="58">
        <f t="shared" si="530"/>
        <v>0</v>
      </c>
      <c r="Y2606" s="46" t="str">
        <f t="shared" si="531"/>
        <v>Yes</v>
      </c>
      <c r="Z2606" s="46" t="str">
        <f t="shared" si="532"/>
        <v>Very high</v>
      </c>
    </row>
    <row r="2607" spans="1:26" x14ac:dyDescent="0.25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520"/>
        <v>21840</v>
      </c>
      <c r="L2607" s="46">
        <f t="shared" si="521"/>
        <v>23805</v>
      </c>
      <c r="M2607" s="46">
        <v>79</v>
      </c>
      <c r="N2607" s="46">
        <f t="shared" si="522"/>
        <v>23884</v>
      </c>
      <c r="O2607" s="46">
        <f t="shared" si="523"/>
        <v>2044</v>
      </c>
      <c r="P2607" s="46" t="s">
        <v>28</v>
      </c>
      <c r="Q2607" s="58">
        <f t="shared" si="524"/>
        <v>0</v>
      </c>
      <c r="R2607" s="46" t="str">
        <f t="shared" si="525"/>
        <v>-</v>
      </c>
      <c r="S2607" s="58" t="str">
        <f t="shared" si="526"/>
        <v>No Discount</v>
      </c>
      <c r="T2607" s="46" t="str">
        <f t="shared" si="527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528"/>
        <v>0</v>
      </c>
      <c r="W2607" s="46" t="str">
        <f t="shared" si="529"/>
        <v>-</v>
      </c>
      <c r="X2607" s="58">
        <f t="shared" si="530"/>
        <v>0</v>
      </c>
      <c r="Y2607" s="46" t="str">
        <f t="shared" si="531"/>
        <v>Yes</v>
      </c>
      <c r="Z2607" s="46" t="str">
        <f t="shared" si="532"/>
        <v>Very high</v>
      </c>
    </row>
    <row r="2608" spans="1:26" x14ac:dyDescent="0.25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520"/>
        <v>5968</v>
      </c>
      <c r="L2608" s="46">
        <f t="shared" si="521"/>
        <v>6448</v>
      </c>
      <c r="M2608" s="46">
        <v>29</v>
      </c>
      <c r="N2608" s="46">
        <f t="shared" si="522"/>
        <v>6477</v>
      </c>
      <c r="O2608" s="46">
        <f t="shared" si="523"/>
        <v>509</v>
      </c>
      <c r="P2608" s="46" t="s">
        <v>152</v>
      </c>
      <c r="Q2608" s="58">
        <f t="shared" si="524"/>
        <v>0</v>
      </c>
      <c r="R2608" s="46">
        <f t="shared" si="525"/>
        <v>1813.5600000000002</v>
      </c>
      <c r="S2608" s="58" t="str">
        <f t="shared" si="526"/>
        <v>No Discount</v>
      </c>
      <c r="T2608" s="46" t="str">
        <f t="shared" si="527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528"/>
        <v>0</v>
      </c>
      <c r="W2608" s="46">
        <f t="shared" si="529"/>
        <v>1813.5600000000002</v>
      </c>
      <c r="X2608" s="58">
        <f t="shared" si="530"/>
        <v>0</v>
      </c>
      <c r="Y2608" s="46" t="str">
        <f t="shared" si="531"/>
        <v>No</v>
      </c>
      <c r="Z2608" s="46" t="str">
        <f t="shared" si="532"/>
        <v>MID</v>
      </c>
    </row>
    <row r="2609" spans="1:26" x14ac:dyDescent="0.25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520"/>
        <v>3916</v>
      </c>
      <c r="L2609" s="46">
        <f t="shared" si="521"/>
        <v>4192</v>
      </c>
      <c r="M2609" s="46">
        <v>31</v>
      </c>
      <c r="N2609" s="46">
        <f t="shared" si="522"/>
        <v>4223</v>
      </c>
      <c r="O2609" s="46">
        <f t="shared" si="523"/>
        <v>307</v>
      </c>
      <c r="P2609" s="46" t="s">
        <v>30</v>
      </c>
      <c r="Q2609" s="58">
        <f t="shared" si="524"/>
        <v>0</v>
      </c>
      <c r="R2609" s="46" t="str">
        <f t="shared" si="525"/>
        <v>-</v>
      </c>
      <c r="S2609" s="58" t="str">
        <f t="shared" si="526"/>
        <v>No Discount</v>
      </c>
      <c r="T2609" s="46" t="str">
        <f t="shared" si="527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528"/>
        <v>0</v>
      </c>
      <c r="W2609" s="46" t="str">
        <f t="shared" si="529"/>
        <v>-</v>
      </c>
      <c r="X2609" s="58">
        <f t="shared" si="530"/>
        <v>0</v>
      </c>
      <c r="Y2609" s="46" t="str">
        <f t="shared" si="531"/>
        <v>No</v>
      </c>
      <c r="Z2609" s="46" t="str">
        <f t="shared" si="532"/>
        <v>MID</v>
      </c>
    </row>
    <row r="2610" spans="1:26" x14ac:dyDescent="0.25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520"/>
        <v>30092</v>
      </c>
      <c r="L2610" s="46">
        <f t="shared" si="521"/>
        <v>32796</v>
      </c>
      <c r="M2610" s="46">
        <v>23</v>
      </c>
      <c r="N2610" s="46">
        <f t="shared" si="522"/>
        <v>32819</v>
      </c>
      <c r="O2610" s="46">
        <f t="shared" si="523"/>
        <v>2727</v>
      </c>
      <c r="P2610" s="46" t="s">
        <v>30</v>
      </c>
      <c r="Q2610" s="58">
        <f t="shared" si="524"/>
        <v>0.3</v>
      </c>
      <c r="R2610" s="46">
        <f t="shared" si="525"/>
        <v>9845.6999999999989</v>
      </c>
      <c r="S2610" s="58" t="str">
        <f t="shared" si="526"/>
        <v>No Discount</v>
      </c>
      <c r="T2610" s="46" t="str">
        <f t="shared" si="527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528"/>
        <v>0.3</v>
      </c>
      <c r="W2610" s="46">
        <f t="shared" si="529"/>
        <v>9845.6999999999989</v>
      </c>
      <c r="X2610" s="58">
        <f t="shared" si="530"/>
        <v>0</v>
      </c>
      <c r="Y2610" s="46" t="str">
        <f t="shared" si="531"/>
        <v>Yes</v>
      </c>
      <c r="Z2610" s="46" t="str">
        <f t="shared" si="532"/>
        <v>MID</v>
      </c>
    </row>
    <row r="2611" spans="1:26" x14ac:dyDescent="0.25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520"/>
        <v>48983</v>
      </c>
      <c r="L2611" s="46">
        <f t="shared" si="521"/>
        <v>52888</v>
      </c>
      <c r="M2611" s="46">
        <v>61</v>
      </c>
      <c r="N2611" s="46">
        <f t="shared" si="522"/>
        <v>52949</v>
      </c>
      <c r="O2611" s="46">
        <f t="shared" si="523"/>
        <v>3966</v>
      </c>
      <c r="P2611" s="46" t="s">
        <v>30</v>
      </c>
      <c r="Q2611" s="58">
        <f t="shared" si="524"/>
        <v>0</v>
      </c>
      <c r="R2611" s="46" t="str">
        <f t="shared" si="525"/>
        <v>-</v>
      </c>
      <c r="S2611" s="58" t="str">
        <f t="shared" si="526"/>
        <v>No Discount</v>
      </c>
      <c r="T2611" s="46" t="str">
        <f t="shared" si="527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528"/>
        <v>0</v>
      </c>
      <c r="W2611" s="46" t="str">
        <f t="shared" si="529"/>
        <v>-</v>
      </c>
      <c r="X2611" s="58">
        <f t="shared" si="530"/>
        <v>0</v>
      </c>
      <c r="Y2611" s="46" t="str">
        <f t="shared" si="531"/>
        <v>Yes</v>
      </c>
      <c r="Z2611" s="46" t="str">
        <f t="shared" si="532"/>
        <v>Very high</v>
      </c>
    </row>
    <row r="2612" spans="1:26" x14ac:dyDescent="0.25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520"/>
        <v>11426</v>
      </c>
      <c r="L2612" s="46">
        <f t="shared" si="521"/>
        <v>11764</v>
      </c>
      <c r="M2612" s="46">
        <v>93</v>
      </c>
      <c r="N2612" s="46">
        <f t="shared" si="522"/>
        <v>11857</v>
      </c>
      <c r="O2612" s="46">
        <f t="shared" si="523"/>
        <v>431</v>
      </c>
      <c r="P2612" s="46" t="s">
        <v>30</v>
      </c>
      <c r="Q2612" s="58">
        <f t="shared" si="524"/>
        <v>0.3</v>
      </c>
      <c r="R2612" s="46">
        <f t="shared" si="525"/>
        <v>3557.1</v>
      </c>
      <c r="S2612" s="58" t="str">
        <f t="shared" si="526"/>
        <v>No Discount</v>
      </c>
      <c r="T2612" s="46" t="str">
        <f t="shared" si="527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528"/>
        <v>0.3</v>
      </c>
      <c r="W2612" s="46">
        <f t="shared" si="529"/>
        <v>3557.1</v>
      </c>
      <c r="X2612" s="58">
        <f t="shared" si="530"/>
        <v>0</v>
      </c>
      <c r="Y2612" s="46" t="str">
        <f t="shared" si="531"/>
        <v>Yes</v>
      </c>
      <c r="Z2612" s="46" t="str">
        <f t="shared" si="532"/>
        <v>Very high</v>
      </c>
    </row>
    <row r="2613" spans="1:26" x14ac:dyDescent="0.25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520"/>
        <v>1576</v>
      </c>
      <c r="L2613" s="46">
        <f t="shared" si="521"/>
        <v>1754</v>
      </c>
      <c r="M2613" s="46">
        <v>62</v>
      </c>
      <c r="N2613" s="46">
        <f t="shared" si="522"/>
        <v>1816</v>
      </c>
      <c r="O2613" s="46">
        <f t="shared" si="523"/>
        <v>240</v>
      </c>
      <c r="P2613" s="46" t="s">
        <v>30</v>
      </c>
      <c r="Q2613" s="58">
        <f t="shared" si="524"/>
        <v>0</v>
      </c>
      <c r="R2613" s="46">
        <f t="shared" si="525"/>
        <v>508.48000000000008</v>
      </c>
      <c r="S2613" s="58" t="str">
        <f t="shared" si="526"/>
        <v>No Discount</v>
      </c>
      <c r="T2613" s="46" t="str">
        <f t="shared" si="527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528"/>
        <v>0</v>
      </c>
      <c r="W2613" s="46">
        <f t="shared" si="529"/>
        <v>508.48000000000008</v>
      </c>
      <c r="X2613" s="58">
        <f t="shared" si="530"/>
        <v>0</v>
      </c>
      <c r="Y2613" s="46" t="str">
        <f t="shared" si="531"/>
        <v>No</v>
      </c>
      <c r="Z2613" s="46" t="str">
        <f t="shared" si="532"/>
        <v>Very high</v>
      </c>
    </row>
    <row r="2614" spans="1:26" x14ac:dyDescent="0.25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520"/>
        <v>6967</v>
      </c>
      <c r="L2614" s="46">
        <f t="shared" si="521"/>
        <v>7315</v>
      </c>
      <c r="M2614" s="46">
        <v>39</v>
      </c>
      <c r="N2614" s="46">
        <f t="shared" si="522"/>
        <v>7354</v>
      </c>
      <c r="O2614" s="46">
        <f t="shared" si="523"/>
        <v>387</v>
      </c>
      <c r="P2614" s="46" t="s">
        <v>64</v>
      </c>
      <c r="Q2614" s="58">
        <f t="shared" si="524"/>
        <v>0</v>
      </c>
      <c r="R2614" s="46" t="str">
        <f t="shared" si="525"/>
        <v>-</v>
      </c>
      <c r="S2614" s="58" t="str">
        <f t="shared" si="526"/>
        <v>No Discount</v>
      </c>
      <c r="T2614" s="46" t="str">
        <f t="shared" si="527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528"/>
        <v>0</v>
      </c>
      <c r="W2614" s="46" t="str">
        <f t="shared" si="529"/>
        <v>-</v>
      </c>
      <c r="X2614" s="58">
        <f t="shared" si="530"/>
        <v>0</v>
      </c>
      <c r="Y2614" s="46" t="str">
        <f t="shared" si="531"/>
        <v>Yes</v>
      </c>
      <c r="Z2614" s="46" t="str">
        <f t="shared" si="532"/>
        <v>MID</v>
      </c>
    </row>
    <row r="2615" spans="1:26" x14ac:dyDescent="0.25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520"/>
        <v>174</v>
      </c>
      <c r="L2615" s="46">
        <f t="shared" si="521"/>
        <v>189</v>
      </c>
      <c r="M2615" s="46">
        <v>10</v>
      </c>
      <c r="N2615" s="46">
        <f t="shared" si="522"/>
        <v>199</v>
      </c>
      <c r="O2615" s="46">
        <f t="shared" si="523"/>
        <v>25</v>
      </c>
      <c r="P2615" s="46" t="s">
        <v>30</v>
      </c>
      <c r="Q2615" s="58">
        <f t="shared" si="524"/>
        <v>0</v>
      </c>
      <c r="R2615" s="46" t="str">
        <f t="shared" si="525"/>
        <v>-</v>
      </c>
      <c r="S2615" s="58" t="str">
        <f t="shared" si="526"/>
        <v>No Discount</v>
      </c>
      <c r="T2615" s="46" t="str">
        <f t="shared" si="527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528"/>
        <v>0</v>
      </c>
      <c r="W2615" s="46" t="str">
        <f t="shared" si="529"/>
        <v>-</v>
      </c>
      <c r="X2615" s="58">
        <f t="shared" si="530"/>
        <v>0</v>
      </c>
      <c r="Y2615" s="46" t="str">
        <f t="shared" si="531"/>
        <v>No</v>
      </c>
      <c r="Z2615" s="46" t="str">
        <f t="shared" si="532"/>
        <v>LOW</v>
      </c>
    </row>
    <row r="2616" spans="1:26" x14ac:dyDescent="0.25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520"/>
        <v>510</v>
      </c>
      <c r="L2616" s="46">
        <f t="shared" si="521"/>
        <v>573</v>
      </c>
      <c r="M2616" s="46">
        <v>30</v>
      </c>
      <c r="N2616" s="46">
        <f t="shared" si="522"/>
        <v>603</v>
      </c>
      <c r="O2616" s="46">
        <f t="shared" si="523"/>
        <v>93</v>
      </c>
      <c r="P2616" s="46" t="s">
        <v>30</v>
      </c>
      <c r="Q2616" s="58">
        <f t="shared" si="524"/>
        <v>0.3</v>
      </c>
      <c r="R2616" s="46">
        <f t="shared" si="525"/>
        <v>180.9</v>
      </c>
      <c r="S2616" s="58" t="str">
        <f t="shared" si="526"/>
        <v>No Discount</v>
      </c>
      <c r="T2616" s="46" t="str">
        <f t="shared" si="527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si="528"/>
        <v>0.3</v>
      </c>
      <c r="W2616" s="46">
        <f t="shared" si="529"/>
        <v>180.9</v>
      </c>
      <c r="X2616" s="58">
        <f t="shared" si="530"/>
        <v>0</v>
      </c>
      <c r="Y2616" s="46" t="str">
        <f t="shared" si="531"/>
        <v>No</v>
      </c>
      <c r="Z2616" s="46" t="str">
        <f t="shared" si="532"/>
        <v>MID</v>
      </c>
    </row>
    <row r="2617" spans="1:26" x14ac:dyDescent="0.25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520"/>
        <v>4794</v>
      </c>
      <c r="L2617" s="46">
        <f t="shared" si="521"/>
        <v>5080</v>
      </c>
      <c r="M2617" s="46">
        <v>73</v>
      </c>
      <c r="N2617" s="46">
        <f t="shared" si="522"/>
        <v>5153</v>
      </c>
      <c r="O2617" s="46">
        <f t="shared" si="523"/>
        <v>359</v>
      </c>
      <c r="P2617" s="46" t="s">
        <v>30</v>
      </c>
      <c r="Q2617" s="58">
        <f t="shared" si="524"/>
        <v>0</v>
      </c>
      <c r="R2617" s="46">
        <f t="shared" si="525"/>
        <v>1442.8400000000001</v>
      </c>
      <c r="S2617" s="58" t="str">
        <f t="shared" si="526"/>
        <v>No Discount</v>
      </c>
      <c r="T2617" s="46" t="str">
        <f t="shared" si="527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528"/>
        <v>0</v>
      </c>
      <c r="W2617" s="46">
        <f t="shared" si="529"/>
        <v>1442.8400000000001</v>
      </c>
      <c r="X2617" s="58">
        <f t="shared" si="530"/>
        <v>0</v>
      </c>
      <c r="Y2617" s="46" t="str">
        <f t="shared" si="531"/>
        <v>Yes</v>
      </c>
      <c r="Z2617" s="46" t="str">
        <f t="shared" si="532"/>
        <v>Very high</v>
      </c>
    </row>
    <row r="2618" spans="1:26" x14ac:dyDescent="0.25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520"/>
        <v>258</v>
      </c>
      <c r="L2618" s="46">
        <f t="shared" si="521"/>
        <v>284</v>
      </c>
      <c r="M2618" s="46">
        <v>30</v>
      </c>
      <c r="N2618" s="46">
        <f t="shared" si="522"/>
        <v>314</v>
      </c>
      <c r="O2618" s="46">
        <f t="shared" si="523"/>
        <v>56</v>
      </c>
      <c r="P2618" s="46" t="s">
        <v>30</v>
      </c>
      <c r="Q2618" s="58">
        <f t="shared" si="524"/>
        <v>0</v>
      </c>
      <c r="R2618" s="46">
        <f t="shared" si="525"/>
        <v>47.1</v>
      </c>
      <c r="S2618" s="58" t="str">
        <f t="shared" si="526"/>
        <v>No Discount</v>
      </c>
      <c r="T2618" s="46" t="str">
        <f t="shared" si="527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528"/>
        <v>0</v>
      </c>
      <c r="W2618" s="46" t="str">
        <f t="shared" si="529"/>
        <v>-</v>
      </c>
      <c r="X2618" s="58">
        <f t="shared" si="530"/>
        <v>0</v>
      </c>
      <c r="Y2618" s="46" t="str">
        <f t="shared" si="531"/>
        <v>No</v>
      </c>
      <c r="Z2618" s="46" t="str">
        <f t="shared" si="532"/>
        <v>MID</v>
      </c>
    </row>
    <row r="2619" spans="1:26" x14ac:dyDescent="0.25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520"/>
        <v>37615</v>
      </c>
      <c r="L2619" s="46">
        <f t="shared" si="521"/>
        <v>40995</v>
      </c>
      <c r="M2619" s="46">
        <v>50</v>
      </c>
      <c r="N2619" s="46">
        <f t="shared" si="522"/>
        <v>41045</v>
      </c>
      <c r="O2619" s="46">
        <f t="shared" si="523"/>
        <v>3430</v>
      </c>
      <c r="P2619" s="46" t="s">
        <v>30</v>
      </c>
      <c r="Q2619" s="58">
        <f t="shared" si="524"/>
        <v>0</v>
      </c>
      <c r="R2619" s="46">
        <f t="shared" si="525"/>
        <v>6156.75</v>
      </c>
      <c r="S2619" s="58" t="str">
        <f t="shared" si="526"/>
        <v>No Discount</v>
      </c>
      <c r="T2619" s="46" t="str">
        <f t="shared" si="527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528"/>
        <v>0</v>
      </c>
      <c r="W2619" s="46" t="str">
        <f t="shared" si="529"/>
        <v>-</v>
      </c>
      <c r="X2619" s="58">
        <f t="shared" si="530"/>
        <v>0</v>
      </c>
      <c r="Y2619" s="46" t="str">
        <f t="shared" si="531"/>
        <v>Yes</v>
      </c>
      <c r="Z2619" s="46" t="str">
        <f t="shared" si="532"/>
        <v>HIGH</v>
      </c>
    </row>
    <row r="2620" spans="1:26" x14ac:dyDescent="0.25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520"/>
        <v>99111</v>
      </c>
      <c r="L2620" s="46">
        <f t="shared" si="521"/>
        <v>106050</v>
      </c>
      <c r="M2620" s="46">
        <v>71</v>
      </c>
      <c r="N2620" s="46">
        <f t="shared" si="522"/>
        <v>106121</v>
      </c>
      <c r="O2620" s="46">
        <f t="shared" si="523"/>
        <v>7010</v>
      </c>
      <c r="P2620" s="46" t="s">
        <v>28</v>
      </c>
      <c r="Q2620" s="58">
        <f t="shared" si="524"/>
        <v>0</v>
      </c>
      <c r="R2620" s="46">
        <f t="shared" si="525"/>
        <v>29713.88</v>
      </c>
      <c r="S2620" s="58" t="str">
        <f t="shared" si="526"/>
        <v>No Discount</v>
      </c>
      <c r="T2620" s="46" t="str">
        <f t="shared" si="527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528"/>
        <v>0</v>
      </c>
      <c r="W2620" s="46">
        <f t="shared" si="529"/>
        <v>29713.88</v>
      </c>
      <c r="X2620" s="58">
        <f t="shared" si="530"/>
        <v>0</v>
      </c>
      <c r="Y2620" s="46" t="str">
        <f t="shared" si="531"/>
        <v>Yes</v>
      </c>
      <c r="Z2620" s="46" t="str">
        <f t="shared" si="532"/>
        <v>Very high</v>
      </c>
    </row>
    <row r="2621" spans="1:26" x14ac:dyDescent="0.25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520"/>
        <v>5470</v>
      </c>
      <c r="L2621" s="46">
        <f t="shared" si="521"/>
        <v>5686</v>
      </c>
      <c r="M2621" s="46">
        <v>75</v>
      </c>
      <c r="N2621" s="46">
        <f t="shared" si="522"/>
        <v>5761</v>
      </c>
      <c r="O2621" s="46">
        <f t="shared" si="523"/>
        <v>291</v>
      </c>
      <c r="P2621" s="46" t="s">
        <v>28</v>
      </c>
      <c r="Q2621" s="58">
        <f t="shared" si="524"/>
        <v>0</v>
      </c>
      <c r="R2621" s="46">
        <f t="shared" si="525"/>
        <v>864.15</v>
      </c>
      <c r="S2621" s="58" t="str">
        <f t="shared" si="526"/>
        <v>No Discount</v>
      </c>
      <c r="T2621" s="46" t="str">
        <f t="shared" si="527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528"/>
        <v>0</v>
      </c>
      <c r="W2621" s="46" t="str">
        <f t="shared" si="529"/>
        <v>-</v>
      </c>
      <c r="X2621" s="58">
        <f t="shared" si="530"/>
        <v>0</v>
      </c>
      <c r="Y2621" s="46" t="str">
        <f t="shared" si="531"/>
        <v>Yes</v>
      </c>
      <c r="Z2621" s="46" t="str">
        <f t="shared" si="532"/>
        <v>Very high</v>
      </c>
    </row>
    <row r="2622" spans="1:26" x14ac:dyDescent="0.25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520"/>
        <v>10160</v>
      </c>
      <c r="L2622" s="46">
        <f t="shared" si="521"/>
        <v>10864</v>
      </c>
      <c r="M2622" s="46">
        <v>35</v>
      </c>
      <c r="N2622" s="46">
        <f t="shared" si="522"/>
        <v>10899</v>
      </c>
      <c r="O2622" s="46">
        <f t="shared" si="523"/>
        <v>739</v>
      </c>
      <c r="P2622" s="46" t="s">
        <v>30</v>
      </c>
      <c r="Q2622" s="58">
        <f t="shared" si="524"/>
        <v>0</v>
      </c>
      <c r="R2622" s="46" t="str">
        <f t="shared" si="525"/>
        <v>-</v>
      </c>
      <c r="S2622" s="58" t="str">
        <f t="shared" si="526"/>
        <v>No Discount</v>
      </c>
      <c r="T2622" s="46" t="str">
        <f t="shared" si="527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528"/>
        <v>0</v>
      </c>
      <c r="W2622" s="46" t="str">
        <f t="shared" si="529"/>
        <v>-</v>
      </c>
      <c r="X2622" s="58">
        <f t="shared" si="530"/>
        <v>0</v>
      </c>
      <c r="Y2622" s="46" t="str">
        <f t="shared" si="531"/>
        <v>No</v>
      </c>
      <c r="Z2622" s="46" t="str">
        <f t="shared" si="532"/>
        <v>MID</v>
      </c>
    </row>
    <row r="2623" spans="1:26" x14ac:dyDescent="0.25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520"/>
        <v>196</v>
      </c>
      <c r="L2623" s="46">
        <f t="shared" si="521"/>
        <v>202</v>
      </c>
      <c r="M2623" s="46">
        <v>10</v>
      </c>
      <c r="N2623" s="46">
        <f t="shared" si="522"/>
        <v>212</v>
      </c>
      <c r="O2623" s="46">
        <f t="shared" si="523"/>
        <v>16</v>
      </c>
      <c r="P2623" s="46" t="s">
        <v>28</v>
      </c>
      <c r="Q2623" s="58">
        <f t="shared" si="524"/>
        <v>0</v>
      </c>
      <c r="R2623" s="46" t="str">
        <f t="shared" si="525"/>
        <v>-</v>
      </c>
      <c r="S2623" s="58" t="str">
        <f t="shared" si="526"/>
        <v>No Discount</v>
      </c>
      <c r="T2623" s="46" t="str">
        <f t="shared" si="527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528"/>
        <v>0</v>
      </c>
      <c r="W2623" s="46" t="str">
        <f t="shared" si="529"/>
        <v>-</v>
      </c>
      <c r="X2623" s="58">
        <f t="shared" si="530"/>
        <v>0</v>
      </c>
      <c r="Y2623" s="46" t="str">
        <f t="shared" si="531"/>
        <v>No</v>
      </c>
      <c r="Z2623" s="46" t="str">
        <f t="shared" si="532"/>
        <v>LOW</v>
      </c>
    </row>
    <row r="2624" spans="1:26" x14ac:dyDescent="0.25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520"/>
        <v>5265</v>
      </c>
      <c r="L2624" s="46">
        <f t="shared" si="521"/>
        <v>5577</v>
      </c>
      <c r="M2624" s="46">
        <v>51</v>
      </c>
      <c r="N2624" s="46">
        <f t="shared" si="522"/>
        <v>5628</v>
      </c>
      <c r="O2624" s="46">
        <f t="shared" si="523"/>
        <v>363</v>
      </c>
      <c r="P2624" s="46" t="s">
        <v>28</v>
      </c>
      <c r="Q2624" s="58">
        <f t="shared" si="524"/>
        <v>0</v>
      </c>
      <c r="R2624" s="46">
        <f t="shared" si="525"/>
        <v>844.19999999999993</v>
      </c>
      <c r="S2624" s="58" t="str">
        <f t="shared" si="526"/>
        <v>No Discount</v>
      </c>
      <c r="T2624" s="46" t="str">
        <f t="shared" si="527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528"/>
        <v>0</v>
      </c>
      <c r="W2624" s="46" t="str">
        <f t="shared" si="529"/>
        <v>-</v>
      </c>
      <c r="X2624" s="58">
        <f t="shared" si="530"/>
        <v>0</v>
      </c>
      <c r="Y2624" s="46" t="str">
        <f t="shared" si="531"/>
        <v>Yes</v>
      </c>
      <c r="Z2624" s="46" t="str">
        <f t="shared" si="532"/>
        <v>HIGH</v>
      </c>
    </row>
    <row r="2625" spans="1:26" x14ac:dyDescent="0.25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520"/>
        <v>3152</v>
      </c>
      <c r="L2625" s="46">
        <f t="shared" si="521"/>
        <v>3508</v>
      </c>
      <c r="M2625" s="46">
        <v>46</v>
      </c>
      <c r="N2625" s="46">
        <f t="shared" si="522"/>
        <v>3554</v>
      </c>
      <c r="O2625" s="46">
        <f t="shared" si="523"/>
        <v>402</v>
      </c>
      <c r="P2625" s="46" t="s">
        <v>30</v>
      </c>
      <c r="Q2625" s="58">
        <f t="shared" si="524"/>
        <v>0</v>
      </c>
      <c r="R2625" s="46">
        <f t="shared" si="525"/>
        <v>995.12000000000012</v>
      </c>
      <c r="S2625" s="58" t="str">
        <f t="shared" si="526"/>
        <v>No Discount</v>
      </c>
      <c r="T2625" s="46" t="str">
        <f t="shared" si="527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528"/>
        <v>0</v>
      </c>
      <c r="W2625" s="46">
        <f t="shared" si="529"/>
        <v>995.12000000000012</v>
      </c>
      <c r="X2625" s="58">
        <f t="shared" si="530"/>
        <v>0</v>
      </c>
      <c r="Y2625" s="46" t="str">
        <f t="shared" si="531"/>
        <v>No</v>
      </c>
      <c r="Z2625" s="46" t="str">
        <f t="shared" si="532"/>
        <v>HIGH</v>
      </c>
    </row>
    <row r="2626" spans="1:26" x14ac:dyDescent="0.25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520"/>
        <v>316</v>
      </c>
      <c r="L2626" s="46">
        <f t="shared" si="521"/>
        <v>328</v>
      </c>
      <c r="M2626" s="46">
        <v>10</v>
      </c>
      <c r="N2626" s="46">
        <f t="shared" si="522"/>
        <v>338</v>
      </c>
      <c r="O2626" s="46">
        <f t="shared" si="523"/>
        <v>22</v>
      </c>
      <c r="P2626" s="46" t="s">
        <v>28</v>
      </c>
      <c r="Q2626" s="58">
        <f t="shared" si="524"/>
        <v>0</v>
      </c>
      <c r="R2626" s="46">
        <f t="shared" si="525"/>
        <v>50.699999999999996</v>
      </c>
      <c r="S2626" s="58" t="str">
        <f t="shared" si="526"/>
        <v>No Discount</v>
      </c>
      <c r="T2626" s="46" t="str">
        <f t="shared" si="527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528"/>
        <v>0</v>
      </c>
      <c r="W2626" s="46" t="str">
        <f t="shared" si="529"/>
        <v>-</v>
      </c>
      <c r="X2626" s="58">
        <f t="shared" si="530"/>
        <v>0</v>
      </c>
      <c r="Y2626" s="46" t="str">
        <f t="shared" si="531"/>
        <v>No</v>
      </c>
      <c r="Z2626" s="46" t="str">
        <f t="shared" si="532"/>
        <v>LOW</v>
      </c>
    </row>
    <row r="2627" spans="1:26" x14ac:dyDescent="0.25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533">I2627*J2627</f>
        <v>1591</v>
      </c>
      <c r="L2627" s="46">
        <f t="shared" ref="L2627:L2690" si="534">H2627*J2627</f>
        <v>1637</v>
      </c>
      <c r="M2627" s="46">
        <v>85</v>
      </c>
      <c r="N2627" s="46">
        <f t="shared" ref="N2627:N2690" si="535">L2627+M2627</f>
        <v>1722</v>
      </c>
      <c r="O2627" s="46">
        <f t="shared" ref="O2627:O2690" si="536">N2627-K2627</f>
        <v>131</v>
      </c>
      <c r="P2627" s="46" t="s">
        <v>28</v>
      </c>
      <c r="Q2627" s="58">
        <f t="shared" ref="Q2627:Q2690" si="537">IF(E2627="Amazon",30%,0)</f>
        <v>0</v>
      </c>
      <c r="R2627" s="46">
        <f t="shared" ref="R2627:R2690" si="538">IF(E2627="Amazon",30%*N2627,IF(E2627="Flipkart",28%*N2627,IF(E2627="India Mart",15%*N2627,"-")))</f>
        <v>258.3</v>
      </c>
      <c r="S2627" s="58" t="str">
        <f t="shared" ref="S2627:S2690" si="539">IF(AND(E2627="Website",N2627&gt;25000),2%,"No Discount")</f>
        <v>No Discount</v>
      </c>
      <c r="T2627" s="46" t="str">
        <f t="shared" ref="T2627:T2690" si="540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ref="V2627:V2690" si="541">IF(E2627="Amazon",30%,0%)</f>
        <v>0</v>
      </c>
      <c r="W2627" s="46" t="str">
        <f t="shared" ref="W2627:W2690" si="542">IF(E2627="Amazon",N2627*30%,IF(E2627="flipkart",N2627*28%,IF(E2627="indiamart",N2627*15%,"-")))</f>
        <v>-</v>
      </c>
      <c r="X2627" s="58">
        <f t="shared" ref="X2627:X2690" si="543">IF(AND(E2627="website",N2627&gt;25000),2%,0%)</f>
        <v>0</v>
      </c>
      <c r="Y2627" s="46" t="str">
        <f t="shared" ref="Y2627:Y2690" si="544">IF(OR(D2627="Furniture",D2627="Technology"),"Yes","No")</f>
        <v>Yes</v>
      </c>
      <c r="Z2627" s="46" t="str">
        <f t="shared" ref="Z2627:Z2690" si="545">_xlfn.IFS(M2627&lt;=20,"LOW",M2627&lt;=40,"MID",M2627&lt;=60,"HIGH",M2627&gt;60,"Very high")</f>
        <v>Very high</v>
      </c>
    </row>
    <row r="2628" spans="1:26" x14ac:dyDescent="0.25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533"/>
        <v>14212</v>
      </c>
      <c r="L2628" s="46">
        <f t="shared" si="534"/>
        <v>15068</v>
      </c>
      <c r="M2628" s="46">
        <v>77</v>
      </c>
      <c r="N2628" s="46">
        <f t="shared" si="535"/>
        <v>15145</v>
      </c>
      <c r="O2628" s="46">
        <f t="shared" si="536"/>
        <v>933</v>
      </c>
      <c r="P2628" s="46" t="s">
        <v>30</v>
      </c>
      <c r="Q2628" s="58">
        <f t="shared" si="537"/>
        <v>0</v>
      </c>
      <c r="R2628" s="46" t="str">
        <f t="shared" si="538"/>
        <v>-</v>
      </c>
      <c r="S2628" s="58" t="str">
        <f t="shared" si="539"/>
        <v>No Discount</v>
      </c>
      <c r="T2628" s="46" t="str">
        <f t="shared" si="540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541"/>
        <v>0</v>
      </c>
      <c r="W2628" s="46" t="str">
        <f t="shared" si="542"/>
        <v>-</v>
      </c>
      <c r="X2628" s="58">
        <f t="shared" si="543"/>
        <v>0</v>
      </c>
      <c r="Y2628" s="46" t="str">
        <f t="shared" si="544"/>
        <v>Yes</v>
      </c>
      <c r="Z2628" s="46" t="str">
        <f t="shared" si="545"/>
        <v>Very high</v>
      </c>
    </row>
    <row r="2629" spans="1:26" x14ac:dyDescent="0.25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533"/>
        <v>8205</v>
      </c>
      <c r="L2629" s="46">
        <f t="shared" si="534"/>
        <v>8529</v>
      </c>
      <c r="M2629" s="46">
        <v>23</v>
      </c>
      <c r="N2629" s="46">
        <f t="shared" si="535"/>
        <v>8552</v>
      </c>
      <c r="O2629" s="46">
        <f t="shared" si="536"/>
        <v>347</v>
      </c>
      <c r="P2629" s="46" t="s">
        <v>30</v>
      </c>
      <c r="Q2629" s="58">
        <f t="shared" si="537"/>
        <v>0</v>
      </c>
      <c r="R2629" s="46" t="str">
        <f t="shared" si="538"/>
        <v>-</v>
      </c>
      <c r="S2629" s="58" t="str">
        <f t="shared" si="539"/>
        <v>No Discount</v>
      </c>
      <c r="T2629" s="46" t="str">
        <f t="shared" si="540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541"/>
        <v>0</v>
      </c>
      <c r="W2629" s="46" t="str">
        <f t="shared" si="542"/>
        <v>-</v>
      </c>
      <c r="X2629" s="58">
        <f t="shared" si="543"/>
        <v>0</v>
      </c>
      <c r="Y2629" s="46" t="str">
        <f t="shared" si="544"/>
        <v>Yes</v>
      </c>
      <c r="Z2629" s="46" t="str">
        <f t="shared" si="545"/>
        <v>MID</v>
      </c>
    </row>
    <row r="2630" spans="1:26" x14ac:dyDescent="0.25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533"/>
        <v>756</v>
      </c>
      <c r="L2630" s="46">
        <f t="shared" si="534"/>
        <v>824</v>
      </c>
      <c r="M2630" s="46">
        <v>30</v>
      </c>
      <c r="N2630" s="46">
        <f t="shared" si="535"/>
        <v>854</v>
      </c>
      <c r="O2630" s="46">
        <f t="shared" si="536"/>
        <v>98</v>
      </c>
      <c r="P2630" s="46" t="s">
        <v>30</v>
      </c>
      <c r="Q2630" s="58">
        <f t="shared" si="537"/>
        <v>0</v>
      </c>
      <c r="R2630" s="46">
        <f t="shared" si="538"/>
        <v>128.1</v>
      </c>
      <c r="S2630" s="58" t="str">
        <f t="shared" si="539"/>
        <v>No Discount</v>
      </c>
      <c r="T2630" s="46" t="str">
        <f t="shared" si="540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541"/>
        <v>0</v>
      </c>
      <c r="W2630" s="46" t="str">
        <f t="shared" si="542"/>
        <v>-</v>
      </c>
      <c r="X2630" s="58">
        <f t="shared" si="543"/>
        <v>0</v>
      </c>
      <c r="Y2630" s="46" t="str">
        <f t="shared" si="544"/>
        <v>No</v>
      </c>
      <c r="Z2630" s="46" t="str">
        <f t="shared" si="545"/>
        <v>MID</v>
      </c>
    </row>
    <row r="2631" spans="1:26" x14ac:dyDescent="0.25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533"/>
        <v>6304</v>
      </c>
      <c r="L2631" s="46">
        <f t="shared" si="534"/>
        <v>6682</v>
      </c>
      <c r="M2631" s="46">
        <v>84</v>
      </c>
      <c r="N2631" s="46">
        <f t="shared" si="535"/>
        <v>6766</v>
      </c>
      <c r="O2631" s="46">
        <f t="shared" si="536"/>
        <v>462</v>
      </c>
      <c r="P2631" s="46" t="s">
        <v>28</v>
      </c>
      <c r="Q2631" s="58">
        <f t="shared" si="537"/>
        <v>0</v>
      </c>
      <c r="R2631" s="46" t="str">
        <f t="shared" si="538"/>
        <v>-</v>
      </c>
      <c r="S2631" s="58" t="str">
        <f t="shared" si="539"/>
        <v>No Discount</v>
      </c>
      <c r="T2631" s="46" t="str">
        <f t="shared" si="540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541"/>
        <v>0</v>
      </c>
      <c r="W2631" s="46" t="str">
        <f t="shared" si="542"/>
        <v>-</v>
      </c>
      <c r="X2631" s="58">
        <f t="shared" si="543"/>
        <v>0</v>
      </c>
      <c r="Y2631" s="46" t="str">
        <f t="shared" si="544"/>
        <v>Yes</v>
      </c>
      <c r="Z2631" s="46" t="str">
        <f t="shared" si="545"/>
        <v>Very high</v>
      </c>
    </row>
    <row r="2632" spans="1:26" x14ac:dyDescent="0.25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533"/>
        <v>1802</v>
      </c>
      <c r="L2632" s="46">
        <f t="shared" si="534"/>
        <v>1908</v>
      </c>
      <c r="M2632" s="46">
        <v>26</v>
      </c>
      <c r="N2632" s="46">
        <f t="shared" si="535"/>
        <v>1934</v>
      </c>
      <c r="O2632" s="46">
        <f t="shared" si="536"/>
        <v>132</v>
      </c>
      <c r="P2632" s="46" t="s">
        <v>28</v>
      </c>
      <c r="Q2632" s="58">
        <f t="shared" si="537"/>
        <v>0</v>
      </c>
      <c r="R2632" s="46">
        <f t="shared" si="538"/>
        <v>541.5200000000001</v>
      </c>
      <c r="S2632" s="58" t="str">
        <f t="shared" si="539"/>
        <v>No Discount</v>
      </c>
      <c r="T2632" s="46" t="str">
        <f t="shared" si="540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541"/>
        <v>0</v>
      </c>
      <c r="W2632" s="46">
        <f t="shared" si="542"/>
        <v>541.5200000000001</v>
      </c>
      <c r="X2632" s="58">
        <f t="shared" si="543"/>
        <v>0</v>
      </c>
      <c r="Y2632" s="46" t="str">
        <f t="shared" si="544"/>
        <v>No</v>
      </c>
      <c r="Z2632" s="46" t="str">
        <f t="shared" si="545"/>
        <v>MID</v>
      </c>
    </row>
    <row r="2633" spans="1:26" x14ac:dyDescent="0.25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533"/>
        <v>260</v>
      </c>
      <c r="L2633" s="46">
        <f t="shared" si="534"/>
        <v>278</v>
      </c>
      <c r="M2633" s="46">
        <v>30</v>
      </c>
      <c r="N2633" s="46">
        <f t="shared" si="535"/>
        <v>308</v>
      </c>
      <c r="O2633" s="46">
        <f t="shared" si="536"/>
        <v>48</v>
      </c>
      <c r="P2633" s="46" t="s">
        <v>30</v>
      </c>
      <c r="Q2633" s="58">
        <f t="shared" si="537"/>
        <v>0</v>
      </c>
      <c r="R2633" s="46" t="str">
        <f t="shared" si="538"/>
        <v>-</v>
      </c>
      <c r="S2633" s="58" t="str">
        <f t="shared" si="539"/>
        <v>No Discount</v>
      </c>
      <c r="T2633" s="46" t="str">
        <f t="shared" si="540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541"/>
        <v>0</v>
      </c>
      <c r="W2633" s="46" t="str">
        <f t="shared" si="542"/>
        <v>-</v>
      </c>
      <c r="X2633" s="58">
        <f t="shared" si="543"/>
        <v>0</v>
      </c>
      <c r="Y2633" s="46" t="str">
        <f t="shared" si="544"/>
        <v>No</v>
      </c>
      <c r="Z2633" s="46" t="str">
        <f t="shared" si="545"/>
        <v>MID</v>
      </c>
    </row>
    <row r="2634" spans="1:26" x14ac:dyDescent="0.25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533"/>
        <v>6512</v>
      </c>
      <c r="L2634" s="46">
        <f t="shared" si="534"/>
        <v>6768</v>
      </c>
      <c r="M2634" s="46">
        <v>42</v>
      </c>
      <c r="N2634" s="46">
        <f t="shared" si="535"/>
        <v>6810</v>
      </c>
      <c r="O2634" s="46">
        <f t="shared" si="536"/>
        <v>298</v>
      </c>
      <c r="P2634" s="46" t="s">
        <v>30</v>
      </c>
      <c r="Q2634" s="58">
        <f t="shared" si="537"/>
        <v>0.3</v>
      </c>
      <c r="R2634" s="46">
        <f t="shared" si="538"/>
        <v>2043</v>
      </c>
      <c r="S2634" s="58" t="str">
        <f t="shared" si="539"/>
        <v>No Discount</v>
      </c>
      <c r="T2634" s="46" t="str">
        <f t="shared" si="540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541"/>
        <v>0.3</v>
      </c>
      <c r="W2634" s="46">
        <f t="shared" si="542"/>
        <v>2043</v>
      </c>
      <c r="X2634" s="58">
        <f t="shared" si="543"/>
        <v>0</v>
      </c>
      <c r="Y2634" s="46" t="str">
        <f t="shared" si="544"/>
        <v>Yes</v>
      </c>
      <c r="Z2634" s="46" t="str">
        <f t="shared" si="545"/>
        <v>HIGH</v>
      </c>
    </row>
    <row r="2635" spans="1:26" x14ac:dyDescent="0.25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533"/>
        <v>42156</v>
      </c>
      <c r="L2635" s="46">
        <f t="shared" si="534"/>
        <v>45948</v>
      </c>
      <c r="M2635" s="46">
        <v>73</v>
      </c>
      <c r="N2635" s="46">
        <f t="shared" si="535"/>
        <v>46021</v>
      </c>
      <c r="O2635" s="46">
        <f t="shared" si="536"/>
        <v>3865</v>
      </c>
      <c r="P2635" s="46" t="s">
        <v>30</v>
      </c>
      <c r="Q2635" s="58">
        <f t="shared" si="537"/>
        <v>0</v>
      </c>
      <c r="R2635" s="46" t="str">
        <f t="shared" si="538"/>
        <v>-</v>
      </c>
      <c r="S2635" s="58" t="str">
        <f t="shared" si="539"/>
        <v>No Discount</v>
      </c>
      <c r="T2635" s="46" t="str">
        <f t="shared" si="540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541"/>
        <v>0</v>
      </c>
      <c r="W2635" s="46" t="str">
        <f t="shared" si="542"/>
        <v>-</v>
      </c>
      <c r="X2635" s="58">
        <f t="shared" si="543"/>
        <v>0</v>
      </c>
      <c r="Y2635" s="46" t="str">
        <f t="shared" si="544"/>
        <v>Yes</v>
      </c>
      <c r="Z2635" s="46" t="str">
        <f t="shared" si="545"/>
        <v>Very high</v>
      </c>
    </row>
    <row r="2636" spans="1:26" x14ac:dyDescent="0.25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533"/>
        <v>226</v>
      </c>
      <c r="L2636" s="46">
        <f t="shared" si="534"/>
        <v>250</v>
      </c>
      <c r="M2636" s="46">
        <v>30</v>
      </c>
      <c r="N2636" s="46">
        <f t="shared" si="535"/>
        <v>280</v>
      </c>
      <c r="O2636" s="46">
        <f t="shared" si="536"/>
        <v>54</v>
      </c>
      <c r="P2636" s="46" t="s">
        <v>30</v>
      </c>
      <c r="Q2636" s="58">
        <f t="shared" si="537"/>
        <v>0</v>
      </c>
      <c r="R2636" s="46" t="str">
        <f t="shared" si="538"/>
        <v>-</v>
      </c>
      <c r="S2636" s="58" t="str">
        <f t="shared" si="539"/>
        <v>No Discount</v>
      </c>
      <c r="T2636" s="46" t="str">
        <f t="shared" si="540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541"/>
        <v>0</v>
      </c>
      <c r="W2636" s="46" t="str">
        <f t="shared" si="542"/>
        <v>-</v>
      </c>
      <c r="X2636" s="58">
        <f t="shared" si="543"/>
        <v>0</v>
      </c>
      <c r="Y2636" s="46" t="str">
        <f t="shared" si="544"/>
        <v>No</v>
      </c>
      <c r="Z2636" s="46" t="str">
        <f t="shared" si="545"/>
        <v>MID</v>
      </c>
    </row>
    <row r="2637" spans="1:26" x14ac:dyDescent="0.25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533"/>
        <v>10675</v>
      </c>
      <c r="L2637" s="46">
        <f t="shared" si="534"/>
        <v>11305</v>
      </c>
      <c r="M2637" s="46">
        <v>80</v>
      </c>
      <c r="N2637" s="46">
        <f t="shared" si="535"/>
        <v>11385</v>
      </c>
      <c r="O2637" s="46">
        <f t="shared" si="536"/>
        <v>710</v>
      </c>
      <c r="P2637" s="46" t="s">
        <v>152</v>
      </c>
      <c r="Q2637" s="58">
        <f t="shared" si="537"/>
        <v>0</v>
      </c>
      <c r="R2637" s="46" t="str">
        <f t="shared" si="538"/>
        <v>-</v>
      </c>
      <c r="S2637" s="58" t="str">
        <f t="shared" si="539"/>
        <v>No Discount</v>
      </c>
      <c r="T2637" s="46" t="str">
        <f t="shared" si="540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541"/>
        <v>0</v>
      </c>
      <c r="W2637" s="46" t="str">
        <f t="shared" si="542"/>
        <v>-</v>
      </c>
      <c r="X2637" s="58">
        <f t="shared" si="543"/>
        <v>0</v>
      </c>
      <c r="Y2637" s="46" t="str">
        <f t="shared" si="544"/>
        <v>Yes</v>
      </c>
      <c r="Z2637" s="46" t="str">
        <f t="shared" si="545"/>
        <v>Very high</v>
      </c>
    </row>
    <row r="2638" spans="1:26" x14ac:dyDescent="0.25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533"/>
        <v>5768</v>
      </c>
      <c r="L2638" s="46">
        <f t="shared" si="534"/>
        <v>6476</v>
      </c>
      <c r="M2638" s="46">
        <v>40</v>
      </c>
      <c r="N2638" s="46">
        <f t="shared" si="535"/>
        <v>6516</v>
      </c>
      <c r="O2638" s="46">
        <f t="shared" si="536"/>
        <v>748</v>
      </c>
      <c r="P2638" s="46" t="s">
        <v>30</v>
      </c>
      <c r="Q2638" s="58">
        <f t="shared" si="537"/>
        <v>0.3</v>
      </c>
      <c r="R2638" s="46">
        <f t="shared" si="538"/>
        <v>1954.8</v>
      </c>
      <c r="S2638" s="58" t="str">
        <f t="shared" si="539"/>
        <v>No Discount</v>
      </c>
      <c r="T2638" s="46" t="str">
        <f t="shared" si="540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541"/>
        <v>0.3</v>
      </c>
      <c r="W2638" s="46">
        <f t="shared" si="542"/>
        <v>1954.8</v>
      </c>
      <c r="X2638" s="58">
        <f t="shared" si="543"/>
        <v>0</v>
      </c>
      <c r="Y2638" s="46" t="str">
        <f t="shared" si="544"/>
        <v>Yes</v>
      </c>
      <c r="Z2638" s="46" t="str">
        <f t="shared" si="545"/>
        <v>MID</v>
      </c>
    </row>
    <row r="2639" spans="1:26" x14ac:dyDescent="0.25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533"/>
        <v>252</v>
      </c>
      <c r="L2639" s="46">
        <f t="shared" si="534"/>
        <v>270</v>
      </c>
      <c r="M2639" s="46">
        <v>30</v>
      </c>
      <c r="N2639" s="46">
        <f t="shared" si="535"/>
        <v>300</v>
      </c>
      <c r="O2639" s="46">
        <f t="shared" si="536"/>
        <v>48</v>
      </c>
      <c r="P2639" s="46" t="s">
        <v>28</v>
      </c>
      <c r="Q2639" s="58">
        <f t="shared" si="537"/>
        <v>0</v>
      </c>
      <c r="R2639" s="46">
        <f t="shared" si="538"/>
        <v>45</v>
      </c>
      <c r="S2639" s="58" t="str">
        <f t="shared" si="539"/>
        <v>No Discount</v>
      </c>
      <c r="T2639" s="46" t="str">
        <f t="shared" si="540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541"/>
        <v>0</v>
      </c>
      <c r="W2639" s="46" t="str">
        <f t="shared" si="542"/>
        <v>-</v>
      </c>
      <c r="X2639" s="58">
        <f t="shared" si="543"/>
        <v>0</v>
      </c>
      <c r="Y2639" s="46" t="str">
        <f t="shared" si="544"/>
        <v>No</v>
      </c>
      <c r="Z2639" s="46" t="str">
        <f t="shared" si="545"/>
        <v>MID</v>
      </c>
    </row>
    <row r="2640" spans="1:26" x14ac:dyDescent="0.25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533"/>
        <v>3940</v>
      </c>
      <c r="L2640" s="46">
        <f t="shared" si="534"/>
        <v>4176</v>
      </c>
      <c r="M2640" s="46">
        <v>72</v>
      </c>
      <c r="N2640" s="46">
        <f t="shared" si="535"/>
        <v>4248</v>
      </c>
      <c r="O2640" s="46">
        <f t="shared" si="536"/>
        <v>308</v>
      </c>
      <c r="P2640" s="46" t="s">
        <v>30</v>
      </c>
      <c r="Q2640" s="58">
        <f t="shared" si="537"/>
        <v>0</v>
      </c>
      <c r="R2640" s="46" t="str">
        <f t="shared" si="538"/>
        <v>-</v>
      </c>
      <c r="S2640" s="58" t="str">
        <f t="shared" si="539"/>
        <v>No Discount</v>
      </c>
      <c r="T2640" s="46" t="str">
        <f t="shared" si="540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541"/>
        <v>0</v>
      </c>
      <c r="W2640" s="46" t="str">
        <f t="shared" si="542"/>
        <v>-</v>
      </c>
      <c r="X2640" s="58">
        <f t="shared" si="543"/>
        <v>0</v>
      </c>
      <c r="Y2640" s="46" t="str">
        <f t="shared" si="544"/>
        <v>Yes</v>
      </c>
      <c r="Z2640" s="46" t="str">
        <f t="shared" si="545"/>
        <v>Very high</v>
      </c>
    </row>
    <row r="2641" spans="1:26" x14ac:dyDescent="0.25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533"/>
        <v>2922</v>
      </c>
      <c r="L2641" s="46">
        <f t="shared" si="534"/>
        <v>3186</v>
      </c>
      <c r="M2641" s="46">
        <v>42</v>
      </c>
      <c r="N2641" s="46">
        <f t="shared" si="535"/>
        <v>3228</v>
      </c>
      <c r="O2641" s="46">
        <f t="shared" si="536"/>
        <v>306</v>
      </c>
      <c r="P2641" s="46" t="s">
        <v>28</v>
      </c>
      <c r="Q2641" s="58">
        <f t="shared" si="537"/>
        <v>0.3</v>
      </c>
      <c r="R2641" s="46">
        <f t="shared" si="538"/>
        <v>968.4</v>
      </c>
      <c r="S2641" s="58" t="str">
        <f t="shared" si="539"/>
        <v>No Discount</v>
      </c>
      <c r="T2641" s="46" t="str">
        <f t="shared" si="540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541"/>
        <v>0.3</v>
      </c>
      <c r="W2641" s="46">
        <f t="shared" si="542"/>
        <v>968.4</v>
      </c>
      <c r="X2641" s="58">
        <f t="shared" si="543"/>
        <v>0</v>
      </c>
      <c r="Y2641" s="46" t="str">
        <f t="shared" si="544"/>
        <v>No</v>
      </c>
      <c r="Z2641" s="46" t="str">
        <f t="shared" si="545"/>
        <v>HIGH</v>
      </c>
    </row>
    <row r="2642" spans="1:26" x14ac:dyDescent="0.25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533"/>
        <v>8646</v>
      </c>
      <c r="L2642" s="46">
        <f t="shared" si="534"/>
        <v>9428</v>
      </c>
      <c r="M2642" s="46">
        <v>85</v>
      </c>
      <c r="N2642" s="46">
        <f t="shared" si="535"/>
        <v>9513</v>
      </c>
      <c r="O2642" s="46">
        <f t="shared" si="536"/>
        <v>867</v>
      </c>
      <c r="P2642" s="46" t="s">
        <v>30</v>
      </c>
      <c r="Q2642" s="58">
        <f t="shared" si="537"/>
        <v>0</v>
      </c>
      <c r="R2642" s="46">
        <f t="shared" si="538"/>
        <v>1426.95</v>
      </c>
      <c r="S2642" s="58" t="str">
        <f t="shared" si="539"/>
        <v>No Discount</v>
      </c>
      <c r="T2642" s="46" t="str">
        <f t="shared" si="540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541"/>
        <v>0</v>
      </c>
      <c r="W2642" s="46" t="str">
        <f t="shared" si="542"/>
        <v>-</v>
      </c>
      <c r="X2642" s="58">
        <f t="shared" si="543"/>
        <v>0</v>
      </c>
      <c r="Y2642" s="46" t="str">
        <f t="shared" si="544"/>
        <v>Yes</v>
      </c>
      <c r="Z2642" s="46" t="str">
        <f t="shared" si="545"/>
        <v>Very high</v>
      </c>
    </row>
    <row r="2643" spans="1:26" x14ac:dyDescent="0.25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533"/>
        <v>12642</v>
      </c>
      <c r="L2643" s="46">
        <f t="shared" si="534"/>
        <v>13270</v>
      </c>
      <c r="M2643" s="46">
        <v>67</v>
      </c>
      <c r="N2643" s="46">
        <f t="shared" si="535"/>
        <v>13337</v>
      </c>
      <c r="O2643" s="46">
        <f t="shared" si="536"/>
        <v>695</v>
      </c>
      <c r="P2643" s="46" t="s">
        <v>28</v>
      </c>
      <c r="Q2643" s="58">
        <f t="shared" si="537"/>
        <v>0</v>
      </c>
      <c r="R2643" s="46">
        <f t="shared" si="538"/>
        <v>3734.3600000000006</v>
      </c>
      <c r="S2643" s="58" t="str">
        <f t="shared" si="539"/>
        <v>No Discount</v>
      </c>
      <c r="T2643" s="46" t="str">
        <f t="shared" si="540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541"/>
        <v>0</v>
      </c>
      <c r="W2643" s="46">
        <f t="shared" si="542"/>
        <v>3734.3600000000006</v>
      </c>
      <c r="X2643" s="58">
        <f t="shared" si="543"/>
        <v>0</v>
      </c>
      <c r="Y2643" s="46" t="str">
        <f t="shared" si="544"/>
        <v>Yes</v>
      </c>
      <c r="Z2643" s="46" t="str">
        <f t="shared" si="545"/>
        <v>Very high</v>
      </c>
    </row>
    <row r="2644" spans="1:26" x14ac:dyDescent="0.25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533"/>
        <v>2408</v>
      </c>
      <c r="L2644" s="46">
        <f t="shared" si="534"/>
        <v>2526</v>
      </c>
      <c r="M2644" s="46">
        <v>42</v>
      </c>
      <c r="N2644" s="46">
        <f t="shared" si="535"/>
        <v>2568</v>
      </c>
      <c r="O2644" s="46">
        <f t="shared" si="536"/>
        <v>160</v>
      </c>
      <c r="P2644" s="46" t="s">
        <v>30</v>
      </c>
      <c r="Q2644" s="58">
        <f t="shared" si="537"/>
        <v>0</v>
      </c>
      <c r="R2644" s="46">
        <f t="shared" si="538"/>
        <v>385.2</v>
      </c>
      <c r="S2644" s="58" t="str">
        <f t="shared" si="539"/>
        <v>No Discount</v>
      </c>
      <c r="T2644" s="46" t="str">
        <f t="shared" si="540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541"/>
        <v>0</v>
      </c>
      <c r="W2644" s="46" t="str">
        <f t="shared" si="542"/>
        <v>-</v>
      </c>
      <c r="X2644" s="58">
        <f t="shared" si="543"/>
        <v>0</v>
      </c>
      <c r="Y2644" s="46" t="str">
        <f t="shared" si="544"/>
        <v>Yes</v>
      </c>
      <c r="Z2644" s="46" t="str">
        <f t="shared" si="545"/>
        <v>HIGH</v>
      </c>
    </row>
    <row r="2645" spans="1:26" x14ac:dyDescent="0.25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533"/>
        <v>6956</v>
      </c>
      <c r="L2645" s="46">
        <f t="shared" si="534"/>
        <v>7508</v>
      </c>
      <c r="M2645" s="46">
        <v>26</v>
      </c>
      <c r="N2645" s="46">
        <f t="shared" si="535"/>
        <v>7534</v>
      </c>
      <c r="O2645" s="46">
        <f t="shared" si="536"/>
        <v>578</v>
      </c>
      <c r="P2645" s="46" t="s">
        <v>30</v>
      </c>
      <c r="Q2645" s="58">
        <f t="shared" si="537"/>
        <v>0</v>
      </c>
      <c r="R2645" s="46" t="str">
        <f t="shared" si="538"/>
        <v>-</v>
      </c>
      <c r="S2645" s="58" t="str">
        <f t="shared" si="539"/>
        <v>No Discount</v>
      </c>
      <c r="T2645" s="46" t="str">
        <f t="shared" si="540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541"/>
        <v>0</v>
      </c>
      <c r="W2645" s="46" t="str">
        <f t="shared" si="542"/>
        <v>-</v>
      </c>
      <c r="X2645" s="58">
        <f t="shared" si="543"/>
        <v>0</v>
      </c>
      <c r="Y2645" s="46" t="str">
        <f t="shared" si="544"/>
        <v>Yes</v>
      </c>
      <c r="Z2645" s="46" t="str">
        <f t="shared" si="545"/>
        <v>MID</v>
      </c>
    </row>
    <row r="2646" spans="1:26" x14ac:dyDescent="0.25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533"/>
        <v>8466</v>
      </c>
      <c r="L2646" s="46">
        <f t="shared" si="534"/>
        <v>8718</v>
      </c>
      <c r="M2646" s="46">
        <v>80</v>
      </c>
      <c r="N2646" s="46">
        <f t="shared" si="535"/>
        <v>8798</v>
      </c>
      <c r="O2646" s="46">
        <f t="shared" si="536"/>
        <v>332</v>
      </c>
      <c r="P2646" s="46" t="s">
        <v>28</v>
      </c>
      <c r="Q2646" s="58">
        <f t="shared" si="537"/>
        <v>0.3</v>
      </c>
      <c r="R2646" s="46">
        <f t="shared" si="538"/>
        <v>2639.4</v>
      </c>
      <c r="S2646" s="58" t="str">
        <f t="shared" si="539"/>
        <v>No Discount</v>
      </c>
      <c r="T2646" s="46" t="str">
        <f t="shared" si="540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541"/>
        <v>0.3</v>
      </c>
      <c r="W2646" s="46">
        <f t="shared" si="542"/>
        <v>2639.4</v>
      </c>
      <c r="X2646" s="58">
        <f t="shared" si="543"/>
        <v>0</v>
      </c>
      <c r="Y2646" s="46" t="str">
        <f t="shared" si="544"/>
        <v>No</v>
      </c>
      <c r="Z2646" s="46" t="str">
        <f t="shared" si="545"/>
        <v>Very high</v>
      </c>
    </row>
    <row r="2647" spans="1:26" x14ac:dyDescent="0.25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533"/>
        <v>21805</v>
      </c>
      <c r="L2647" s="46">
        <f t="shared" si="534"/>
        <v>23520</v>
      </c>
      <c r="M2647" s="46">
        <v>28</v>
      </c>
      <c r="N2647" s="46">
        <f t="shared" si="535"/>
        <v>23548</v>
      </c>
      <c r="O2647" s="46">
        <f t="shared" si="536"/>
        <v>1743</v>
      </c>
      <c r="P2647" s="46" t="s">
        <v>30</v>
      </c>
      <c r="Q2647" s="58">
        <f t="shared" si="537"/>
        <v>0</v>
      </c>
      <c r="R2647" s="46" t="str">
        <f t="shared" si="538"/>
        <v>-</v>
      </c>
      <c r="S2647" s="58" t="str">
        <f t="shared" si="539"/>
        <v>No Discount</v>
      </c>
      <c r="T2647" s="46" t="str">
        <f t="shared" si="540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541"/>
        <v>0</v>
      </c>
      <c r="W2647" s="46" t="str">
        <f t="shared" si="542"/>
        <v>-</v>
      </c>
      <c r="X2647" s="58">
        <f t="shared" si="543"/>
        <v>0</v>
      </c>
      <c r="Y2647" s="46" t="str">
        <f t="shared" si="544"/>
        <v>Yes</v>
      </c>
      <c r="Z2647" s="46" t="str">
        <f t="shared" si="545"/>
        <v>MID</v>
      </c>
    </row>
    <row r="2648" spans="1:26" x14ac:dyDescent="0.25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533"/>
        <v>3073</v>
      </c>
      <c r="L2648" s="46">
        <f t="shared" si="534"/>
        <v>3255</v>
      </c>
      <c r="M2648" s="46">
        <v>47</v>
      </c>
      <c r="N2648" s="46">
        <f t="shared" si="535"/>
        <v>3302</v>
      </c>
      <c r="O2648" s="46">
        <f t="shared" si="536"/>
        <v>229</v>
      </c>
      <c r="P2648" s="46" t="s">
        <v>30</v>
      </c>
      <c r="Q2648" s="58">
        <f t="shared" si="537"/>
        <v>0.3</v>
      </c>
      <c r="R2648" s="46">
        <f t="shared" si="538"/>
        <v>990.59999999999991</v>
      </c>
      <c r="S2648" s="58" t="str">
        <f t="shared" si="539"/>
        <v>No Discount</v>
      </c>
      <c r="T2648" s="46" t="str">
        <f t="shared" si="540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541"/>
        <v>0.3</v>
      </c>
      <c r="W2648" s="46">
        <f t="shared" si="542"/>
        <v>990.59999999999991</v>
      </c>
      <c r="X2648" s="58">
        <f t="shared" si="543"/>
        <v>0</v>
      </c>
      <c r="Y2648" s="46" t="str">
        <f t="shared" si="544"/>
        <v>No</v>
      </c>
      <c r="Z2648" s="46" t="str">
        <f t="shared" si="545"/>
        <v>HIGH</v>
      </c>
    </row>
    <row r="2649" spans="1:26" x14ac:dyDescent="0.25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533"/>
        <v>42735</v>
      </c>
      <c r="L2649" s="46">
        <f t="shared" si="534"/>
        <v>46095</v>
      </c>
      <c r="M2649" s="46">
        <v>42</v>
      </c>
      <c r="N2649" s="46">
        <f t="shared" si="535"/>
        <v>46137</v>
      </c>
      <c r="O2649" s="46">
        <f t="shared" si="536"/>
        <v>3402</v>
      </c>
      <c r="P2649" s="46" t="s">
        <v>30</v>
      </c>
      <c r="Q2649" s="58">
        <f t="shared" si="537"/>
        <v>0</v>
      </c>
      <c r="R2649" s="46">
        <f t="shared" si="538"/>
        <v>6920.55</v>
      </c>
      <c r="S2649" s="58" t="str">
        <f t="shared" si="539"/>
        <v>No Discount</v>
      </c>
      <c r="T2649" s="46" t="str">
        <f t="shared" si="540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541"/>
        <v>0</v>
      </c>
      <c r="W2649" s="46" t="str">
        <f t="shared" si="542"/>
        <v>-</v>
      </c>
      <c r="X2649" s="58">
        <f t="shared" si="543"/>
        <v>0</v>
      </c>
      <c r="Y2649" s="46" t="str">
        <f t="shared" si="544"/>
        <v>Yes</v>
      </c>
      <c r="Z2649" s="46" t="str">
        <f t="shared" si="545"/>
        <v>HIGH</v>
      </c>
    </row>
    <row r="2650" spans="1:26" x14ac:dyDescent="0.25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533"/>
        <v>7723</v>
      </c>
      <c r="L2650" s="46">
        <f t="shared" si="534"/>
        <v>8665</v>
      </c>
      <c r="M2650" s="46">
        <v>49</v>
      </c>
      <c r="N2650" s="46">
        <f t="shared" si="535"/>
        <v>8714</v>
      </c>
      <c r="O2650" s="46">
        <f t="shared" si="536"/>
        <v>991</v>
      </c>
      <c r="P2650" s="46" t="s">
        <v>30</v>
      </c>
      <c r="Q2650" s="58">
        <f t="shared" si="537"/>
        <v>0</v>
      </c>
      <c r="R2650" s="46">
        <f t="shared" si="538"/>
        <v>1307.0999999999999</v>
      </c>
      <c r="S2650" s="58" t="str">
        <f t="shared" si="539"/>
        <v>No Discount</v>
      </c>
      <c r="T2650" s="46" t="str">
        <f t="shared" si="540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541"/>
        <v>0</v>
      </c>
      <c r="W2650" s="46" t="str">
        <f t="shared" si="542"/>
        <v>-</v>
      </c>
      <c r="X2650" s="58">
        <f t="shared" si="543"/>
        <v>0</v>
      </c>
      <c r="Y2650" s="46" t="str">
        <f t="shared" si="544"/>
        <v>Yes</v>
      </c>
      <c r="Z2650" s="46" t="str">
        <f t="shared" si="545"/>
        <v>HIGH</v>
      </c>
    </row>
    <row r="2651" spans="1:26" x14ac:dyDescent="0.25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533"/>
        <v>51296</v>
      </c>
      <c r="L2651" s="46">
        <f t="shared" si="534"/>
        <v>55454</v>
      </c>
      <c r="M2651" s="46">
        <v>76</v>
      </c>
      <c r="N2651" s="46">
        <f t="shared" si="535"/>
        <v>55530</v>
      </c>
      <c r="O2651" s="46">
        <f t="shared" si="536"/>
        <v>4234</v>
      </c>
      <c r="P2651" s="46" t="s">
        <v>30</v>
      </c>
      <c r="Q2651" s="58">
        <f t="shared" si="537"/>
        <v>0</v>
      </c>
      <c r="R2651" s="46">
        <f t="shared" si="538"/>
        <v>8329.5</v>
      </c>
      <c r="S2651" s="58" t="str">
        <f t="shared" si="539"/>
        <v>No Discount</v>
      </c>
      <c r="T2651" s="46" t="str">
        <f t="shared" si="540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541"/>
        <v>0</v>
      </c>
      <c r="W2651" s="46" t="str">
        <f t="shared" si="542"/>
        <v>-</v>
      </c>
      <c r="X2651" s="58">
        <f t="shared" si="543"/>
        <v>0</v>
      </c>
      <c r="Y2651" s="46" t="str">
        <f t="shared" si="544"/>
        <v>Yes</v>
      </c>
      <c r="Z2651" s="46" t="str">
        <f t="shared" si="545"/>
        <v>Very high</v>
      </c>
    </row>
    <row r="2652" spans="1:26" x14ac:dyDescent="0.25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533"/>
        <v>122</v>
      </c>
      <c r="L2652" s="46">
        <f t="shared" si="534"/>
        <v>130</v>
      </c>
      <c r="M2652" s="46">
        <v>30</v>
      </c>
      <c r="N2652" s="46">
        <f t="shared" si="535"/>
        <v>160</v>
      </c>
      <c r="O2652" s="46">
        <f t="shared" si="536"/>
        <v>38</v>
      </c>
      <c r="P2652" s="46" t="s">
        <v>28</v>
      </c>
      <c r="Q2652" s="58">
        <f t="shared" si="537"/>
        <v>0</v>
      </c>
      <c r="R2652" s="46" t="str">
        <f t="shared" si="538"/>
        <v>-</v>
      </c>
      <c r="S2652" s="58" t="str">
        <f t="shared" si="539"/>
        <v>No Discount</v>
      </c>
      <c r="T2652" s="46" t="str">
        <f t="shared" si="540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541"/>
        <v>0</v>
      </c>
      <c r="W2652" s="46" t="str">
        <f t="shared" si="542"/>
        <v>-</v>
      </c>
      <c r="X2652" s="58">
        <f t="shared" si="543"/>
        <v>0</v>
      </c>
      <c r="Y2652" s="46" t="str">
        <f t="shared" si="544"/>
        <v>No</v>
      </c>
      <c r="Z2652" s="46" t="str">
        <f t="shared" si="545"/>
        <v>MID</v>
      </c>
    </row>
    <row r="2653" spans="1:26" x14ac:dyDescent="0.25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533"/>
        <v>9276</v>
      </c>
      <c r="L2653" s="46">
        <f t="shared" si="534"/>
        <v>10212</v>
      </c>
      <c r="M2653" s="46">
        <v>86</v>
      </c>
      <c r="N2653" s="46">
        <f t="shared" si="535"/>
        <v>10298</v>
      </c>
      <c r="O2653" s="46">
        <f t="shared" si="536"/>
        <v>1022</v>
      </c>
      <c r="P2653" s="46" t="s">
        <v>30</v>
      </c>
      <c r="Q2653" s="58">
        <f t="shared" si="537"/>
        <v>0</v>
      </c>
      <c r="R2653" s="46" t="str">
        <f t="shared" si="538"/>
        <v>-</v>
      </c>
      <c r="S2653" s="58" t="str">
        <f t="shared" si="539"/>
        <v>No Discount</v>
      </c>
      <c r="T2653" s="46" t="str">
        <f t="shared" si="540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541"/>
        <v>0</v>
      </c>
      <c r="W2653" s="46" t="str">
        <f t="shared" si="542"/>
        <v>-</v>
      </c>
      <c r="X2653" s="58">
        <f t="shared" si="543"/>
        <v>0</v>
      </c>
      <c r="Y2653" s="46" t="str">
        <f t="shared" si="544"/>
        <v>No</v>
      </c>
      <c r="Z2653" s="46" t="str">
        <f t="shared" si="545"/>
        <v>Very high</v>
      </c>
    </row>
    <row r="2654" spans="1:26" x14ac:dyDescent="0.25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533"/>
        <v>3640</v>
      </c>
      <c r="L2654" s="46">
        <f t="shared" si="534"/>
        <v>3892</v>
      </c>
      <c r="M2654" s="46">
        <v>74</v>
      </c>
      <c r="N2654" s="46">
        <f t="shared" si="535"/>
        <v>3966</v>
      </c>
      <c r="O2654" s="46">
        <f t="shared" si="536"/>
        <v>326</v>
      </c>
      <c r="P2654" s="46" t="s">
        <v>30</v>
      </c>
      <c r="Q2654" s="58">
        <f t="shared" si="537"/>
        <v>0.3</v>
      </c>
      <c r="R2654" s="46">
        <f t="shared" si="538"/>
        <v>1189.8</v>
      </c>
      <c r="S2654" s="58" t="str">
        <f t="shared" si="539"/>
        <v>No Discount</v>
      </c>
      <c r="T2654" s="46" t="str">
        <f t="shared" si="540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541"/>
        <v>0.3</v>
      </c>
      <c r="W2654" s="46">
        <f t="shared" si="542"/>
        <v>1189.8</v>
      </c>
      <c r="X2654" s="58">
        <f t="shared" si="543"/>
        <v>0</v>
      </c>
      <c r="Y2654" s="46" t="str">
        <f t="shared" si="544"/>
        <v>No</v>
      </c>
      <c r="Z2654" s="46" t="str">
        <f t="shared" si="545"/>
        <v>Very high</v>
      </c>
    </row>
    <row r="2655" spans="1:26" x14ac:dyDescent="0.25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533"/>
        <v>39948</v>
      </c>
      <c r="L2655" s="46">
        <f t="shared" si="534"/>
        <v>43962</v>
      </c>
      <c r="M2655" s="46">
        <v>51</v>
      </c>
      <c r="N2655" s="46">
        <f t="shared" si="535"/>
        <v>44013</v>
      </c>
      <c r="O2655" s="46">
        <f t="shared" si="536"/>
        <v>4065</v>
      </c>
      <c r="P2655" s="46" t="s">
        <v>28</v>
      </c>
      <c r="Q2655" s="58">
        <f t="shared" si="537"/>
        <v>0.3</v>
      </c>
      <c r="R2655" s="46">
        <f t="shared" si="538"/>
        <v>13203.9</v>
      </c>
      <c r="S2655" s="58" t="str">
        <f t="shared" si="539"/>
        <v>No Discount</v>
      </c>
      <c r="T2655" s="46" t="str">
        <f t="shared" si="540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541"/>
        <v>0.3</v>
      </c>
      <c r="W2655" s="46">
        <f t="shared" si="542"/>
        <v>13203.9</v>
      </c>
      <c r="X2655" s="58">
        <f t="shared" si="543"/>
        <v>0</v>
      </c>
      <c r="Y2655" s="46" t="str">
        <f t="shared" si="544"/>
        <v>Yes</v>
      </c>
      <c r="Z2655" s="46" t="str">
        <f t="shared" si="545"/>
        <v>HIGH</v>
      </c>
    </row>
    <row r="2656" spans="1:26" x14ac:dyDescent="0.25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533"/>
        <v>260</v>
      </c>
      <c r="L2656" s="46">
        <f t="shared" si="534"/>
        <v>278</v>
      </c>
      <c r="M2656" s="46">
        <v>30</v>
      </c>
      <c r="N2656" s="46">
        <f t="shared" si="535"/>
        <v>308</v>
      </c>
      <c r="O2656" s="46">
        <f t="shared" si="536"/>
        <v>48</v>
      </c>
      <c r="P2656" s="46" t="s">
        <v>30</v>
      </c>
      <c r="Q2656" s="58">
        <f t="shared" si="537"/>
        <v>0</v>
      </c>
      <c r="R2656" s="46" t="str">
        <f t="shared" si="538"/>
        <v>-</v>
      </c>
      <c r="S2656" s="58" t="str">
        <f t="shared" si="539"/>
        <v>No Discount</v>
      </c>
      <c r="T2656" s="46" t="str">
        <f t="shared" si="540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541"/>
        <v>0</v>
      </c>
      <c r="W2656" s="46" t="str">
        <f t="shared" si="542"/>
        <v>-</v>
      </c>
      <c r="X2656" s="58">
        <f t="shared" si="543"/>
        <v>0</v>
      </c>
      <c r="Y2656" s="46" t="str">
        <f t="shared" si="544"/>
        <v>No</v>
      </c>
      <c r="Z2656" s="46" t="str">
        <f t="shared" si="545"/>
        <v>MID</v>
      </c>
    </row>
    <row r="2657" spans="1:26" x14ac:dyDescent="0.25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533"/>
        <v>115</v>
      </c>
      <c r="L2657" s="46">
        <f t="shared" si="534"/>
        <v>123</v>
      </c>
      <c r="M2657" s="46">
        <v>30</v>
      </c>
      <c r="N2657" s="46">
        <f t="shared" si="535"/>
        <v>153</v>
      </c>
      <c r="O2657" s="46">
        <f t="shared" si="536"/>
        <v>38</v>
      </c>
      <c r="P2657" s="46" t="s">
        <v>30</v>
      </c>
      <c r="Q2657" s="58">
        <f t="shared" si="537"/>
        <v>0.3</v>
      </c>
      <c r="R2657" s="46">
        <f t="shared" si="538"/>
        <v>45.9</v>
      </c>
      <c r="S2657" s="58" t="str">
        <f t="shared" si="539"/>
        <v>No Discount</v>
      </c>
      <c r="T2657" s="46" t="str">
        <f t="shared" si="540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541"/>
        <v>0.3</v>
      </c>
      <c r="W2657" s="46">
        <f t="shared" si="542"/>
        <v>45.9</v>
      </c>
      <c r="X2657" s="58">
        <f t="shared" si="543"/>
        <v>0</v>
      </c>
      <c r="Y2657" s="46" t="str">
        <f t="shared" si="544"/>
        <v>No</v>
      </c>
      <c r="Z2657" s="46" t="str">
        <f t="shared" si="545"/>
        <v>MID</v>
      </c>
    </row>
    <row r="2658" spans="1:26" x14ac:dyDescent="0.25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533"/>
        <v>4070</v>
      </c>
      <c r="L2658" s="46">
        <f t="shared" si="534"/>
        <v>4435</v>
      </c>
      <c r="M2658" s="46">
        <v>57</v>
      </c>
      <c r="N2658" s="46">
        <f t="shared" si="535"/>
        <v>4492</v>
      </c>
      <c r="O2658" s="46">
        <f t="shared" si="536"/>
        <v>422</v>
      </c>
      <c r="P2658" s="46" t="s">
        <v>30</v>
      </c>
      <c r="Q2658" s="58">
        <f t="shared" si="537"/>
        <v>0</v>
      </c>
      <c r="R2658" s="46" t="str">
        <f t="shared" si="538"/>
        <v>-</v>
      </c>
      <c r="S2658" s="58" t="str">
        <f t="shared" si="539"/>
        <v>No Discount</v>
      </c>
      <c r="T2658" s="46" t="str">
        <f t="shared" si="540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541"/>
        <v>0</v>
      </c>
      <c r="W2658" s="46" t="str">
        <f t="shared" si="542"/>
        <v>-</v>
      </c>
      <c r="X2658" s="58">
        <f t="shared" si="543"/>
        <v>0</v>
      </c>
      <c r="Y2658" s="46" t="str">
        <f t="shared" si="544"/>
        <v>No</v>
      </c>
      <c r="Z2658" s="46" t="str">
        <f t="shared" si="545"/>
        <v>HIGH</v>
      </c>
    </row>
    <row r="2659" spans="1:26" x14ac:dyDescent="0.25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533"/>
        <v>553</v>
      </c>
      <c r="L2659" s="46">
        <f t="shared" si="534"/>
        <v>574</v>
      </c>
      <c r="M2659" s="46">
        <v>10</v>
      </c>
      <c r="N2659" s="46">
        <f t="shared" si="535"/>
        <v>584</v>
      </c>
      <c r="O2659" s="46">
        <f t="shared" si="536"/>
        <v>31</v>
      </c>
      <c r="P2659" s="46" t="s">
        <v>30</v>
      </c>
      <c r="Q2659" s="58">
        <f t="shared" si="537"/>
        <v>0</v>
      </c>
      <c r="R2659" s="46" t="str">
        <f t="shared" si="538"/>
        <v>-</v>
      </c>
      <c r="S2659" s="58" t="str">
        <f t="shared" si="539"/>
        <v>No Discount</v>
      </c>
      <c r="T2659" s="46" t="str">
        <f t="shared" si="540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541"/>
        <v>0</v>
      </c>
      <c r="W2659" s="46" t="str">
        <f t="shared" si="542"/>
        <v>-</v>
      </c>
      <c r="X2659" s="58">
        <f t="shared" si="543"/>
        <v>0</v>
      </c>
      <c r="Y2659" s="46" t="str">
        <f t="shared" si="544"/>
        <v>No</v>
      </c>
      <c r="Z2659" s="46" t="str">
        <f t="shared" si="545"/>
        <v>LOW</v>
      </c>
    </row>
    <row r="2660" spans="1:26" x14ac:dyDescent="0.25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533"/>
        <v>2460</v>
      </c>
      <c r="L2660" s="46">
        <f t="shared" si="534"/>
        <v>2632</v>
      </c>
      <c r="M2660" s="46">
        <v>97</v>
      </c>
      <c r="N2660" s="46">
        <f t="shared" si="535"/>
        <v>2729</v>
      </c>
      <c r="O2660" s="46">
        <f t="shared" si="536"/>
        <v>269</v>
      </c>
      <c r="P2660" s="46" t="s">
        <v>30</v>
      </c>
      <c r="Q2660" s="58">
        <f t="shared" si="537"/>
        <v>0</v>
      </c>
      <c r="R2660" s="46">
        <f t="shared" si="538"/>
        <v>764.12000000000012</v>
      </c>
      <c r="S2660" s="58" t="str">
        <f t="shared" si="539"/>
        <v>No Discount</v>
      </c>
      <c r="T2660" s="46" t="str">
        <f t="shared" si="540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541"/>
        <v>0</v>
      </c>
      <c r="W2660" s="46">
        <f t="shared" si="542"/>
        <v>764.12000000000012</v>
      </c>
      <c r="X2660" s="58">
        <f t="shared" si="543"/>
        <v>0</v>
      </c>
      <c r="Y2660" s="46" t="str">
        <f t="shared" si="544"/>
        <v>No</v>
      </c>
      <c r="Z2660" s="46" t="str">
        <f t="shared" si="545"/>
        <v>Very high</v>
      </c>
    </row>
    <row r="2661" spans="1:26" x14ac:dyDescent="0.25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533"/>
        <v>399</v>
      </c>
      <c r="L2661" s="46">
        <f t="shared" si="534"/>
        <v>420</v>
      </c>
      <c r="M2661" s="46">
        <v>10</v>
      </c>
      <c r="N2661" s="46">
        <f t="shared" si="535"/>
        <v>430</v>
      </c>
      <c r="O2661" s="46">
        <f t="shared" si="536"/>
        <v>31</v>
      </c>
      <c r="P2661" s="46" t="s">
        <v>152</v>
      </c>
      <c r="Q2661" s="58">
        <f t="shared" si="537"/>
        <v>0.3</v>
      </c>
      <c r="R2661" s="46">
        <f t="shared" si="538"/>
        <v>129</v>
      </c>
      <c r="S2661" s="58" t="str">
        <f t="shared" si="539"/>
        <v>No Discount</v>
      </c>
      <c r="T2661" s="46" t="str">
        <f t="shared" si="540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541"/>
        <v>0.3</v>
      </c>
      <c r="W2661" s="46">
        <f t="shared" si="542"/>
        <v>129</v>
      </c>
      <c r="X2661" s="58">
        <f t="shared" si="543"/>
        <v>0</v>
      </c>
      <c r="Y2661" s="46" t="str">
        <f t="shared" si="544"/>
        <v>No</v>
      </c>
      <c r="Z2661" s="46" t="str">
        <f t="shared" si="545"/>
        <v>LOW</v>
      </c>
    </row>
    <row r="2662" spans="1:26" x14ac:dyDescent="0.25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533"/>
        <v>7799</v>
      </c>
      <c r="L2662" s="46">
        <f t="shared" si="534"/>
        <v>8187</v>
      </c>
      <c r="M2662" s="46">
        <v>21</v>
      </c>
      <c r="N2662" s="46">
        <f t="shared" si="535"/>
        <v>8208</v>
      </c>
      <c r="O2662" s="46">
        <f t="shared" si="536"/>
        <v>409</v>
      </c>
      <c r="P2662" s="46" t="s">
        <v>30</v>
      </c>
      <c r="Q2662" s="58">
        <f t="shared" si="537"/>
        <v>0</v>
      </c>
      <c r="R2662" s="46">
        <f t="shared" si="538"/>
        <v>1231.2</v>
      </c>
      <c r="S2662" s="58" t="str">
        <f t="shared" si="539"/>
        <v>No Discount</v>
      </c>
      <c r="T2662" s="46" t="str">
        <f t="shared" si="540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541"/>
        <v>0</v>
      </c>
      <c r="W2662" s="46" t="str">
        <f t="shared" si="542"/>
        <v>-</v>
      </c>
      <c r="X2662" s="58">
        <f t="shared" si="543"/>
        <v>0</v>
      </c>
      <c r="Y2662" s="46" t="str">
        <f t="shared" si="544"/>
        <v>Yes</v>
      </c>
      <c r="Z2662" s="46" t="str">
        <f t="shared" si="545"/>
        <v>MID</v>
      </c>
    </row>
    <row r="2663" spans="1:26" x14ac:dyDescent="0.25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533"/>
        <v>5288</v>
      </c>
      <c r="L2663" s="46">
        <f t="shared" si="534"/>
        <v>5560</v>
      </c>
      <c r="M2663" s="46">
        <v>86</v>
      </c>
      <c r="N2663" s="46">
        <f t="shared" si="535"/>
        <v>5646</v>
      </c>
      <c r="O2663" s="46">
        <f t="shared" si="536"/>
        <v>358</v>
      </c>
      <c r="P2663" s="46" t="s">
        <v>30</v>
      </c>
      <c r="Q2663" s="58">
        <f t="shared" si="537"/>
        <v>0</v>
      </c>
      <c r="R2663" s="46" t="str">
        <f t="shared" si="538"/>
        <v>-</v>
      </c>
      <c r="S2663" s="58" t="str">
        <f t="shared" si="539"/>
        <v>No Discount</v>
      </c>
      <c r="T2663" s="46" t="str">
        <f t="shared" si="540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541"/>
        <v>0</v>
      </c>
      <c r="W2663" s="46" t="str">
        <f t="shared" si="542"/>
        <v>-</v>
      </c>
      <c r="X2663" s="58">
        <f t="shared" si="543"/>
        <v>0</v>
      </c>
      <c r="Y2663" s="46" t="str">
        <f t="shared" si="544"/>
        <v>No</v>
      </c>
      <c r="Z2663" s="46" t="str">
        <f t="shared" si="545"/>
        <v>Very high</v>
      </c>
    </row>
    <row r="2664" spans="1:26" x14ac:dyDescent="0.25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533"/>
        <v>3822</v>
      </c>
      <c r="L2664" s="46">
        <f t="shared" si="534"/>
        <v>4092</v>
      </c>
      <c r="M2664" s="46">
        <v>45</v>
      </c>
      <c r="N2664" s="46">
        <f t="shared" si="535"/>
        <v>4137</v>
      </c>
      <c r="O2664" s="46">
        <f t="shared" si="536"/>
        <v>315</v>
      </c>
      <c r="P2664" s="46" t="s">
        <v>64</v>
      </c>
      <c r="Q2664" s="58">
        <f t="shared" si="537"/>
        <v>0.3</v>
      </c>
      <c r="R2664" s="46">
        <f t="shared" si="538"/>
        <v>1241.0999999999999</v>
      </c>
      <c r="S2664" s="58" t="str">
        <f t="shared" si="539"/>
        <v>No Discount</v>
      </c>
      <c r="T2664" s="46" t="str">
        <f t="shared" si="540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541"/>
        <v>0.3</v>
      </c>
      <c r="W2664" s="46">
        <f t="shared" si="542"/>
        <v>1241.0999999999999</v>
      </c>
      <c r="X2664" s="58">
        <f t="shared" si="543"/>
        <v>0</v>
      </c>
      <c r="Y2664" s="46" t="str">
        <f t="shared" si="544"/>
        <v>Yes</v>
      </c>
      <c r="Z2664" s="46" t="str">
        <f t="shared" si="545"/>
        <v>HIGH</v>
      </c>
    </row>
    <row r="2665" spans="1:26" x14ac:dyDescent="0.25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533"/>
        <v>10914</v>
      </c>
      <c r="L2665" s="46">
        <f t="shared" si="534"/>
        <v>11672</v>
      </c>
      <c r="M2665" s="46">
        <v>94</v>
      </c>
      <c r="N2665" s="46">
        <f t="shared" si="535"/>
        <v>11766</v>
      </c>
      <c r="O2665" s="46">
        <f t="shared" si="536"/>
        <v>852</v>
      </c>
      <c r="P2665" s="46" t="s">
        <v>28</v>
      </c>
      <c r="Q2665" s="58">
        <f t="shared" si="537"/>
        <v>0.3</v>
      </c>
      <c r="R2665" s="46">
        <f t="shared" si="538"/>
        <v>3529.7999999999997</v>
      </c>
      <c r="S2665" s="58" t="str">
        <f t="shared" si="539"/>
        <v>No Discount</v>
      </c>
      <c r="T2665" s="46" t="str">
        <f t="shared" si="540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541"/>
        <v>0.3</v>
      </c>
      <c r="W2665" s="46">
        <f t="shared" si="542"/>
        <v>3529.7999999999997</v>
      </c>
      <c r="X2665" s="58">
        <f t="shared" si="543"/>
        <v>0</v>
      </c>
      <c r="Y2665" s="46" t="str">
        <f t="shared" si="544"/>
        <v>Yes</v>
      </c>
      <c r="Z2665" s="46" t="str">
        <f t="shared" si="545"/>
        <v>Very high</v>
      </c>
    </row>
    <row r="2666" spans="1:26" x14ac:dyDescent="0.25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533"/>
        <v>9520</v>
      </c>
      <c r="L2666" s="46">
        <f t="shared" si="534"/>
        <v>10087</v>
      </c>
      <c r="M2666" s="46">
        <v>93</v>
      </c>
      <c r="N2666" s="46">
        <f t="shared" si="535"/>
        <v>10180</v>
      </c>
      <c r="O2666" s="46">
        <f t="shared" si="536"/>
        <v>660</v>
      </c>
      <c r="P2666" s="46" t="s">
        <v>30</v>
      </c>
      <c r="Q2666" s="58">
        <f t="shared" si="537"/>
        <v>0.3</v>
      </c>
      <c r="R2666" s="46">
        <f t="shared" si="538"/>
        <v>3054</v>
      </c>
      <c r="S2666" s="58" t="str">
        <f t="shared" si="539"/>
        <v>No Discount</v>
      </c>
      <c r="T2666" s="46" t="str">
        <f t="shared" si="540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541"/>
        <v>0.3</v>
      </c>
      <c r="W2666" s="46">
        <f t="shared" si="542"/>
        <v>3054</v>
      </c>
      <c r="X2666" s="58">
        <f t="shared" si="543"/>
        <v>0</v>
      </c>
      <c r="Y2666" s="46" t="str">
        <f t="shared" si="544"/>
        <v>No</v>
      </c>
      <c r="Z2666" s="46" t="str">
        <f t="shared" si="545"/>
        <v>Very high</v>
      </c>
    </row>
    <row r="2667" spans="1:26" x14ac:dyDescent="0.25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533"/>
        <v>48932</v>
      </c>
      <c r="L2667" s="46">
        <f t="shared" si="534"/>
        <v>51316</v>
      </c>
      <c r="M2667" s="46">
        <v>33</v>
      </c>
      <c r="N2667" s="46">
        <f t="shared" si="535"/>
        <v>51349</v>
      </c>
      <c r="O2667" s="46">
        <f t="shared" si="536"/>
        <v>2417</v>
      </c>
      <c r="P2667" s="46" t="s">
        <v>28</v>
      </c>
      <c r="Q2667" s="58">
        <f t="shared" si="537"/>
        <v>0</v>
      </c>
      <c r="R2667" s="46" t="str">
        <f t="shared" si="538"/>
        <v>-</v>
      </c>
      <c r="S2667" s="58" t="str">
        <f t="shared" si="539"/>
        <v>No Discount</v>
      </c>
      <c r="T2667" s="46" t="str">
        <f t="shared" si="540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541"/>
        <v>0</v>
      </c>
      <c r="W2667" s="46" t="str">
        <f t="shared" si="542"/>
        <v>-</v>
      </c>
      <c r="X2667" s="58">
        <f t="shared" si="543"/>
        <v>0</v>
      </c>
      <c r="Y2667" s="46" t="str">
        <f t="shared" si="544"/>
        <v>Yes</v>
      </c>
      <c r="Z2667" s="46" t="str">
        <f t="shared" si="545"/>
        <v>MID</v>
      </c>
    </row>
    <row r="2668" spans="1:26" x14ac:dyDescent="0.25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533"/>
        <v>936</v>
      </c>
      <c r="L2668" s="46">
        <f t="shared" si="534"/>
        <v>1022</v>
      </c>
      <c r="M2668" s="46">
        <v>79</v>
      </c>
      <c r="N2668" s="46">
        <f t="shared" si="535"/>
        <v>1101</v>
      </c>
      <c r="O2668" s="46">
        <f t="shared" si="536"/>
        <v>165</v>
      </c>
      <c r="P2668" s="46" t="s">
        <v>30</v>
      </c>
      <c r="Q2668" s="58">
        <f t="shared" si="537"/>
        <v>0</v>
      </c>
      <c r="R2668" s="46">
        <f t="shared" si="538"/>
        <v>165.15</v>
      </c>
      <c r="S2668" s="58" t="str">
        <f t="shared" si="539"/>
        <v>No Discount</v>
      </c>
      <c r="T2668" s="46" t="str">
        <f t="shared" si="540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541"/>
        <v>0</v>
      </c>
      <c r="W2668" s="46" t="str">
        <f t="shared" si="542"/>
        <v>-</v>
      </c>
      <c r="X2668" s="58">
        <f t="shared" si="543"/>
        <v>0</v>
      </c>
      <c r="Y2668" s="46" t="str">
        <f t="shared" si="544"/>
        <v>No</v>
      </c>
      <c r="Z2668" s="46" t="str">
        <f t="shared" si="545"/>
        <v>Very high</v>
      </c>
    </row>
    <row r="2669" spans="1:26" x14ac:dyDescent="0.25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533"/>
        <v>5713</v>
      </c>
      <c r="L2669" s="46">
        <f t="shared" si="534"/>
        <v>5882</v>
      </c>
      <c r="M2669" s="46">
        <v>51</v>
      </c>
      <c r="N2669" s="46">
        <f t="shared" si="535"/>
        <v>5933</v>
      </c>
      <c r="O2669" s="46">
        <f t="shared" si="536"/>
        <v>220</v>
      </c>
      <c r="P2669" s="46" t="s">
        <v>152</v>
      </c>
      <c r="Q2669" s="58">
        <f t="shared" si="537"/>
        <v>0</v>
      </c>
      <c r="R2669" s="46">
        <f t="shared" si="538"/>
        <v>1661.2400000000002</v>
      </c>
      <c r="S2669" s="58" t="str">
        <f t="shared" si="539"/>
        <v>No Discount</v>
      </c>
      <c r="T2669" s="46" t="str">
        <f t="shared" si="540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541"/>
        <v>0</v>
      </c>
      <c r="W2669" s="46">
        <f t="shared" si="542"/>
        <v>1661.2400000000002</v>
      </c>
      <c r="X2669" s="58">
        <f t="shared" si="543"/>
        <v>0</v>
      </c>
      <c r="Y2669" s="46" t="str">
        <f t="shared" si="544"/>
        <v>Yes</v>
      </c>
      <c r="Z2669" s="46" t="str">
        <f t="shared" si="545"/>
        <v>HIGH</v>
      </c>
    </row>
    <row r="2670" spans="1:26" x14ac:dyDescent="0.25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533"/>
        <v>3688</v>
      </c>
      <c r="L2670" s="46">
        <f t="shared" si="534"/>
        <v>3832</v>
      </c>
      <c r="M2670" s="46">
        <v>100</v>
      </c>
      <c r="N2670" s="46">
        <f t="shared" si="535"/>
        <v>3932</v>
      </c>
      <c r="O2670" s="46">
        <f t="shared" si="536"/>
        <v>244</v>
      </c>
      <c r="P2670" s="46" t="s">
        <v>28</v>
      </c>
      <c r="Q2670" s="58">
        <f t="shared" si="537"/>
        <v>0</v>
      </c>
      <c r="R2670" s="46">
        <f t="shared" si="538"/>
        <v>1100.96</v>
      </c>
      <c r="S2670" s="58" t="str">
        <f t="shared" si="539"/>
        <v>No Discount</v>
      </c>
      <c r="T2670" s="46" t="str">
        <f t="shared" si="540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541"/>
        <v>0</v>
      </c>
      <c r="W2670" s="46">
        <f t="shared" si="542"/>
        <v>1100.96</v>
      </c>
      <c r="X2670" s="58">
        <f t="shared" si="543"/>
        <v>0</v>
      </c>
      <c r="Y2670" s="46" t="str">
        <f t="shared" si="544"/>
        <v>Yes</v>
      </c>
      <c r="Z2670" s="46" t="str">
        <f t="shared" si="545"/>
        <v>Very high</v>
      </c>
    </row>
    <row r="2671" spans="1:26" x14ac:dyDescent="0.25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533"/>
        <v>5618</v>
      </c>
      <c r="L2671" s="46">
        <f t="shared" si="534"/>
        <v>5842</v>
      </c>
      <c r="M2671" s="46">
        <v>60</v>
      </c>
      <c r="N2671" s="46">
        <f t="shared" si="535"/>
        <v>5902</v>
      </c>
      <c r="O2671" s="46">
        <f t="shared" si="536"/>
        <v>284</v>
      </c>
      <c r="P2671" s="46" t="s">
        <v>28</v>
      </c>
      <c r="Q2671" s="58">
        <f t="shared" si="537"/>
        <v>0</v>
      </c>
      <c r="R2671" s="46" t="str">
        <f t="shared" si="538"/>
        <v>-</v>
      </c>
      <c r="S2671" s="58" t="str">
        <f t="shared" si="539"/>
        <v>No Discount</v>
      </c>
      <c r="T2671" s="46" t="str">
        <f t="shared" si="540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541"/>
        <v>0</v>
      </c>
      <c r="W2671" s="46" t="str">
        <f t="shared" si="542"/>
        <v>-</v>
      </c>
      <c r="X2671" s="58">
        <f t="shared" si="543"/>
        <v>0</v>
      </c>
      <c r="Y2671" s="46" t="str">
        <f t="shared" si="544"/>
        <v>Yes</v>
      </c>
      <c r="Z2671" s="46" t="str">
        <f t="shared" si="545"/>
        <v>HIGH</v>
      </c>
    </row>
    <row r="2672" spans="1:26" x14ac:dyDescent="0.25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533"/>
        <v>791</v>
      </c>
      <c r="L2672" s="46">
        <f t="shared" si="534"/>
        <v>875</v>
      </c>
      <c r="M2672" s="46">
        <v>30</v>
      </c>
      <c r="N2672" s="46">
        <f t="shared" si="535"/>
        <v>905</v>
      </c>
      <c r="O2672" s="46">
        <f t="shared" si="536"/>
        <v>114</v>
      </c>
      <c r="P2672" s="46" t="s">
        <v>30</v>
      </c>
      <c r="Q2672" s="58">
        <f t="shared" si="537"/>
        <v>0</v>
      </c>
      <c r="R2672" s="46">
        <f t="shared" si="538"/>
        <v>253.40000000000003</v>
      </c>
      <c r="S2672" s="58" t="str">
        <f t="shared" si="539"/>
        <v>No Discount</v>
      </c>
      <c r="T2672" s="46" t="str">
        <f t="shared" si="540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541"/>
        <v>0</v>
      </c>
      <c r="W2672" s="46">
        <f t="shared" si="542"/>
        <v>253.40000000000003</v>
      </c>
      <c r="X2672" s="58">
        <f t="shared" si="543"/>
        <v>0</v>
      </c>
      <c r="Y2672" s="46" t="str">
        <f t="shared" si="544"/>
        <v>No</v>
      </c>
      <c r="Z2672" s="46" t="str">
        <f t="shared" si="545"/>
        <v>MID</v>
      </c>
    </row>
    <row r="2673" spans="1:26" x14ac:dyDescent="0.25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533"/>
        <v>7550</v>
      </c>
      <c r="L2673" s="46">
        <f t="shared" si="534"/>
        <v>8005</v>
      </c>
      <c r="M2673" s="46">
        <v>78</v>
      </c>
      <c r="N2673" s="46">
        <f t="shared" si="535"/>
        <v>8083</v>
      </c>
      <c r="O2673" s="46">
        <f t="shared" si="536"/>
        <v>533</v>
      </c>
      <c r="P2673" s="46" t="s">
        <v>30</v>
      </c>
      <c r="Q2673" s="58">
        <f t="shared" si="537"/>
        <v>0</v>
      </c>
      <c r="R2673" s="46">
        <f t="shared" si="538"/>
        <v>1212.45</v>
      </c>
      <c r="S2673" s="58" t="str">
        <f t="shared" si="539"/>
        <v>No Discount</v>
      </c>
      <c r="T2673" s="46" t="str">
        <f t="shared" si="540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541"/>
        <v>0</v>
      </c>
      <c r="W2673" s="46" t="str">
        <f t="shared" si="542"/>
        <v>-</v>
      </c>
      <c r="X2673" s="58">
        <f t="shared" si="543"/>
        <v>0</v>
      </c>
      <c r="Y2673" s="46" t="str">
        <f t="shared" si="544"/>
        <v>Yes</v>
      </c>
      <c r="Z2673" s="46" t="str">
        <f t="shared" si="545"/>
        <v>Very high</v>
      </c>
    </row>
    <row r="2674" spans="1:26" x14ac:dyDescent="0.25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533"/>
        <v>30288</v>
      </c>
      <c r="L2674" s="46">
        <f t="shared" si="534"/>
        <v>32104</v>
      </c>
      <c r="M2674" s="46">
        <v>58</v>
      </c>
      <c r="N2674" s="46">
        <f t="shared" si="535"/>
        <v>32162</v>
      </c>
      <c r="O2674" s="46">
        <f t="shared" si="536"/>
        <v>1874</v>
      </c>
      <c r="P2674" s="46" t="s">
        <v>30</v>
      </c>
      <c r="Q2674" s="58">
        <f t="shared" si="537"/>
        <v>0</v>
      </c>
      <c r="R2674" s="46" t="str">
        <f t="shared" si="538"/>
        <v>-</v>
      </c>
      <c r="S2674" s="58" t="str">
        <f t="shared" si="539"/>
        <v>No Discount</v>
      </c>
      <c r="T2674" s="46" t="str">
        <f t="shared" si="540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541"/>
        <v>0</v>
      </c>
      <c r="W2674" s="46" t="str">
        <f t="shared" si="542"/>
        <v>-</v>
      </c>
      <c r="X2674" s="58">
        <f t="shared" si="543"/>
        <v>0</v>
      </c>
      <c r="Y2674" s="46" t="str">
        <f t="shared" si="544"/>
        <v>Yes</v>
      </c>
      <c r="Z2674" s="46" t="str">
        <f t="shared" si="545"/>
        <v>HIGH</v>
      </c>
    </row>
    <row r="2675" spans="1:26" x14ac:dyDescent="0.25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533"/>
        <v>16324</v>
      </c>
      <c r="L2675" s="46">
        <f t="shared" si="534"/>
        <v>17476</v>
      </c>
      <c r="M2675" s="46">
        <v>43</v>
      </c>
      <c r="N2675" s="46">
        <f t="shared" si="535"/>
        <v>17519</v>
      </c>
      <c r="O2675" s="46">
        <f t="shared" si="536"/>
        <v>1195</v>
      </c>
      <c r="P2675" s="46" t="s">
        <v>30</v>
      </c>
      <c r="Q2675" s="58">
        <f t="shared" si="537"/>
        <v>0</v>
      </c>
      <c r="R2675" s="46" t="str">
        <f t="shared" si="538"/>
        <v>-</v>
      </c>
      <c r="S2675" s="58" t="str">
        <f t="shared" si="539"/>
        <v>No Discount</v>
      </c>
      <c r="T2675" s="46" t="str">
        <f t="shared" si="540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541"/>
        <v>0</v>
      </c>
      <c r="W2675" s="46" t="str">
        <f t="shared" si="542"/>
        <v>-</v>
      </c>
      <c r="X2675" s="58">
        <f t="shared" si="543"/>
        <v>0</v>
      </c>
      <c r="Y2675" s="46" t="str">
        <f t="shared" si="544"/>
        <v>Yes</v>
      </c>
      <c r="Z2675" s="46" t="str">
        <f t="shared" si="545"/>
        <v>HIGH</v>
      </c>
    </row>
    <row r="2676" spans="1:26" x14ac:dyDescent="0.25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533"/>
        <v>399</v>
      </c>
      <c r="L2676" s="46">
        <f t="shared" si="534"/>
        <v>417</v>
      </c>
      <c r="M2676" s="46">
        <v>30</v>
      </c>
      <c r="N2676" s="46">
        <f t="shared" si="535"/>
        <v>447</v>
      </c>
      <c r="O2676" s="46">
        <f t="shared" si="536"/>
        <v>48</v>
      </c>
      <c r="P2676" s="46" t="s">
        <v>30</v>
      </c>
      <c r="Q2676" s="58">
        <f t="shared" si="537"/>
        <v>0</v>
      </c>
      <c r="R2676" s="46" t="str">
        <f t="shared" si="538"/>
        <v>-</v>
      </c>
      <c r="S2676" s="58" t="str">
        <f t="shared" si="539"/>
        <v>No Discount</v>
      </c>
      <c r="T2676" s="46" t="str">
        <f t="shared" si="540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541"/>
        <v>0</v>
      </c>
      <c r="W2676" s="46" t="str">
        <f t="shared" si="542"/>
        <v>-</v>
      </c>
      <c r="X2676" s="58">
        <f t="shared" si="543"/>
        <v>0</v>
      </c>
      <c r="Y2676" s="46" t="str">
        <f t="shared" si="544"/>
        <v>No</v>
      </c>
      <c r="Z2676" s="46" t="str">
        <f t="shared" si="545"/>
        <v>MID</v>
      </c>
    </row>
    <row r="2677" spans="1:26" x14ac:dyDescent="0.25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533"/>
        <v>16272</v>
      </c>
      <c r="L2677" s="46">
        <f t="shared" si="534"/>
        <v>18072</v>
      </c>
      <c r="M2677" s="46">
        <v>100</v>
      </c>
      <c r="N2677" s="46">
        <f t="shared" si="535"/>
        <v>18172</v>
      </c>
      <c r="O2677" s="46">
        <f t="shared" si="536"/>
        <v>1900</v>
      </c>
      <c r="P2677" s="46" t="s">
        <v>30</v>
      </c>
      <c r="Q2677" s="58">
        <f t="shared" si="537"/>
        <v>0</v>
      </c>
      <c r="R2677" s="46">
        <f t="shared" si="538"/>
        <v>2725.7999999999997</v>
      </c>
      <c r="S2677" s="58" t="str">
        <f t="shared" si="539"/>
        <v>No Discount</v>
      </c>
      <c r="T2677" s="46" t="str">
        <f t="shared" si="540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541"/>
        <v>0</v>
      </c>
      <c r="W2677" s="46" t="str">
        <f t="shared" si="542"/>
        <v>-</v>
      </c>
      <c r="X2677" s="58">
        <f t="shared" si="543"/>
        <v>0</v>
      </c>
      <c r="Y2677" s="46" t="str">
        <f t="shared" si="544"/>
        <v>Yes</v>
      </c>
      <c r="Z2677" s="46" t="str">
        <f t="shared" si="545"/>
        <v>Very high</v>
      </c>
    </row>
    <row r="2678" spans="1:26" x14ac:dyDescent="0.25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533"/>
        <v>18645</v>
      </c>
      <c r="L2678" s="46">
        <f t="shared" si="534"/>
        <v>19011</v>
      </c>
      <c r="M2678" s="46">
        <v>64</v>
      </c>
      <c r="N2678" s="46">
        <f t="shared" si="535"/>
        <v>19075</v>
      </c>
      <c r="O2678" s="46">
        <f t="shared" si="536"/>
        <v>430</v>
      </c>
      <c r="P2678" s="46" t="s">
        <v>64</v>
      </c>
      <c r="Q2678" s="58">
        <f t="shared" si="537"/>
        <v>0</v>
      </c>
      <c r="R2678" s="46">
        <f t="shared" si="538"/>
        <v>5341.0000000000009</v>
      </c>
      <c r="S2678" s="58" t="str">
        <f t="shared" si="539"/>
        <v>No Discount</v>
      </c>
      <c r="T2678" s="46" t="str">
        <f t="shared" si="540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541"/>
        <v>0</v>
      </c>
      <c r="W2678" s="46">
        <f t="shared" si="542"/>
        <v>5341.0000000000009</v>
      </c>
      <c r="X2678" s="58">
        <f t="shared" si="543"/>
        <v>0</v>
      </c>
      <c r="Y2678" s="46" t="str">
        <f t="shared" si="544"/>
        <v>Yes</v>
      </c>
      <c r="Z2678" s="46" t="str">
        <f t="shared" si="545"/>
        <v>Very high</v>
      </c>
    </row>
    <row r="2679" spans="1:26" x14ac:dyDescent="0.25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533"/>
        <v>15598</v>
      </c>
      <c r="L2679" s="46">
        <f t="shared" si="534"/>
        <v>16374</v>
      </c>
      <c r="M2679" s="46">
        <v>95</v>
      </c>
      <c r="N2679" s="46">
        <f t="shared" si="535"/>
        <v>16469</v>
      </c>
      <c r="O2679" s="46">
        <f t="shared" si="536"/>
        <v>871</v>
      </c>
      <c r="P2679" s="46" t="s">
        <v>28</v>
      </c>
      <c r="Q2679" s="58">
        <f t="shared" si="537"/>
        <v>0</v>
      </c>
      <c r="R2679" s="46" t="str">
        <f t="shared" si="538"/>
        <v>-</v>
      </c>
      <c r="S2679" s="58" t="str">
        <f t="shared" si="539"/>
        <v>No Discount</v>
      </c>
      <c r="T2679" s="46" t="str">
        <f t="shared" si="540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541"/>
        <v>0</v>
      </c>
      <c r="W2679" s="46" t="str">
        <f t="shared" si="542"/>
        <v>-</v>
      </c>
      <c r="X2679" s="58">
        <f t="shared" si="543"/>
        <v>0</v>
      </c>
      <c r="Y2679" s="46" t="str">
        <f t="shared" si="544"/>
        <v>Yes</v>
      </c>
      <c r="Z2679" s="46" t="str">
        <f t="shared" si="545"/>
        <v>Very high</v>
      </c>
    </row>
    <row r="2680" spans="1:26" x14ac:dyDescent="0.25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533"/>
        <v>1592</v>
      </c>
      <c r="L2680" s="46">
        <f t="shared" si="534"/>
        <v>1772</v>
      </c>
      <c r="M2680" s="46">
        <v>52</v>
      </c>
      <c r="N2680" s="46">
        <f t="shared" si="535"/>
        <v>1824</v>
      </c>
      <c r="O2680" s="46">
        <f t="shared" si="536"/>
        <v>232</v>
      </c>
      <c r="P2680" s="46" t="s">
        <v>64</v>
      </c>
      <c r="Q2680" s="58">
        <f t="shared" si="537"/>
        <v>0</v>
      </c>
      <c r="R2680" s="46" t="str">
        <f t="shared" si="538"/>
        <v>-</v>
      </c>
      <c r="S2680" s="58" t="str">
        <f t="shared" si="539"/>
        <v>No Discount</v>
      </c>
      <c r="T2680" s="46" t="str">
        <f t="shared" si="540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si="541"/>
        <v>0</v>
      </c>
      <c r="W2680" s="46" t="str">
        <f t="shared" si="542"/>
        <v>-</v>
      </c>
      <c r="X2680" s="58">
        <f t="shared" si="543"/>
        <v>0</v>
      </c>
      <c r="Y2680" s="46" t="str">
        <f t="shared" si="544"/>
        <v>No</v>
      </c>
      <c r="Z2680" s="46" t="str">
        <f t="shared" si="545"/>
        <v>HIGH</v>
      </c>
    </row>
    <row r="2681" spans="1:26" x14ac:dyDescent="0.25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533"/>
        <v>6687</v>
      </c>
      <c r="L2681" s="46">
        <f t="shared" si="534"/>
        <v>6819</v>
      </c>
      <c r="M2681" s="46">
        <v>41</v>
      </c>
      <c r="N2681" s="46">
        <f t="shared" si="535"/>
        <v>6860</v>
      </c>
      <c r="O2681" s="46">
        <f t="shared" si="536"/>
        <v>173</v>
      </c>
      <c r="P2681" s="46" t="s">
        <v>28</v>
      </c>
      <c r="Q2681" s="58">
        <f t="shared" si="537"/>
        <v>0</v>
      </c>
      <c r="R2681" s="46">
        <f t="shared" si="538"/>
        <v>1920.8000000000002</v>
      </c>
      <c r="S2681" s="58" t="str">
        <f t="shared" si="539"/>
        <v>No Discount</v>
      </c>
      <c r="T2681" s="46" t="str">
        <f t="shared" si="540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41"/>
        <v>0</v>
      </c>
      <c r="W2681" s="46">
        <f t="shared" si="542"/>
        <v>1920.8000000000002</v>
      </c>
      <c r="X2681" s="58">
        <f t="shared" si="543"/>
        <v>0</v>
      </c>
      <c r="Y2681" s="46" t="str">
        <f t="shared" si="544"/>
        <v>Yes</v>
      </c>
      <c r="Z2681" s="46" t="str">
        <f t="shared" si="545"/>
        <v>HIGH</v>
      </c>
    </row>
    <row r="2682" spans="1:26" x14ac:dyDescent="0.25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533"/>
        <v>2318</v>
      </c>
      <c r="L2682" s="46">
        <f t="shared" si="534"/>
        <v>2410</v>
      </c>
      <c r="M2682" s="46">
        <v>71</v>
      </c>
      <c r="N2682" s="46">
        <f t="shared" si="535"/>
        <v>2481</v>
      </c>
      <c r="O2682" s="46">
        <f t="shared" si="536"/>
        <v>163</v>
      </c>
      <c r="P2682" s="46" t="s">
        <v>152</v>
      </c>
      <c r="Q2682" s="58">
        <f t="shared" si="537"/>
        <v>0</v>
      </c>
      <c r="R2682" s="46" t="str">
        <f t="shared" si="538"/>
        <v>-</v>
      </c>
      <c r="S2682" s="58" t="str">
        <f t="shared" si="539"/>
        <v>No Discount</v>
      </c>
      <c r="T2682" s="46" t="str">
        <f t="shared" si="540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41"/>
        <v>0</v>
      </c>
      <c r="W2682" s="46" t="str">
        <f t="shared" si="542"/>
        <v>-</v>
      </c>
      <c r="X2682" s="58">
        <f t="shared" si="543"/>
        <v>0</v>
      </c>
      <c r="Y2682" s="46" t="str">
        <f t="shared" si="544"/>
        <v>Yes</v>
      </c>
      <c r="Z2682" s="46" t="str">
        <f t="shared" si="545"/>
        <v>Very high</v>
      </c>
    </row>
    <row r="2683" spans="1:26" x14ac:dyDescent="0.25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533"/>
        <v>399</v>
      </c>
      <c r="L2683" s="46">
        <f t="shared" si="534"/>
        <v>417</v>
      </c>
      <c r="M2683" s="46">
        <v>30</v>
      </c>
      <c r="N2683" s="46">
        <f t="shared" si="535"/>
        <v>447</v>
      </c>
      <c r="O2683" s="46">
        <f t="shared" si="536"/>
        <v>48</v>
      </c>
      <c r="P2683" s="46" t="s">
        <v>30</v>
      </c>
      <c r="Q2683" s="58">
        <f t="shared" si="537"/>
        <v>0</v>
      </c>
      <c r="R2683" s="46">
        <f t="shared" si="538"/>
        <v>67.05</v>
      </c>
      <c r="S2683" s="58" t="str">
        <f t="shared" si="539"/>
        <v>No Discount</v>
      </c>
      <c r="T2683" s="46" t="str">
        <f t="shared" si="540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41"/>
        <v>0</v>
      </c>
      <c r="W2683" s="46" t="str">
        <f t="shared" si="542"/>
        <v>-</v>
      </c>
      <c r="X2683" s="58">
        <f t="shared" si="543"/>
        <v>0</v>
      </c>
      <c r="Y2683" s="46" t="str">
        <f t="shared" si="544"/>
        <v>No</v>
      </c>
      <c r="Z2683" s="46" t="str">
        <f t="shared" si="545"/>
        <v>MID</v>
      </c>
    </row>
    <row r="2684" spans="1:26" x14ac:dyDescent="0.25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533"/>
        <v>18612</v>
      </c>
      <c r="L2684" s="46">
        <f t="shared" si="534"/>
        <v>20124</v>
      </c>
      <c r="M2684" s="46">
        <v>41</v>
      </c>
      <c r="N2684" s="46">
        <f t="shared" si="535"/>
        <v>20165</v>
      </c>
      <c r="O2684" s="46">
        <f t="shared" si="536"/>
        <v>1553</v>
      </c>
      <c r="P2684" s="46" t="s">
        <v>30</v>
      </c>
      <c r="Q2684" s="58">
        <f t="shared" si="537"/>
        <v>0.3</v>
      </c>
      <c r="R2684" s="46">
        <f t="shared" si="538"/>
        <v>6049.5</v>
      </c>
      <c r="S2684" s="58" t="str">
        <f t="shared" si="539"/>
        <v>No Discount</v>
      </c>
      <c r="T2684" s="46" t="str">
        <f t="shared" si="540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41"/>
        <v>0.3</v>
      </c>
      <c r="W2684" s="46">
        <f t="shared" si="542"/>
        <v>6049.5</v>
      </c>
      <c r="X2684" s="58">
        <f t="shared" si="543"/>
        <v>0</v>
      </c>
      <c r="Y2684" s="46" t="str">
        <f t="shared" si="544"/>
        <v>Yes</v>
      </c>
      <c r="Z2684" s="46" t="str">
        <f t="shared" si="545"/>
        <v>HIGH</v>
      </c>
    </row>
    <row r="2685" spans="1:26" x14ac:dyDescent="0.25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533"/>
        <v>12044</v>
      </c>
      <c r="L2685" s="46">
        <f t="shared" si="534"/>
        <v>12768</v>
      </c>
      <c r="M2685" s="46">
        <v>48</v>
      </c>
      <c r="N2685" s="46">
        <f t="shared" si="535"/>
        <v>12816</v>
      </c>
      <c r="O2685" s="46">
        <f t="shared" si="536"/>
        <v>772</v>
      </c>
      <c r="P2685" s="46" t="s">
        <v>28</v>
      </c>
      <c r="Q2685" s="58">
        <f t="shared" si="537"/>
        <v>0</v>
      </c>
      <c r="R2685" s="46" t="str">
        <f t="shared" si="538"/>
        <v>-</v>
      </c>
      <c r="S2685" s="58" t="str">
        <f t="shared" si="539"/>
        <v>No Discount</v>
      </c>
      <c r="T2685" s="46" t="str">
        <f t="shared" si="540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41"/>
        <v>0</v>
      </c>
      <c r="W2685" s="46" t="str">
        <f t="shared" si="542"/>
        <v>-</v>
      </c>
      <c r="X2685" s="58">
        <f t="shared" si="543"/>
        <v>0</v>
      </c>
      <c r="Y2685" s="46" t="str">
        <f t="shared" si="544"/>
        <v>Yes</v>
      </c>
      <c r="Z2685" s="46" t="str">
        <f t="shared" si="545"/>
        <v>HIGH</v>
      </c>
    </row>
    <row r="2686" spans="1:26" x14ac:dyDescent="0.25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533"/>
        <v>1742</v>
      </c>
      <c r="L2686" s="46">
        <f t="shared" si="534"/>
        <v>1845</v>
      </c>
      <c r="M2686" s="46">
        <v>82</v>
      </c>
      <c r="N2686" s="46">
        <f t="shared" si="535"/>
        <v>1927</v>
      </c>
      <c r="O2686" s="46">
        <f t="shared" si="536"/>
        <v>185</v>
      </c>
      <c r="P2686" s="46" t="s">
        <v>28</v>
      </c>
      <c r="Q2686" s="58">
        <f t="shared" si="537"/>
        <v>0</v>
      </c>
      <c r="R2686" s="46" t="str">
        <f t="shared" si="538"/>
        <v>-</v>
      </c>
      <c r="S2686" s="58" t="str">
        <f t="shared" si="539"/>
        <v>No Discount</v>
      </c>
      <c r="T2686" s="46" t="str">
        <f t="shared" si="540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41"/>
        <v>0</v>
      </c>
      <c r="W2686" s="46" t="str">
        <f t="shared" si="542"/>
        <v>-</v>
      </c>
      <c r="X2686" s="58">
        <f t="shared" si="543"/>
        <v>0</v>
      </c>
      <c r="Y2686" s="46" t="str">
        <f t="shared" si="544"/>
        <v>No</v>
      </c>
      <c r="Z2686" s="46" t="str">
        <f t="shared" si="545"/>
        <v>Very high</v>
      </c>
    </row>
    <row r="2687" spans="1:26" x14ac:dyDescent="0.25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533"/>
        <v>513</v>
      </c>
      <c r="L2687" s="46">
        <f t="shared" si="534"/>
        <v>555</v>
      </c>
      <c r="M2687" s="46">
        <v>30</v>
      </c>
      <c r="N2687" s="46">
        <f t="shared" si="535"/>
        <v>585</v>
      </c>
      <c r="O2687" s="46">
        <f t="shared" si="536"/>
        <v>72</v>
      </c>
      <c r="P2687" s="46" t="s">
        <v>28</v>
      </c>
      <c r="Q2687" s="58">
        <f t="shared" si="537"/>
        <v>0.3</v>
      </c>
      <c r="R2687" s="46">
        <f t="shared" si="538"/>
        <v>175.5</v>
      </c>
      <c r="S2687" s="58" t="str">
        <f t="shared" si="539"/>
        <v>No Discount</v>
      </c>
      <c r="T2687" s="46" t="str">
        <f t="shared" si="540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41"/>
        <v>0.3</v>
      </c>
      <c r="W2687" s="46">
        <f t="shared" si="542"/>
        <v>175.5</v>
      </c>
      <c r="X2687" s="58">
        <f t="shared" si="543"/>
        <v>0</v>
      </c>
      <c r="Y2687" s="46" t="str">
        <f t="shared" si="544"/>
        <v>No</v>
      </c>
      <c r="Z2687" s="46" t="str">
        <f t="shared" si="545"/>
        <v>MID</v>
      </c>
    </row>
    <row r="2688" spans="1:26" x14ac:dyDescent="0.25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533"/>
        <v>838</v>
      </c>
      <c r="L2688" s="46">
        <f t="shared" si="534"/>
        <v>932</v>
      </c>
      <c r="M2688" s="46">
        <v>65</v>
      </c>
      <c r="N2688" s="46">
        <f t="shared" si="535"/>
        <v>997</v>
      </c>
      <c r="O2688" s="46">
        <f t="shared" si="536"/>
        <v>159</v>
      </c>
      <c r="P2688" s="46" t="s">
        <v>30</v>
      </c>
      <c r="Q2688" s="58">
        <f t="shared" si="537"/>
        <v>0</v>
      </c>
      <c r="R2688" s="46">
        <f t="shared" si="538"/>
        <v>149.54999999999998</v>
      </c>
      <c r="S2688" s="58" t="str">
        <f t="shared" si="539"/>
        <v>No Discount</v>
      </c>
      <c r="T2688" s="46" t="str">
        <f t="shared" si="540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41"/>
        <v>0</v>
      </c>
      <c r="W2688" s="46" t="str">
        <f t="shared" si="542"/>
        <v>-</v>
      </c>
      <c r="X2688" s="58">
        <f t="shared" si="543"/>
        <v>0</v>
      </c>
      <c r="Y2688" s="46" t="str">
        <f t="shared" si="544"/>
        <v>No</v>
      </c>
      <c r="Z2688" s="46" t="str">
        <f t="shared" si="545"/>
        <v>Very high</v>
      </c>
    </row>
    <row r="2689" spans="1:26" x14ac:dyDescent="0.25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533"/>
        <v>896</v>
      </c>
      <c r="L2689" s="46">
        <f t="shared" si="534"/>
        <v>966</v>
      </c>
      <c r="M2689" s="46">
        <v>30</v>
      </c>
      <c r="N2689" s="46">
        <f t="shared" si="535"/>
        <v>996</v>
      </c>
      <c r="O2689" s="46">
        <f t="shared" si="536"/>
        <v>100</v>
      </c>
      <c r="P2689" s="46" t="s">
        <v>30</v>
      </c>
      <c r="Q2689" s="58">
        <f t="shared" si="537"/>
        <v>0</v>
      </c>
      <c r="R2689" s="46">
        <f t="shared" si="538"/>
        <v>278.88000000000005</v>
      </c>
      <c r="S2689" s="58" t="str">
        <f t="shared" si="539"/>
        <v>No Discount</v>
      </c>
      <c r="T2689" s="46" t="str">
        <f t="shared" si="540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41"/>
        <v>0</v>
      </c>
      <c r="W2689" s="46">
        <f t="shared" si="542"/>
        <v>278.88000000000005</v>
      </c>
      <c r="X2689" s="58">
        <f t="shared" si="543"/>
        <v>0</v>
      </c>
      <c r="Y2689" s="46" t="str">
        <f t="shared" si="544"/>
        <v>No</v>
      </c>
      <c r="Z2689" s="46" t="str">
        <f t="shared" si="545"/>
        <v>MID</v>
      </c>
    </row>
    <row r="2690" spans="1:26" x14ac:dyDescent="0.25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533"/>
        <v>399</v>
      </c>
      <c r="L2690" s="46">
        <f t="shared" si="534"/>
        <v>417</v>
      </c>
      <c r="M2690" s="46">
        <v>30</v>
      </c>
      <c r="N2690" s="46">
        <f t="shared" si="535"/>
        <v>447</v>
      </c>
      <c r="O2690" s="46">
        <f t="shared" si="536"/>
        <v>48</v>
      </c>
      <c r="P2690" s="46" t="s">
        <v>30</v>
      </c>
      <c r="Q2690" s="58">
        <f t="shared" si="537"/>
        <v>0</v>
      </c>
      <c r="R2690" s="46" t="str">
        <f t="shared" si="538"/>
        <v>-</v>
      </c>
      <c r="S2690" s="58" t="str">
        <f t="shared" si="539"/>
        <v>No Discount</v>
      </c>
      <c r="T2690" s="46" t="str">
        <f t="shared" si="540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41"/>
        <v>0</v>
      </c>
      <c r="W2690" s="46" t="str">
        <f t="shared" si="542"/>
        <v>-</v>
      </c>
      <c r="X2690" s="58">
        <f t="shared" si="543"/>
        <v>0</v>
      </c>
      <c r="Y2690" s="46" t="str">
        <f t="shared" si="544"/>
        <v>No</v>
      </c>
      <c r="Z2690" s="46" t="str">
        <f t="shared" si="545"/>
        <v>MID</v>
      </c>
    </row>
    <row r="2691" spans="1:26" x14ac:dyDescent="0.25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46">I2691*J2691</f>
        <v>561</v>
      </c>
      <c r="L2691" s="46">
        <f t="shared" ref="L2691:L2754" si="547">H2691*J2691</f>
        <v>624</v>
      </c>
      <c r="M2691" s="46">
        <v>80</v>
      </c>
      <c r="N2691" s="46">
        <f t="shared" ref="N2691:N2754" si="548">L2691+M2691</f>
        <v>704</v>
      </c>
      <c r="O2691" s="46">
        <f t="shared" ref="O2691:O2754" si="549">N2691-K2691</f>
        <v>143</v>
      </c>
      <c r="P2691" s="46" t="s">
        <v>28</v>
      </c>
      <c r="Q2691" s="58">
        <f t="shared" ref="Q2691:Q2754" si="550">IF(E2691="Amazon",30%,0)</f>
        <v>0</v>
      </c>
      <c r="R2691" s="46">
        <f t="shared" ref="R2691:R2754" si="551">IF(E2691="Amazon",30%*N2691,IF(E2691="Flipkart",28%*N2691,IF(E2691="India Mart",15%*N2691,"-")))</f>
        <v>197.12</v>
      </c>
      <c r="S2691" s="58" t="str">
        <f t="shared" ref="S2691:S2754" si="552">IF(AND(E2691="Website",N2691&gt;25000),2%,"No Discount")</f>
        <v>No Discount</v>
      </c>
      <c r="T2691" s="46" t="str">
        <f t="shared" ref="T2691:T2754" si="553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ref="V2691:V2754" si="554">IF(E2691="Amazon",30%,0%)</f>
        <v>0</v>
      </c>
      <c r="W2691" s="46">
        <f t="shared" ref="W2691:W2754" si="555">IF(E2691="Amazon",N2691*30%,IF(E2691="flipkart",N2691*28%,IF(E2691="indiamart",N2691*15%,"-")))</f>
        <v>197.12</v>
      </c>
      <c r="X2691" s="58">
        <f t="shared" ref="X2691:X2754" si="556">IF(AND(E2691="website",N2691&gt;25000),2%,0%)</f>
        <v>0</v>
      </c>
      <c r="Y2691" s="46" t="str">
        <f t="shared" ref="Y2691:Y2754" si="557">IF(OR(D2691="Furniture",D2691="Technology"),"Yes","No")</f>
        <v>No</v>
      </c>
      <c r="Z2691" s="46" t="str">
        <f t="shared" ref="Z2691:Z2754" si="558">_xlfn.IFS(M2691&lt;=20,"LOW",M2691&lt;=40,"MID",M2691&lt;=60,"HIGH",M2691&gt;60,"Very high")</f>
        <v>Very high</v>
      </c>
    </row>
    <row r="2692" spans="1:26" x14ac:dyDescent="0.25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46"/>
        <v>1134</v>
      </c>
      <c r="L2692" s="46">
        <f t="shared" si="547"/>
        <v>1236</v>
      </c>
      <c r="M2692" s="46">
        <v>30</v>
      </c>
      <c r="N2692" s="46">
        <f t="shared" si="548"/>
        <v>1266</v>
      </c>
      <c r="O2692" s="46">
        <f t="shared" si="549"/>
        <v>132</v>
      </c>
      <c r="P2692" s="46" t="s">
        <v>30</v>
      </c>
      <c r="Q2692" s="58">
        <f t="shared" si="550"/>
        <v>0</v>
      </c>
      <c r="R2692" s="46" t="str">
        <f t="shared" si="551"/>
        <v>-</v>
      </c>
      <c r="S2692" s="58" t="str">
        <f t="shared" si="552"/>
        <v>No Discount</v>
      </c>
      <c r="T2692" s="46" t="str">
        <f t="shared" si="553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54"/>
        <v>0</v>
      </c>
      <c r="W2692" s="46" t="str">
        <f t="shared" si="555"/>
        <v>-</v>
      </c>
      <c r="X2692" s="58">
        <f t="shared" si="556"/>
        <v>0</v>
      </c>
      <c r="Y2692" s="46" t="str">
        <f t="shared" si="557"/>
        <v>No</v>
      </c>
      <c r="Z2692" s="46" t="str">
        <f t="shared" si="558"/>
        <v>MID</v>
      </c>
    </row>
    <row r="2693" spans="1:26" x14ac:dyDescent="0.25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46"/>
        <v>22569</v>
      </c>
      <c r="L2693" s="46">
        <f t="shared" si="547"/>
        <v>24597</v>
      </c>
      <c r="M2693" s="46">
        <v>37</v>
      </c>
      <c r="N2693" s="46">
        <f t="shared" si="548"/>
        <v>24634</v>
      </c>
      <c r="O2693" s="46">
        <f t="shared" si="549"/>
        <v>2065</v>
      </c>
      <c r="P2693" s="46" t="s">
        <v>30</v>
      </c>
      <c r="Q2693" s="58">
        <f t="shared" si="550"/>
        <v>0</v>
      </c>
      <c r="R2693" s="46" t="str">
        <f t="shared" si="551"/>
        <v>-</v>
      </c>
      <c r="S2693" s="58" t="str">
        <f t="shared" si="552"/>
        <v>No Discount</v>
      </c>
      <c r="T2693" s="46" t="str">
        <f t="shared" si="553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54"/>
        <v>0</v>
      </c>
      <c r="W2693" s="46" t="str">
        <f t="shared" si="555"/>
        <v>-</v>
      </c>
      <c r="X2693" s="58">
        <f t="shared" si="556"/>
        <v>0</v>
      </c>
      <c r="Y2693" s="46" t="str">
        <f t="shared" si="557"/>
        <v>Yes</v>
      </c>
      <c r="Z2693" s="46" t="str">
        <f t="shared" si="558"/>
        <v>MID</v>
      </c>
    </row>
    <row r="2694" spans="1:26" x14ac:dyDescent="0.25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46"/>
        <v>1284</v>
      </c>
      <c r="L2694" s="46">
        <f t="shared" si="547"/>
        <v>1362</v>
      </c>
      <c r="M2694" s="46">
        <v>57</v>
      </c>
      <c r="N2694" s="46">
        <f t="shared" si="548"/>
        <v>1419</v>
      </c>
      <c r="O2694" s="46">
        <f t="shared" si="549"/>
        <v>135</v>
      </c>
      <c r="P2694" s="46" t="s">
        <v>28</v>
      </c>
      <c r="Q2694" s="58">
        <f t="shared" si="550"/>
        <v>0</v>
      </c>
      <c r="R2694" s="46" t="str">
        <f t="shared" si="551"/>
        <v>-</v>
      </c>
      <c r="S2694" s="58" t="str">
        <f t="shared" si="552"/>
        <v>No Discount</v>
      </c>
      <c r="T2694" s="46" t="str">
        <f t="shared" si="553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54"/>
        <v>0</v>
      </c>
      <c r="W2694" s="46" t="str">
        <f t="shared" si="555"/>
        <v>-</v>
      </c>
      <c r="X2694" s="58">
        <f t="shared" si="556"/>
        <v>0</v>
      </c>
      <c r="Y2694" s="46" t="str">
        <f t="shared" si="557"/>
        <v>No</v>
      </c>
      <c r="Z2694" s="46" t="str">
        <f t="shared" si="558"/>
        <v>HIGH</v>
      </c>
    </row>
    <row r="2695" spans="1:26" x14ac:dyDescent="0.25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46"/>
        <v>22495</v>
      </c>
      <c r="L2695" s="46">
        <f t="shared" si="547"/>
        <v>24520</v>
      </c>
      <c r="M2695" s="46">
        <v>28</v>
      </c>
      <c r="N2695" s="46">
        <f t="shared" si="548"/>
        <v>24548</v>
      </c>
      <c r="O2695" s="46">
        <f t="shared" si="549"/>
        <v>2053</v>
      </c>
      <c r="P2695" s="46" t="s">
        <v>30</v>
      </c>
      <c r="Q2695" s="58">
        <f t="shared" si="550"/>
        <v>0</v>
      </c>
      <c r="R2695" s="46" t="str">
        <f t="shared" si="551"/>
        <v>-</v>
      </c>
      <c r="S2695" s="58" t="str">
        <f t="shared" si="552"/>
        <v>No Discount</v>
      </c>
      <c r="T2695" s="46" t="str">
        <f t="shared" si="553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54"/>
        <v>0</v>
      </c>
      <c r="W2695" s="46" t="str">
        <f t="shared" si="555"/>
        <v>-</v>
      </c>
      <c r="X2695" s="58">
        <f t="shared" si="556"/>
        <v>0</v>
      </c>
      <c r="Y2695" s="46" t="str">
        <f t="shared" si="557"/>
        <v>Yes</v>
      </c>
      <c r="Z2695" s="46" t="str">
        <f t="shared" si="558"/>
        <v>MID</v>
      </c>
    </row>
    <row r="2696" spans="1:26" x14ac:dyDescent="0.25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46"/>
        <v>52956</v>
      </c>
      <c r="L2696" s="46">
        <f t="shared" si="547"/>
        <v>58329</v>
      </c>
      <c r="M2696" s="46">
        <v>98</v>
      </c>
      <c r="N2696" s="46">
        <f t="shared" si="548"/>
        <v>58427</v>
      </c>
      <c r="O2696" s="46">
        <f t="shared" si="549"/>
        <v>5471</v>
      </c>
      <c r="P2696" s="46" t="s">
        <v>28</v>
      </c>
      <c r="Q2696" s="58">
        <f t="shared" si="550"/>
        <v>0</v>
      </c>
      <c r="R2696" s="46">
        <f t="shared" si="551"/>
        <v>16359.560000000001</v>
      </c>
      <c r="S2696" s="58" t="str">
        <f t="shared" si="552"/>
        <v>No Discount</v>
      </c>
      <c r="T2696" s="46" t="str">
        <f t="shared" si="553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54"/>
        <v>0</v>
      </c>
      <c r="W2696" s="46">
        <f t="shared" si="555"/>
        <v>16359.560000000001</v>
      </c>
      <c r="X2696" s="58">
        <f t="shared" si="556"/>
        <v>0</v>
      </c>
      <c r="Y2696" s="46" t="str">
        <f t="shared" si="557"/>
        <v>Yes</v>
      </c>
      <c r="Z2696" s="46" t="str">
        <f t="shared" si="558"/>
        <v>Very high</v>
      </c>
    </row>
    <row r="2697" spans="1:26" x14ac:dyDescent="0.25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46"/>
        <v>1844</v>
      </c>
      <c r="L2697" s="46">
        <f t="shared" si="547"/>
        <v>1956</v>
      </c>
      <c r="M2697" s="46">
        <v>94</v>
      </c>
      <c r="N2697" s="46">
        <f t="shared" si="548"/>
        <v>2050</v>
      </c>
      <c r="O2697" s="46">
        <f t="shared" si="549"/>
        <v>206</v>
      </c>
      <c r="P2697" s="46" t="s">
        <v>30</v>
      </c>
      <c r="Q2697" s="58">
        <f t="shared" si="550"/>
        <v>0</v>
      </c>
      <c r="R2697" s="46" t="str">
        <f t="shared" si="551"/>
        <v>-</v>
      </c>
      <c r="S2697" s="58" t="str">
        <f t="shared" si="552"/>
        <v>No Discount</v>
      </c>
      <c r="T2697" s="46" t="str">
        <f t="shared" si="553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54"/>
        <v>0</v>
      </c>
      <c r="W2697" s="46" t="str">
        <f t="shared" si="555"/>
        <v>-</v>
      </c>
      <c r="X2697" s="58">
        <f t="shared" si="556"/>
        <v>0</v>
      </c>
      <c r="Y2697" s="46" t="str">
        <f t="shared" si="557"/>
        <v>No</v>
      </c>
      <c r="Z2697" s="46" t="str">
        <f t="shared" si="558"/>
        <v>Very high</v>
      </c>
    </row>
    <row r="2698" spans="1:26" x14ac:dyDescent="0.25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46"/>
        <v>9996</v>
      </c>
      <c r="L2698" s="46">
        <f t="shared" si="547"/>
        <v>11109</v>
      </c>
      <c r="M2698" s="46">
        <v>27</v>
      </c>
      <c r="N2698" s="46">
        <f t="shared" si="548"/>
        <v>11136</v>
      </c>
      <c r="O2698" s="46">
        <f t="shared" si="549"/>
        <v>1140</v>
      </c>
      <c r="P2698" s="46" t="s">
        <v>30</v>
      </c>
      <c r="Q2698" s="58">
        <f t="shared" si="550"/>
        <v>0</v>
      </c>
      <c r="R2698" s="46" t="str">
        <f t="shared" si="551"/>
        <v>-</v>
      </c>
      <c r="S2698" s="58" t="str">
        <f t="shared" si="552"/>
        <v>No Discount</v>
      </c>
      <c r="T2698" s="46" t="str">
        <f t="shared" si="553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54"/>
        <v>0</v>
      </c>
      <c r="W2698" s="46" t="str">
        <f t="shared" si="555"/>
        <v>-</v>
      </c>
      <c r="X2698" s="58">
        <f t="shared" si="556"/>
        <v>0</v>
      </c>
      <c r="Y2698" s="46" t="str">
        <f t="shared" si="557"/>
        <v>Yes</v>
      </c>
      <c r="Z2698" s="46" t="str">
        <f t="shared" si="558"/>
        <v>MID</v>
      </c>
    </row>
    <row r="2699" spans="1:26" x14ac:dyDescent="0.25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46"/>
        <v>745</v>
      </c>
      <c r="L2699" s="46">
        <f t="shared" si="547"/>
        <v>825</v>
      </c>
      <c r="M2699" s="46">
        <v>30</v>
      </c>
      <c r="N2699" s="46">
        <f t="shared" si="548"/>
        <v>855</v>
      </c>
      <c r="O2699" s="46">
        <f t="shared" si="549"/>
        <v>110</v>
      </c>
      <c r="P2699" s="46" t="s">
        <v>30</v>
      </c>
      <c r="Q2699" s="58">
        <f t="shared" si="550"/>
        <v>0.3</v>
      </c>
      <c r="R2699" s="46">
        <f t="shared" si="551"/>
        <v>256.5</v>
      </c>
      <c r="S2699" s="58" t="str">
        <f t="shared" si="552"/>
        <v>No Discount</v>
      </c>
      <c r="T2699" s="46" t="str">
        <f t="shared" si="553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54"/>
        <v>0.3</v>
      </c>
      <c r="W2699" s="46">
        <f t="shared" si="555"/>
        <v>256.5</v>
      </c>
      <c r="X2699" s="58">
        <f t="shared" si="556"/>
        <v>0</v>
      </c>
      <c r="Y2699" s="46" t="str">
        <f t="shared" si="557"/>
        <v>No</v>
      </c>
      <c r="Z2699" s="46" t="str">
        <f t="shared" si="558"/>
        <v>MID</v>
      </c>
    </row>
    <row r="2700" spans="1:26" x14ac:dyDescent="0.25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46"/>
        <v>85</v>
      </c>
      <c r="L2700" s="46">
        <f t="shared" si="547"/>
        <v>92</v>
      </c>
      <c r="M2700" s="46">
        <v>10</v>
      </c>
      <c r="N2700" s="46">
        <f t="shared" si="548"/>
        <v>102</v>
      </c>
      <c r="O2700" s="46">
        <f t="shared" si="549"/>
        <v>17</v>
      </c>
      <c r="P2700" s="46" t="s">
        <v>30</v>
      </c>
      <c r="Q2700" s="58">
        <f t="shared" si="550"/>
        <v>0</v>
      </c>
      <c r="R2700" s="46" t="str">
        <f t="shared" si="551"/>
        <v>-</v>
      </c>
      <c r="S2700" s="58" t="str">
        <f t="shared" si="552"/>
        <v>No Discount</v>
      </c>
      <c r="T2700" s="46" t="str">
        <f t="shared" si="553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54"/>
        <v>0</v>
      </c>
      <c r="W2700" s="46" t="str">
        <f t="shared" si="555"/>
        <v>-</v>
      </c>
      <c r="X2700" s="58">
        <f t="shared" si="556"/>
        <v>0</v>
      </c>
      <c r="Y2700" s="46" t="str">
        <f t="shared" si="557"/>
        <v>No</v>
      </c>
      <c r="Z2700" s="46" t="str">
        <f t="shared" si="558"/>
        <v>LOW</v>
      </c>
    </row>
    <row r="2701" spans="1:26" x14ac:dyDescent="0.25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46"/>
        <v>1103</v>
      </c>
      <c r="L2701" s="46">
        <f t="shared" si="547"/>
        <v>1169</v>
      </c>
      <c r="M2701" s="46">
        <v>34</v>
      </c>
      <c r="N2701" s="46">
        <f t="shared" si="548"/>
        <v>1203</v>
      </c>
      <c r="O2701" s="46">
        <f t="shared" si="549"/>
        <v>100</v>
      </c>
      <c r="P2701" s="46" t="s">
        <v>30</v>
      </c>
      <c r="Q2701" s="58">
        <f t="shared" si="550"/>
        <v>0.3</v>
      </c>
      <c r="R2701" s="46">
        <f t="shared" si="551"/>
        <v>360.9</v>
      </c>
      <c r="S2701" s="58" t="str">
        <f t="shared" si="552"/>
        <v>No Discount</v>
      </c>
      <c r="T2701" s="46" t="str">
        <f t="shared" si="553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54"/>
        <v>0.3</v>
      </c>
      <c r="W2701" s="46">
        <f t="shared" si="555"/>
        <v>360.9</v>
      </c>
      <c r="X2701" s="58">
        <f t="shared" si="556"/>
        <v>0</v>
      </c>
      <c r="Y2701" s="46" t="str">
        <f t="shared" si="557"/>
        <v>Yes</v>
      </c>
      <c r="Z2701" s="46" t="str">
        <f t="shared" si="558"/>
        <v>MID</v>
      </c>
    </row>
    <row r="2702" spans="1:26" x14ac:dyDescent="0.25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46"/>
        <v>6000</v>
      </c>
      <c r="L2702" s="46">
        <f t="shared" si="547"/>
        <v>6729</v>
      </c>
      <c r="M2702" s="46">
        <v>85</v>
      </c>
      <c r="N2702" s="46">
        <f t="shared" si="548"/>
        <v>6814</v>
      </c>
      <c r="O2702" s="46">
        <f t="shared" si="549"/>
        <v>814</v>
      </c>
      <c r="P2702" s="46" t="s">
        <v>30</v>
      </c>
      <c r="Q2702" s="58">
        <f t="shared" si="550"/>
        <v>0</v>
      </c>
      <c r="R2702" s="46" t="str">
        <f t="shared" si="551"/>
        <v>-</v>
      </c>
      <c r="S2702" s="58" t="str">
        <f t="shared" si="552"/>
        <v>No Discount</v>
      </c>
      <c r="T2702" s="46" t="str">
        <f t="shared" si="553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54"/>
        <v>0</v>
      </c>
      <c r="W2702" s="46" t="str">
        <f t="shared" si="555"/>
        <v>-</v>
      </c>
      <c r="X2702" s="58">
        <f t="shared" si="556"/>
        <v>0</v>
      </c>
      <c r="Y2702" s="46" t="str">
        <f t="shared" si="557"/>
        <v>No</v>
      </c>
      <c r="Z2702" s="46" t="str">
        <f t="shared" si="558"/>
        <v>Very high</v>
      </c>
    </row>
    <row r="2703" spans="1:26" x14ac:dyDescent="0.25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46"/>
        <v>399</v>
      </c>
      <c r="L2703" s="46">
        <f t="shared" si="547"/>
        <v>417</v>
      </c>
      <c r="M2703" s="46">
        <v>30</v>
      </c>
      <c r="N2703" s="46">
        <f t="shared" si="548"/>
        <v>447</v>
      </c>
      <c r="O2703" s="46">
        <f t="shared" si="549"/>
        <v>48</v>
      </c>
      <c r="P2703" s="46" t="s">
        <v>30</v>
      </c>
      <c r="Q2703" s="58">
        <f t="shared" si="550"/>
        <v>0.3</v>
      </c>
      <c r="R2703" s="46">
        <f t="shared" si="551"/>
        <v>134.1</v>
      </c>
      <c r="S2703" s="58" t="str">
        <f t="shared" si="552"/>
        <v>No Discount</v>
      </c>
      <c r="T2703" s="46" t="str">
        <f t="shared" si="553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54"/>
        <v>0.3</v>
      </c>
      <c r="W2703" s="46">
        <f t="shared" si="555"/>
        <v>134.1</v>
      </c>
      <c r="X2703" s="58">
        <f t="shared" si="556"/>
        <v>0</v>
      </c>
      <c r="Y2703" s="46" t="str">
        <f t="shared" si="557"/>
        <v>No</v>
      </c>
      <c r="Z2703" s="46" t="str">
        <f t="shared" si="558"/>
        <v>MID</v>
      </c>
    </row>
    <row r="2704" spans="1:26" x14ac:dyDescent="0.25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46"/>
        <v>14656</v>
      </c>
      <c r="L2704" s="46">
        <f t="shared" si="547"/>
        <v>15844</v>
      </c>
      <c r="M2704" s="46">
        <v>83</v>
      </c>
      <c r="N2704" s="46">
        <f t="shared" si="548"/>
        <v>15927</v>
      </c>
      <c r="O2704" s="46">
        <f t="shared" si="549"/>
        <v>1271</v>
      </c>
      <c r="P2704" s="46" t="s">
        <v>30</v>
      </c>
      <c r="Q2704" s="58">
        <f t="shared" si="550"/>
        <v>0</v>
      </c>
      <c r="R2704" s="46">
        <f t="shared" si="551"/>
        <v>2389.0499999999997</v>
      </c>
      <c r="S2704" s="58" t="str">
        <f t="shared" si="552"/>
        <v>No Discount</v>
      </c>
      <c r="T2704" s="46" t="str">
        <f t="shared" si="553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54"/>
        <v>0</v>
      </c>
      <c r="W2704" s="46" t="str">
        <f t="shared" si="555"/>
        <v>-</v>
      </c>
      <c r="X2704" s="58">
        <f t="shared" si="556"/>
        <v>0</v>
      </c>
      <c r="Y2704" s="46" t="str">
        <f t="shared" si="557"/>
        <v>Yes</v>
      </c>
      <c r="Z2704" s="46" t="str">
        <f t="shared" si="558"/>
        <v>Very high</v>
      </c>
    </row>
    <row r="2705" spans="1:26" x14ac:dyDescent="0.25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46"/>
        <v>4361</v>
      </c>
      <c r="L2705" s="46">
        <f t="shared" si="547"/>
        <v>4704</v>
      </c>
      <c r="M2705" s="46">
        <v>91</v>
      </c>
      <c r="N2705" s="46">
        <f t="shared" si="548"/>
        <v>4795</v>
      </c>
      <c r="O2705" s="46">
        <f t="shared" si="549"/>
        <v>434</v>
      </c>
      <c r="P2705" s="46" t="s">
        <v>30</v>
      </c>
      <c r="Q2705" s="58">
        <f t="shared" si="550"/>
        <v>0</v>
      </c>
      <c r="R2705" s="46">
        <f t="shared" si="551"/>
        <v>719.25</v>
      </c>
      <c r="S2705" s="58" t="str">
        <f t="shared" si="552"/>
        <v>No Discount</v>
      </c>
      <c r="T2705" s="46" t="str">
        <f t="shared" si="553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54"/>
        <v>0</v>
      </c>
      <c r="W2705" s="46" t="str">
        <f t="shared" si="555"/>
        <v>-</v>
      </c>
      <c r="X2705" s="58">
        <f t="shared" si="556"/>
        <v>0</v>
      </c>
      <c r="Y2705" s="46" t="str">
        <f t="shared" si="557"/>
        <v>Yes</v>
      </c>
      <c r="Z2705" s="46" t="str">
        <f t="shared" si="558"/>
        <v>Very high</v>
      </c>
    </row>
    <row r="2706" spans="1:26" x14ac:dyDescent="0.25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46"/>
        <v>224</v>
      </c>
      <c r="L2706" s="46">
        <f t="shared" si="547"/>
        <v>238</v>
      </c>
      <c r="M2706" s="46">
        <v>30</v>
      </c>
      <c r="N2706" s="46">
        <f t="shared" si="548"/>
        <v>268</v>
      </c>
      <c r="O2706" s="46">
        <f t="shared" si="549"/>
        <v>44</v>
      </c>
      <c r="P2706" s="46" t="s">
        <v>30</v>
      </c>
      <c r="Q2706" s="58">
        <f t="shared" si="550"/>
        <v>0.3</v>
      </c>
      <c r="R2706" s="46">
        <f t="shared" si="551"/>
        <v>80.399999999999991</v>
      </c>
      <c r="S2706" s="58" t="str">
        <f t="shared" si="552"/>
        <v>No Discount</v>
      </c>
      <c r="T2706" s="46" t="str">
        <f t="shared" si="553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54"/>
        <v>0.3</v>
      </c>
      <c r="W2706" s="46">
        <f t="shared" si="555"/>
        <v>80.399999999999991</v>
      </c>
      <c r="X2706" s="58">
        <f t="shared" si="556"/>
        <v>0</v>
      </c>
      <c r="Y2706" s="46" t="str">
        <f t="shared" si="557"/>
        <v>No</v>
      </c>
      <c r="Z2706" s="46" t="str">
        <f t="shared" si="558"/>
        <v>MID</v>
      </c>
    </row>
    <row r="2707" spans="1:26" x14ac:dyDescent="0.25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46"/>
        <v>37728</v>
      </c>
      <c r="L2707" s="46">
        <f t="shared" si="547"/>
        <v>40302</v>
      </c>
      <c r="M2707" s="46">
        <v>20</v>
      </c>
      <c r="N2707" s="46">
        <f t="shared" si="548"/>
        <v>40322</v>
      </c>
      <c r="O2707" s="46">
        <f t="shared" si="549"/>
        <v>2594</v>
      </c>
      <c r="P2707" s="46" t="s">
        <v>30</v>
      </c>
      <c r="Q2707" s="58">
        <f t="shared" si="550"/>
        <v>0.3</v>
      </c>
      <c r="R2707" s="46">
        <f t="shared" si="551"/>
        <v>12096.6</v>
      </c>
      <c r="S2707" s="58" t="str">
        <f t="shared" si="552"/>
        <v>No Discount</v>
      </c>
      <c r="T2707" s="46" t="str">
        <f t="shared" si="553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54"/>
        <v>0.3</v>
      </c>
      <c r="W2707" s="46">
        <f t="shared" si="555"/>
        <v>12096.6</v>
      </c>
      <c r="X2707" s="58">
        <f t="shared" si="556"/>
        <v>0</v>
      </c>
      <c r="Y2707" s="46" t="str">
        <f t="shared" si="557"/>
        <v>Yes</v>
      </c>
      <c r="Z2707" s="46" t="str">
        <f t="shared" si="558"/>
        <v>LOW</v>
      </c>
    </row>
    <row r="2708" spans="1:26" x14ac:dyDescent="0.25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46"/>
        <v>1965</v>
      </c>
      <c r="L2708" s="46">
        <f t="shared" si="547"/>
        <v>2042</v>
      </c>
      <c r="M2708" s="46">
        <v>49</v>
      </c>
      <c r="N2708" s="46">
        <f t="shared" si="548"/>
        <v>2091</v>
      </c>
      <c r="O2708" s="46">
        <f t="shared" si="549"/>
        <v>126</v>
      </c>
      <c r="P2708" s="46" t="s">
        <v>30</v>
      </c>
      <c r="Q2708" s="58">
        <f t="shared" si="550"/>
        <v>0</v>
      </c>
      <c r="R2708" s="46" t="str">
        <f t="shared" si="551"/>
        <v>-</v>
      </c>
      <c r="S2708" s="58" t="str">
        <f t="shared" si="552"/>
        <v>No Discount</v>
      </c>
      <c r="T2708" s="46" t="str">
        <f t="shared" si="553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54"/>
        <v>0</v>
      </c>
      <c r="W2708" s="46" t="str">
        <f t="shared" si="555"/>
        <v>-</v>
      </c>
      <c r="X2708" s="58">
        <f t="shared" si="556"/>
        <v>0</v>
      </c>
      <c r="Y2708" s="46" t="str">
        <f t="shared" si="557"/>
        <v>Yes</v>
      </c>
      <c r="Z2708" s="46" t="str">
        <f t="shared" si="558"/>
        <v>HIGH</v>
      </c>
    </row>
    <row r="2709" spans="1:26" x14ac:dyDescent="0.25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46"/>
        <v>1908</v>
      </c>
      <c r="L2709" s="46">
        <f t="shared" si="547"/>
        <v>1983</v>
      </c>
      <c r="M2709" s="46">
        <v>29</v>
      </c>
      <c r="N2709" s="46">
        <f t="shared" si="548"/>
        <v>2012</v>
      </c>
      <c r="O2709" s="46">
        <f t="shared" si="549"/>
        <v>104</v>
      </c>
      <c r="P2709" s="46" t="s">
        <v>28</v>
      </c>
      <c r="Q2709" s="58">
        <f t="shared" si="550"/>
        <v>0.3</v>
      </c>
      <c r="R2709" s="46">
        <f t="shared" si="551"/>
        <v>603.6</v>
      </c>
      <c r="S2709" s="58" t="str">
        <f t="shared" si="552"/>
        <v>No Discount</v>
      </c>
      <c r="T2709" s="46" t="str">
        <f t="shared" si="553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54"/>
        <v>0.3</v>
      </c>
      <c r="W2709" s="46">
        <f t="shared" si="555"/>
        <v>603.6</v>
      </c>
      <c r="X2709" s="58">
        <f t="shared" si="556"/>
        <v>0</v>
      </c>
      <c r="Y2709" s="46" t="str">
        <f t="shared" si="557"/>
        <v>Yes</v>
      </c>
      <c r="Z2709" s="46" t="str">
        <f t="shared" si="558"/>
        <v>MID</v>
      </c>
    </row>
    <row r="2710" spans="1:26" x14ac:dyDescent="0.25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46"/>
        <v>23940</v>
      </c>
      <c r="L2710" s="46">
        <f t="shared" si="547"/>
        <v>26080</v>
      </c>
      <c r="M2710" s="46">
        <v>43</v>
      </c>
      <c r="N2710" s="46">
        <f t="shared" si="548"/>
        <v>26123</v>
      </c>
      <c r="O2710" s="46">
        <f t="shared" si="549"/>
        <v>2183</v>
      </c>
      <c r="P2710" s="46" t="s">
        <v>30</v>
      </c>
      <c r="Q2710" s="58">
        <f t="shared" si="550"/>
        <v>0.3</v>
      </c>
      <c r="R2710" s="46">
        <f t="shared" si="551"/>
        <v>7836.9</v>
      </c>
      <c r="S2710" s="58" t="str">
        <f t="shared" si="552"/>
        <v>No Discount</v>
      </c>
      <c r="T2710" s="46" t="str">
        <f t="shared" si="553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54"/>
        <v>0.3</v>
      </c>
      <c r="W2710" s="46">
        <f t="shared" si="555"/>
        <v>7836.9</v>
      </c>
      <c r="X2710" s="58">
        <f t="shared" si="556"/>
        <v>0</v>
      </c>
      <c r="Y2710" s="46" t="str">
        <f t="shared" si="557"/>
        <v>Yes</v>
      </c>
      <c r="Z2710" s="46" t="str">
        <f t="shared" si="558"/>
        <v>HIGH</v>
      </c>
    </row>
    <row r="2711" spans="1:26" x14ac:dyDescent="0.25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46"/>
        <v>1966</v>
      </c>
      <c r="L2711" s="46">
        <f t="shared" si="547"/>
        <v>2162</v>
      </c>
      <c r="M2711" s="46">
        <v>71</v>
      </c>
      <c r="N2711" s="46">
        <f t="shared" si="548"/>
        <v>2233</v>
      </c>
      <c r="O2711" s="46">
        <f t="shared" si="549"/>
        <v>267</v>
      </c>
      <c r="P2711" s="46" t="s">
        <v>28</v>
      </c>
      <c r="Q2711" s="58">
        <f t="shared" si="550"/>
        <v>0.3</v>
      </c>
      <c r="R2711" s="46">
        <f t="shared" si="551"/>
        <v>669.9</v>
      </c>
      <c r="S2711" s="58" t="str">
        <f t="shared" si="552"/>
        <v>No Discount</v>
      </c>
      <c r="T2711" s="46" t="str">
        <f t="shared" si="553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54"/>
        <v>0.3</v>
      </c>
      <c r="W2711" s="46">
        <f t="shared" si="555"/>
        <v>669.9</v>
      </c>
      <c r="X2711" s="58">
        <f t="shared" si="556"/>
        <v>0</v>
      </c>
      <c r="Y2711" s="46" t="str">
        <f t="shared" si="557"/>
        <v>No</v>
      </c>
      <c r="Z2711" s="46" t="str">
        <f t="shared" si="558"/>
        <v>Very high</v>
      </c>
    </row>
    <row r="2712" spans="1:26" x14ac:dyDescent="0.25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46"/>
        <v>3332</v>
      </c>
      <c r="L2712" s="46">
        <f t="shared" si="547"/>
        <v>3596</v>
      </c>
      <c r="M2712" s="46">
        <v>36</v>
      </c>
      <c r="N2712" s="46">
        <f t="shared" si="548"/>
        <v>3632</v>
      </c>
      <c r="O2712" s="46">
        <f t="shared" si="549"/>
        <v>300</v>
      </c>
      <c r="P2712" s="46" t="s">
        <v>28</v>
      </c>
      <c r="Q2712" s="58">
        <f t="shared" si="550"/>
        <v>0</v>
      </c>
      <c r="R2712" s="46">
        <f t="shared" si="551"/>
        <v>544.79999999999995</v>
      </c>
      <c r="S2712" s="58" t="str">
        <f t="shared" si="552"/>
        <v>No Discount</v>
      </c>
      <c r="T2712" s="46" t="str">
        <f t="shared" si="553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54"/>
        <v>0</v>
      </c>
      <c r="W2712" s="46" t="str">
        <f t="shared" si="555"/>
        <v>-</v>
      </c>
      <c r="X2712" s="58">
        <f t="shared" si="556"/>
        <v>0</v>
      </c>
      <c r="Y2712" s="46" t="str">
        <f t="shared" si="557"/>
        <v>Yes</v>
      </c>
      <c r="Z2712" s="46" t="str">
        <f t="shared" si="558"/>
        <v>MID</v>
      </c>
    </row>
    <row r="2713" spans="1:26" x14ac:dyDescent="0.25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46"/>
        <v>2364</v>
      </c>
      <c r="L2713" s="46">
        <f t="shared" si="547"/>
        <v>2631</v>
      </c>
      <c r="M2713" s="46">
        <v>47</v>
      </c>
      <c r="N2713" s="46">
        <f t="shared" si="548"/>
        <v>2678</v>
      </c>
      <c r="O2713" s="46">
        <f t="shared" si="549"/>
        <v>314</v>
      </c>
      <c r="P2713" s="46" t="s">
        <v>30</v>
      </c>
      <c r="Q2713" s="58">
        <f t="shared" si="550"/>
        <v>0</v>
      </c>
      <c r="R2713" s="46" t="str">
        <f t="shared" si="551"/>
        <v>-</v>
      </c>
      <c r="S2713" s="58" t="str">
        <f t="shared" si="552"/>
        <v>No Discount</v>
      </c>
      <c r="T2713" s="46" t="str">
        <f t="shared" si="553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54"/>
        <v>0</v>
      </c>
      <c r="W2713" s="46" t="str">
        <f t="shared" si="555"/>
        <v>-</v>
      </c>
      <c r="X2713" s="58">
        <f t="shared" si="556"/>
        <v>0</v>
      </c>
      <c r="Y2713" s="46" t="str">
        <f t="shared" si="557"/>
        <v>No</v>
      </c>
      <c r="Z2713" s="46" t="str">
        <f t="shared" si="558"/>
        <v>HIGH</v>
      </c>
    </row>
    <row r="2714" spans="1:26" x14ac:dyDescent="0.25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46"/>
        <v>974</v>
      </c>
      <c r="L2714" s="46">
        <f t="shared" si="547"/>
        <v>1052</v>
      </c>
      <c r="M2714" s="46">
        <v>49</v>
      </c>
      <c r="N2714" s="46">
        <f t="shared" si="548"/>
        <v>1101</v>
      </c>
      <c r="O2714" s="46">
        <f t="shared" si="549"/>
        <v>127</v>
      </c>
      <c r="P2714" s="46" t="s">
        <v>152</v>
      </c>
      <c r="Q2714" s="58">
        <f t="shared" si="550"/>
        <v>0</v>
      </c>
      <c r="R2714" s="46">
        <f t="shared" si="551"/>
        <v>165.15</v>
      </c>
      <c r="S2714" s="58" t="str">
        <f t="shared" si="552"/>
        <v>No Discount</v>
      </c>
      <c r="T2714" s="46" t="str">
        <f t="shared" si="553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54"/>
        <v>0</v>
      </c>
      <c r="W2714" s="46" t="str">
        <f t="shared" si="555"/>
        <v>-</v>
      </c>
      <c r="X2714" s="58">
        <f t="shared" si="556"/>
        <v>0</v>
      </c>
      <c r="Y2714" s="46" t="str">
        <f t="shared" si="557"/>
        <v>No</v>
      </c>
      <c r="Z2714" s="46" t="str">
        <f t="shared" si="558"/>
        <v>HIGH</v>
      </c>
    </row>
    <row r="2715" spans="1:26" x14ac:dyDescent="0.25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46"/>
        <v>191</v>
      </c>
      <c r="L2715" s="46">
        <f t="shared" si="547"/>
        <v>210</v>
      </c>
      <c r="M2715" s="46">
        <v>76</v>
      </c>
      <c r="N2715" s="46">
        <f t="shared" si="548"/>
        <v>286</v>
      </c>
      <c r="O2715" s="46">
        <f t="shared" si="549"/>
        <v>95</v>
      </c>
      <c r="P2715" s="46" t="s">
        <v>30</v>
      </c>
      <c r="Q2715" s="58">
        <f t="shared" si="550"/>
        <v>0</v>
      </c>
      <c r="R2715" s="46" t="str">
        <f t="shared" si="551"/>
        <v>-</v>
      </c>
      <c r="S2715" s="58" t="str">
        <f t="shared" si="552"/>
        <v>No Discount</v>
      </c>
      <c r="T2715" s="46" t="str">
        <f t="shared" si="553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54"/>
        <v>0</v>
      </c>
      <c r="W2715" s="46" t="str">
        <f t="shared" si="555"/>
        <v>-</v>
      </c>
      <c r="X2715" s="58">
        <f t="shared" si="556"/>
        <v>0</v>
      </c>
      <c r="Y2715" s="46" t="str">
        <f t="shared" si="557"/>
        <v>No</v>
      </c>
      <c r="Z2715" s="46" t="str">
        <f t="shared" si="558"/>
        <v>Very high</v>
      </c>
    </row>
    <row r="2716" spans="1:26" x14ac:dyDescent="0.25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46"/>
        <v>1978</v>
      </c>
      <c r="L2716" s="46">
        <f t="shared" si="547"/>
        <v>2116</v>
      </c>
      <c r="M2716" s="46">
        <v>26</v>
      </c>
      <c r="N2716" s="46">
        <f t="shared" si="548"/>
        <v>2142</v>
      </c>
      <c r="O2716" s="46">
        <f t="shared" si="549"/>
        <v>164</v>
      </c>
      <c r="P2716" s="46" t="s">
        <v>28</v>
      </c>
      <c r="Q2716" s="58">
        <f t="shared" si="550"/>
        <v>0</v>
      </c>
      <c r="R2716" s="46" t="str">
        <f t="shared" si="551"/>
        <v>-</v>
      </c>
      <c r="S2716" s="58" t="str">
        <f t="shared" si="552"/>
        <v>No Discount</v>
      </c>
      <c r="T2716" s="46" t="str">
        <f t="shared" si="553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54"/>
        <v>0</v>
      </c>
      <c r="W2716" s="46" t="str">
        <f t="shared" si="555"/>
        <v>-</v>
      </c>
      <c r="X2716" s="58">
        <f t="shared" si="556"/>
        <v>0</v>
      </c>
      <c r="Y2716" s="46" t="str">
        <f t="shared" si="557"/>
        <v>No</v>
      </c>
      <c r="Z2716" s="46" t="str">
        <f t="shared" si="558"/>
        <v>MID</v>
      </c>
    </row>
    <row r="2717" spans="1:26" x14ac:dyDescent="0.25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46"/>
        <v>2210</v>
      </c>
      <c r="L2717" s="46">
        <f t="shared" si="547"/>
        <v>2342</v>
      </c>
      <c r="M2717" s="46">
        <v>83</v>
      </c>
      <c r="N2717" s="46">
        <f t="shared" si="548"/>
        <v>2425</v>
      </c>
      <c r="O2717" s="46">
        <f t="shared" si="549"/>
        <v>215</v>
      </c>
      <c r="P2717" s="46" t="s">
        <v>30</v>
      </c>
      <c r="Q2717" s="58">
        <f t="shared" si="550"/>
        <v>0</v>
      </c>
      <c r="R2717" s="46" t="str">
        <f t="shared" si="551"/>
        <v>-</v>
      </c>
      <c r="S2717" s="58" t="str">
        <f t="shared" si="552"/>
        <v>No Discount</v>
      </c>
      <c r="T2717" s="46" t="str">
        <f t="shared" si="553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54"/>
        <v>0</v>
      </c>
      <c r="W2717" s="46" t="str">
        <f t="shared" si="555"/>
        <v>-</v>
      </c>
      <c r="X2717" s="58">
        <f t="shared" si="556"/>
        <v>0</v>
      </c>
      <c r="Y2717" s="46" t="str">
        <f t="shared" si="557"/>
        <v>Yes</v>
      </c>
      <c r="Z2717" s="46" t="str">
        <f t="shared" si="558"/>
        <v>Very high</v>
      </c>
    </row>
    <row r="2718" spans="1:26" x14ac:dyDescent="0.25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46"/>
        <v>399</v>
      </c>
      <c r="L2718" s="46">
        <f t="shared" si="547"/>
        <v>417</v>
      </c>
      <c r="M2718" s="46">
        <v>30</v>
      </c>
      <c r="N2718" s="46">
        <f t="shared" si="548"/>
        <v>447</v>
      </c>
      <c r="O2718" s="46">
        <f t="shared" si="549"/>
        <v>48</v>
      </c>
      <c r="P2718" s="46" t="s">
        <v>30</v>
      </c>
      <c r="Q2718" s="58">
        <f t="shared" si="550"/>
        <v>0</v>
      </c>
      <c r="R2718" s="46" t="str">
        <f t="shared" si="551"/>
        <v>-</v>
      </c>
      <c r="S2718" s="58" t="str">
        <f t="shared" si="552"/>
        <v>No Discount</v>
      </c>
      <c r="T2718" s="46" t="str">
        <f t="shared" si="553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54"/>
        <v>0</v>
      </c>
      <c r="W2718" s="46" t="str">
        <f t="shared" si="555"/>
        <v>-</v>
      </c>
      <c r="X2718" s="58">
        <f t="shared" si="556"/>
        <v>0</v>
      </c>
      <c r="Y2718" s="46" t="str">
        <f t="shared" si="557"/>
        <v>No</v>
      </c>
      <c r="Z2718" s="46" t="str">
        <f t="shared" si="558"/>
        <v>MID</v>
      </c>
    </row>
    <row r="2719" spans="1:26" x14ac:dyDescent="0.25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46"/>
        <v>285</v>
      </c>
      <c r="L2719" s="46">
        <f t="shared" si="547"/>
        <v>300</v>
      </c>
      <c r="M2719" s="46">
        <v>10</v>
      </c>
      <c r="N2719" s="46">
        <f t="shared" si="548"/>
        <v>310</v>
      </c>
      <c r="O2719" s="46">
        <f t="shared" si="549"/>
        <v>25</v>
      </c>
      <c r="P2719" s="46" t="s">
        <v>30</v>
      </c>
      <c r="Q2719" s="58">
        <f t="shared" si="550"/>
        <v>0</v>
      </c>
      <c r="R2719" s="46" t="str">
        <f t="shared" si="551"/>
        <v>-</v>
      </c>
      <c r="S2719" s="58" t="str">
        <f t="shared" si="552"/>
        <v>No Discount</v>
      </c>
      <c r="T2719" s="46" t="str">
        <f t="shared" si="553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54"/>
        <v>0</v>
      </c>
      <c r="W2719" s="46" t="str">
        <f t="shared" si="555"/>
        <v>-</v>
      </c>
      <c r="X2719" s="58">
        <f t="shared" si="556"/>
        <v>0</v>
      </c>
      <c r="Y2719" s="46" t="str">
        <f t="shared" si="557"/>
        <v>No</v>
      </c>
      <c r="Z2719" s="46" t="str">
        <f t="shared" si="558"/>
        <v>LOW</v>
      </c>
    </row>
    <row r="2720" spans="1:26" x14ac:dyDescent="0.25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46"/>
        <v>4920</v>
      </c>
      <c r="L2720" s="46">
        <f t="shared" si="547"/>
        <v>5163</v>
      </c>
      <c r="M2720" s="46">
        <v>32</v>
      </c>
      <c r="N2720" s="46">
        <f t="shared" si="548"/>
        <v>5195</v>
      </c>
      <c r="O2720" s="46">
        <f t="shared" si="549"/>
        <v>275</v>
      </c>
      <c r="P2720" s="46" t="s">
        <v>28</v>
      </c>
      <c r="Q2720" s="58">
        <f t="shared" si="550"/>
        <v>0</v>
      </c>
      <c r="R2720" s="46" t="str">
        <f t="shared" si="551"/>
        <v>-</v>
      </c>
      <c r="S2720" s="58" t="str">
        <f t="shared" si="552"/>
        <v>No Discount</v>
      </c>
      <c r="T2720" s="46" t="str">
        <f t="shared" si="553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54"/>
        <v>0</v>
      </c>
      <c r="W2720" s="46" t="str">
        <f t="shared" si="555"/>
        <v>-</v>
      </c>
      <c r="X2720" s="58">
        <f t="shared" si="556"/>
        <v>0</v>
      </c>
      <c r="Y2720" s="46" t="str">
        <f t="shared" si="557"/>
        <v>No</v>
      </c>
      <c r="Z2720" s="46" t="str">
        <f t="shared" si="558"/>
        <v>MID</v>
      </c>
    </row>
    <row r="2721" spans="1:26" x14ac:dyDescent="0.25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46"/>
        <v>1983</v>
      </c>
      <c r="L2721" s="46">
        <f t="shared" si="547"/>
        <v>2085</v>
      </c>
      <c r="M2721" s="46">
        <v>58</v>
      </c>
      <c r="N2721" s="46">
        <f t="shared" si="548"/>
        <v>2143</v>
      </c>
      <c r="O2721" s="46">
        <f t="shared" si="549"/>
        <v>160</v>
      </c>
      <c r="P2721" s="46" t="s">
        <v>30</v>
      </c>
      <c r="Q2721" s="58">
        <f t="shared" si="550"/>
        <v>0</v>
      </c>
      <c r="R2721" s="46" t="str">
        <f t="shared" si="551"/>
        <v>-</v>
      </c>
      <c r="S2721" s="58" t="str">
        <f t="shared" si="552"/>
        <v>No Discount</v>
      </c>
      <c r="T2721" s="46" t="str">
        <f t="shared" si="553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54"/>
        <v>0</v>
      </c>
      <c r="W2721" s="46" t="str">
        <f t="shared" si="555"/>
        <v>-</v>
      </c>
      <c r="X2721" s="58">
        <f t="shared" si="556"/>
        <v>0</v>
      </c>
      <c r="Y2721" s="46" t="str">
        <f t="shared" si="557"/>
        <v>No</v>
      </c>
      <c r="Z2721" s="46" t="str">
        <f t="shared" si="558"/>
        <v>HIGH</v>
      </c>
    </row>
    <row r="2722" spans="1:26" x14ac:dyDescent="0.25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46"/>
        <v>155</v>
      </c>
      <c r="L2722" s="46">
        <f t="shared" si="547"/>
        <v>173</v>
      </c>
      <c r="M2722" s="46">
        <v>30</v>
      </c>
      <c r="N2722" s="46">
        <f t="shared" si="548"/>
        <v>203</v>
      </c>
      <c r="O2722" s="46">
        <f t="shared" si="549"/>
        <v>48</v>
      </c>
      <c r="P2722" s="46" t="s">
        <v>30</v>
      </c>
      <c r="Q2722" s="58">
        <f t="shared" si="550"/>
        <v>0</v>
      </c>
      <c r="R2722" s="46" t="str">
        <f t="shared" si="551"/>
        <v>-</v>
      </c>
      <c r="S2722" s="58" t="str">
        <f t="shared" si="552"/>
        <v>No Discount</v>
      </c>
      <c r="T2722" s="46" t="str">
        <f t="shared" si="553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54"/>
        <v>0</v>
      </c>
      <c r="W2722" s="46" t="str">
        <f t="shared" si="555"/>
        <v>-</v>
      </c>
      <c r="X2722" s="58">
        <f t="shared" si="556"/>
        <v>0</v>
      </c>
      <c r="Y2722" s="46" t="str">
        <f t="shared" si="557"/>
        <v>No</v>
      </c>
      <c r="Z2722" s="46" t="str">
        <f t="shared" si="558"/>
        <v>MID</v>
      </c>
    </row>
    <row r="2723" spans="1:26" x14ac:dyDescent="0.25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46"/>
        <v>4956</v>
      </c>
      <c r="L2723" s="46">
        <f t="shared" si="547"/>
        <v>5151</v>
      </c>
      <c r="M2723" s="46">
        <v>87</v>
      </c>
      <c r="N2723" s="46">
        <f t="shared" si="548"/>
        <v>5238</v>
      </c>
      <c r="O2723" s="46">
        <f t="shared" si="549"/>
        <v>282</v>
      </c>
      <c r="P2723" s="46" t="s">
        <v>30</v>
      </c>
      <c r="Q2723" s="58">
        <f t="shared" si="550"/>
        <v>0</v>
      </c>
      <c r="R2723" s="46" t="str">
        <f t="shared" si="551"/>
        <v>-</v>
      </c>
      <c r="S2723" s="58" t="str">
        <f t="shared" si="552"/>
        <v>No Discount</v>
      </c>
      <c r="T2723" s="46" t="str">
        <f t="shared" si="553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54"/>
        <v>0</v>
      </c>
      <c r="W2723" s="46" t="str">
        <f t="shared" si="555"/>
        <v>-</v>
      </c>
      <c r="X2723" s="58">
        <f t="shared" si="556"/>
        <v>0</v>
      </c>
      <c r="Y2723" s="46" t="str">
        <f t="shared" si="557"/>
        <v>Yes</v>
      </c>
      <c r="Z2723" s="46" t="str">
        <f t="shared" si="558"/>
        <v>Very high</v>
      </c>
    </row>
    <row r="2724" spans="1:26" x14ac:dyDescent="0.25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46"/>
        <v>2795</v>
      </c>
      <c r="L2724" s="46">
        <f t="shared" si="547"/>
        <v>3130</v>
      </c>
      <c r="M2724" s="46">
        <v>21</v>
      </c>
      <c r="N2724" s="46">
        <f t="shared" si="548"/>
        <v>3151</v>
      </c>
      <c r="O2724" s="46">
        <f t="shared" si="549"/>
        <v>356</v>
      </c>
      <c r="P2724" s="46" t="s">
        <v>28</v>
      </c>
      <c r="Q2724" s="58">
        <f t="shared" si="550"/>
        <v>0</v>
      </c>
      <c r="R2724" s="46" t="str">
        <f t="shared" si="551"/>
        <v>-</v>
      </c>
      <c r="S2724" s="58" t="str">
        <f t="shared" si="552"/>
        <v>No Discount</v>
      </c>
      <c r="T2724" s="46" t="str">
        <f t="shared" si="553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54"/>
        <v>0</v>
      </c>
      <c r="W2724" s="46" t="str">
        <f t="shared" si="555"/>
        <v>-</v>
      </c>
      <c r="X2724" s="58">
        <f t="shared" si="556"/>
        <v>0</v>
      </c>
      <c r="Y2724" s="46" t="str">
        <f t="shared" si="557"/>
        <v>No</v>
      </c>
      <c r="Z2724" s="46" t="str">
        <f t="shared" si="558"/>
        <v>MID</v>
      </c>
    </row>
    <row r="2725" spans="1:26" x14ac:dyDescent="0.25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46"/>
        <v>399</v>
      </c>
      <c r="L2725" s="46">
        <f t="shared" si="547"/>
        <v>417</v>
      </c>
      <c r="M2725" s="46">
        <v>30</v>
      </c>
      <c r="N2725" s="46">
        <f t="shared" si="548"/>
        <v>447</v>
      </c>
      <c r="O2725" s="46">
        <f t="shared" si="549"/>
        <v>48</v>
      </c>
      <c r="P2725" s="46" t="s">
        <v>30</v>
      </c>
      <c r="Q2725" s="58">
        <f t="shared" si="550"/>
        <v>0</v>
      </c>
      <c r="R2725" s="46" t="str">
        <f t="shared" si="551"/>
        <v>-</v>
      </c>
      <c r="S2725" s="58" t="str">
        <f t="shared" si="552"/>
        <v>No Discount</v>
      </c>
      <c r="T2725" s="46" t="str">
        <f t="shared" si="553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54"/>
        <v>0</v>
      </c>
      <c r="W2725" s="46" t="str">
        <f t="shared" si="555"/>
        <v>-</v>
      </c>
      <c r="X2725" s="58">
        <f t="shared" si="556"/>
        <v>0</v>
      </c>
      <c r="Y2725" s="46" t="str">
        <f t="shared" si="557"/>
        <v>No</v>
      </c>
      <c r="Z2725" s="46" t="str">
        <f t="shared" si="558"/>
        <v>MID</v>
      </c>
    </row>
    <row r="2726" spans="1:26" x14ac:dyDescent="0.25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46"/>
        <v>3652</v>
      </c>
      <c r="L2726" s="46">
        <f t="shared" si="547"/>
        <v>3872</v>
      </c>
      <c r="M2726" s="46">
        <v>48</v>
      </c>
      <c r="N2726" s="46">
        <f t="shared" si="548"/>
        <v>3920</v>
      </c>
      <c r="O2726" s="46">
        <f t="shared" si="549"/>
        <v>268</v>
      </c>
      <c r="P2726" s="46" t="s">
        <v>30</v>
      </c>
      <c r="Q2726" s="58">
        <f t="shared" si="550"/>
        <v>0</v>
      </c>
      <c r="R2726" s="46" t="str">
        <f t="shared" si="551"/>
        <v>-</v>
      </c>
      <c r="S2726" s="58" t="str">
        <f t="shared" si="552"/>
        <v>No Discount</v>
      </c>
      <c r="T2726" s="46" t="str">
        <f t="shared" si="553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54"/>
        <v>0</v>
      </c>
      <c r="W2726" s="46" t="str">
        <f t="shared" si="555"/>
        <v>-</v>
      </c>
      <c r="X2726" s="58">
        <f t="shared" si="556"/>
        <v>0</v>
      </c>
      <c r="Y2726" s="46" t="str">
        <f t="shared" si="557"/>
        <v>No</v>
      </c>
      <c r="Z2726" s="46" t="str">
        <f t="shared" si="558"/>
        <v>HIGH</v>
      </c>
    </row>
    <row r="2727" spans="1:26" x14ac:dyDescent="0.25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46"/>
        <v>1560</v>
      </c>
      <c r="L2727" s="46">
        <f t="shared" si="547"/>
        <v>1622</v>
      </c>
      <c r="M2727" s="46">
        <v>54</v>
      </c>
      <c r="N2727" s="46">
        <f t="shared" si="548"/>
        <v>1676</v>
      </c>
      <c r="O2727" s="46">
        <f t="shared" si="549"/>
        <v>116</v>
      </c>
      <c r="P2727" s="46" t="s">
        <v>28</v>
      </c>
      <c r="Q2727" s="58">
        <f t="shared" si="550"/>
        <v>0</v>
      </c>
      <c r="R2727" s="46">
        <f t="shared" si="551"/>
        <v>469.28000000000003</v>
      </c>
      <c r="S2727" s="58" t="str">
        <f t="shared" si="552"/>
        <v>No Discount</v>
      </c>
      <c r="T2727" s="46" t="str">
        <f t="shared" si="553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54"/>
        <v>0</v>
      </c>
      <c r="W2727" s="46">
        <f t="shared" si="555"/>
        <v>469.28000000000003</v>
      </c>
      <c r="X2727" s="58">
        <f t="shared" si="556"/>
        <v>0</v>
      </c>
      <c r="Y2727" s="46" t="str">
        <f t="shared" si="557"/>
        <v>No</v>
      </c>
      <c r="Z2727" s="46" t="str">
        <f t="shared" si="558"/>
        <v>HIGH</v>
      </c>
    </row>
    <row r="2728" spans="1:26" x14ac:dyDescent="0.25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46"/>
        <v>378</v>
      </c>
      <c r="L2728" s="46">
        <f t="shared" si="547"/>
        <v>408</v>
      </c>
      <c r="M2728" s="46">
        <v>10</v>
      </c>
      <c r="N2728" s="46">
        <f t="shared" si="548"/>
        <v>418</v>
      </c>
      <c r="O2728" s="46">
        <f t="shared" si="549"/>
        <v>40</v>
      </c>
      <c r="P2728" s="46" t="s">
        <v>30</v>
      </c>
      <c r="Q2728" s="58">
        <f t="shared" si="550"/>
        <v>0</v>
      </c>
      <c r="R2728" s="46" t="str">
        <f t="shared" si="551"/>
        <v>-</v>
      </c>
      <c r="S2728" s="58" t="str">
        <f t="shared" si="552"/>
        <v>No Discount</v>
      </c>
      <c r="T2728" s="46" t="str">
        <f t="shared" si="553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54"/>
        <v>0</v>
      </c>
      <c r="W2728" s="46" t="str">
        <f t="shared" si="555"/>
        <v>-</v>
      </c>
      <c r="X2728" s="58">
        <f t="shared" si="556"/>
        <v>0</v>
      </c>
      <c r="Y2728" s="46" t="str">
        <f t="shared" si="557"/>
        <v>No</v>
      </c>
      <c r="Z2728" s="46" t="str">
        <f t="shared" si="558"/>
        <v>LOW</v>
      </c>
    </row>
    <row r="2729" spans="1:26" x14ac:dyDescent="0.25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46"/>
        <v>1386</v>
      </c>
      <c r="L2729" s="46">
        <f t="shared" si="547"/>
        <v>1521</v>
      </c>
      <c r="M2729" s="46">
        <v>30</v>
      </c>
      <c r="N2729" s="46">
        <f t="shared" si="548"/>
        <v>1551</v>
      </c>
      <c r="O2729" s="46">
        <f t="shared" si="549"/>
        <v>165</v>
      </c>
      <c r="P2729" s="46" t="s">
        <v>30</v>
      </c>
      <c r="Q2729" s="58">
        <f t="shared" si="550"/>
        <v>0</v>
      </c>
      <c r="R2729" s="46" t="str">
        <f t="shared" si="551"/>
        <v>-</v>
      </c>
      <c r="S2729" s="58" t="str">
        <f t="shared" si="552"/>
        <v>No Discount</v>
      </c>
      <c r="T2729" s="46" t="str">
        <f t="shared" si="553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54"/>
        <v>0</v>
      </c>
      <c r="W2729" s="46" t="str">
        <f t="shared" si="555"/>
        <v>-</v>
      </c>
      <c r="X2729" s="58">
        <f t="shared" si="556"/>
        <v>0</v>
      </c>
      <c r="Y2729" s="46" t="str">
        <f t="shared" si="557"/>
        <v>No</v>
      </c>
      <c r="Z2729" s="46" t="str">
        <f t="shared" si="558"/>
        <v>MID</v>
      </c>
    </row>
    <row r="2730" spans="1:26" x14ac:dyDescent="0.25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46"/>
        <v>14735</v>
      </c>
      <c r="L2730" s="46">
        <f t="shared" si="547"/>
        <v>15920</v>
      </c>
      <c r="M2730" s="46">
        <v>26</v>
      </c>
      <c r="N2730" s="46">
        <f t="shared" si="548"/>
        <v>15946</v>
      </c>
      <c r="O2730" s="46">
        <f t="shared" si="549"/>
        <v>1211</v>
      </c>
      <c r="P2730" s="46" t="s">
        <v>28</v>
      </c>
      <c r="Q2730" s="58">
        <f t="shared" si="550"/>
        <v>0.3</v>
      </c>
      <c r="R2730" s="46">
        <f t="shared" si="551"/>
        <v>4783.8</v>
      </c>
      <c r="S2730" s="58" t="str">
        <f t="shared" si="552"/>
        <v>No Discount</v>
      </c>
      <c r="T2730" s="46" t="str">
        <f t="shared" si="553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54"/>
        <v>0.3</v>
      </c>
      <c r="W2730" s="46">
        <f t="shared" si="555"/>
        <v>4783.8</v>
      </c>
      <c r="X2730" s="58">
        <f t="shared" si="556"/>
        <v>0</v>
      </c>
      <c r="Y2730" s="46" t="str">
        <f t="shared" si="557"/>
        <v>Yes</v>
      </c>
      <c r="Z2730" s="46" t="str">
        <f t="shared" si="558"/>
        <v>MID</v>
      </c>
    </row>
    <row r="2731" spans="1:26" x14ac:dyDescent="0.25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46"/>
        <v>5463</v>
      </c>
      <c r="L2731" s="46">
        <f t="shared" si="547"/>
        <v>5904</v>
      </c>
      <c r="M2731" s="46">
        <v>39</v>
      </c>
      <c r="N2731" s="46">
        <f t="shared" si="548"/>
        <v>5943</v>
      </c>
      <c r="O2731" s="46">
        <f t="shared" si="549"/>
        <v>480</v>
      </c>
      <c r="P2731" s="46" t="s">
        <v>152</v>
      </c>
      <c r="Q2731" s="58">
        <f t="shared" si="550"/>
        <v>0</v>
      </c>
      <c r="R2731" s="46" t="str">
        <f t="shared" si="551"/>
        <v>-</v>
      </c>
      <c r="S2731" s="58" t="str">
        <f t="shared" si="552"/>
        <v>No Discount</v>
      </c>
      <c r="T2731" s="46" t="str">
        <f t="shared" si="553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54"/>
        <v>0</v>
      </c>
      <c r="W2731" s="46" t="str">
        <f t="shared" si="555"/>
        <v>-</v>
      </c>
      <c r="X2731" s="58">
        <f t="shared" si="556"/>
        <v>0</v>
      </c>
      <c r="Y2731" s="46" t="str">
        <f t="shared" si="557"/>
        <v>Yes</v>
      </c>
      <c r="Z2731" s="46" t="str">
        <f t="shared" si="558"/>
        <v>MID</v>
      </c>
    </row>
    <row r="2732" spans="1:26" x14ac:dyDescent="0.25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46"/>
        <v>4773</v>
      </c>
      <c r="L2732" s="46">
        <f t="shared" si="547"/>
        <v>5058</v>
      </c>
      <c r="M2732" s="46">
        <v>75</v>
      </c>
      <c r="N2732" s="46">
        <f t="shared" si="548"/>
        <v>5133</v>
      </c>
      <c r="O2732" s="46">
        <f t="shared" si="549"/>
        <v>360</v>
      </c>
      <c r="P2732" s="46" t="s">
        <v>28</v>
      </c>
      <c r="Q2732" s="58">
        <f t="shared" si="550"/>
        <v>0</v>
      </c>
      <c r="R2732" s="46">
        <f t="shared" si="551"/>
        <v>1437.2400000000002</v>
      </c>
      <c r="S2732" s="58" t="str">
        <f t="shared" si="552"/>
        <v>No Discount</v>
      </c>
      <c r="T2732" s="46" t="str">
        <f t="shared" si="553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54"/>
        <v>0</v>
      </c>
      <c r="W2732" s="46">
        <f t="shared" si="555"/>
        <v>1437.2400000000002</v>
      </c>
      <c r="X2732" s="58">
        <f t="shared" si="556"/>
        <v>0</v>
      </c>
      <c r="Y2732" s="46" t="str">
        <f t="shared" si="557"/>
        <v>Yes</v>
      </c>
      <c r="Z2732" s="46" t="str">
        <f t="shared" si="558"/>
        <v>Very high</v>
      </c>
    </row>
    <row r="2733" spans="1:26" x14ac:dyDescent="0.25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46"/>
        <v>1414</v>
      </c>
      <c r="L2733" s="46">
        <f t="shared" si="547"/>
        <v>1556</v>
      </c>
      <c r="M2733" s="46">
        <v>32</v>
      </c>
      <c r="N2733" s="46">
        <f t="shared" si="548"/>
        <v>1588</v>
      </c>
      <c r="O2733" s="46">
        <f t="shared" si="549"/>
        <v>174</v>
      </c>
      <c r="P2733" s="46" t="s">
        <v>28</v>
      </c>
      <c r="Q2733" s="58">
        <f t="shared" si="550"/>
        <v>0</v>
      </c>
      <c r="R2733" s="46" t="str">
        <f t="shared" si="551"/>
        <v>-</v>
      </c>
      <c r="S2733" s="58" t="str">
        <f t="shared" si="552"/>
        <v>No Discount</v>
      </c>
      <c r="T2733" s="46" t="str">
        <f t="shared" si="553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54"/>
        <v>0</v>
      </c>
      <c r="W2733" s="46" t="str">
        <f t="shared" si="555"/>
        <v>-</v>
      </c>
      <c r="X2733" s="58">
        <f t="shared" si="556"/>
        <v>0</v>
      </c>
      <c r="Y2733" s="46" t="str">
        <f t="shared" si="557"/>
        <v>Yes</v>
      </c>
      <c r="Z2733" s="46" t="str">
        <f t="shared" si="558"/>
        <v>MID</v>
      </c>
    </row>
    <row r="2734" spans="1:26" x14ac:dyDescent="0.25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46"/>
        <v>338</v>
      </c>
      <c r="L2734" s="46">
        <f t="shared" si="547"/>
        <v>354</v>
      </c>
      <c r="M2734" s="46">
        <v>30</v>
      </c>
      <c r="N2734" s="46">
        <f t="shared" si="548"/>
        <v>384</v>
      </c>
      <c r="O2734" s="46">
        <f t="shared" si="549"/>
        <v>46</v>
      </c>
      <c r="P2734" s="46" t="s">
        <v>64</v>
      </c>
      <c r="Q2734" s="58">
        <f t="shared" si="550"/>
        <v>0</v>
      </c>
      <c r="R2734" s="46" t="str">
        <f t="shared" si="551"/>
        <v>-</v>
      </c>
      <c r="S2734" s="58" t="str">
        <f t="shared" si="552"/>
        <v>No Discount</v>
      </c>
      <c r="T2734" s="46" t="str">
        <f t="shared" si="553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54"/>
        <v>0</v>
      </c>
      <c r="W2734" s="46" t="str">
        <f t="shared" si="555"/>
        <v>-</v>
      </c>
      <c r="X2734" s="58">
        <f t="shared" si="556"/>
        <v>0</v>
      </c>
      <c r="Y2734" s="46" t="str">
        <f t="shared" si="557"/>
        <v>No</v>
      </c>
      <c r="Z2734" s="46" t="str">
        <f t="shared" si="558"/>
        <v>MID</v>
      </c>
    </row>
    <row r="2735" spans="1:26" x14ac:dyDescent="0.25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46"/>
        <v>27432</v>
      </c>
      <c r="L2735" s="46">
        <f t="shared" si="547"/>
        <v>29896</v>
      </c>
      <c r="M2735" s="46">
        <v>65</v>
      </c>
      <c r="N2735" s="46">
        <f t="shared" si="548"/>
        <v>29961</v>
      </c>
      <c r="O2735" s="46">
        <f t="shared" si="549"/>
        <v>2529</v>
      </c>
      <c r="P2735" s="46" t="s">
        <v>30</v>
      </c>
      <c r="Q2735" s="58">
        <f t="shared" si="550"/>
        <v>0</v>
      </c>
      <c r="R2735" s="46" t="str">
        <f t="shared" si="551"/>
        <v>-</v>
      </c>
      <c r="S2735" s="58" t="str">
        <f t="shared" si="552"/>
        <v>No Discount</v>
      </c>
      <c r="T2735" s="46" t="str">
        <f t="shared" si="553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54"/>
        <v>0</v>
      </c>
      <c r="W2735" s="46" t="str">
        <f t="shared" si="555"/>
        <v>-</v>
      </c>
      <c r="X2735" s="58">
        <f t="shared" si="556"/>
        <v>0</v>
      </c>
      <c r="Y2735" s="46" t="str">
        <f t="shared" si="557"/>
        <v>Yes</v>
      </c>
      <c r="Z2735" s="46" t="str">
        <f t="shared" si="558"/>
        <v>Very high</v>
      </c>
    </row>
    <row r="2736" spans="1:26" x14ac:dyDescent="0.25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46"/>
        <v>1164</v>
      </c>
      <c r="L2736" s="46">
        <f t="shared" si="547"/>
        <v>1246</v>
      </c>
      <c r="M2736" s="46">
        <v>79</v>
      </c>
      <c r="N2736" s="46">
        <f t="shared" si="548"/>
        <v>1325</v>
      </c>
      <c r="O2736" s="46">
        <f t="shared" si="549"/>
        <v>161</v>
      </c>
      <c r="P2736" s="46" t="s">
        <v>30</v>
      </c>
      <c r="Q2736" s="58">
        <f t="shared" si="550"/>
        <v>0.3</v>
      </c>
      <c r="R2736" s="46">
        <f t="shared" si="551"/>
        <v>397.5</v>
      </c>
      <c r="S2736" s="58" t="str">
        <f t="shared" si="552"/>
        <v>No Discount</v>
      </c>
      <c r="T2736" s="46" t="str">
        <f t="shared" si="553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54"/>
        <v>0.3</v>
      </c>
      <c r="W2736" s="46">
        <f t="shared" si="555"/>
        <v>397.5</v>
      </c>
      <c r="X2736" s="58">
        <f t="shared" si="556"/>
        <v>0</v>
      </c>
      <c r="Y2736" s="46" t="str">
        <f t="shared" si="557"/>
        <v>No</v>
      </c>
      <c r="Z2736" s="46" t="str">
        <f t="shared" si="558"/>
        <v>Very high</v>
      </c>
    </row>
    <row r="2737" spans="1:26" x14ac:dyDescent="0.25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46"/>
        <v>4485</v>
      </c>
      <c r="L2737" s="46">
        <f t="shared" si="547"/>
        <v>4755</v>
      </c>
      <c r="M2737" s="46">
        <v>23</v>
      </c>
      <c r="N2737" s="46">
        <f t="shared" si="548"/>
        <v>4778</v>
      </c>
      <c r="O2737" s="46">
        <f t="shared" si="549"/>
        <v>293</v>
      </c>
      <c r="P2737" s="46" t="s">
        <v>28</v>
      </c>
      <c r="Q2737" s="58">
        <f t="shared" si="550"/>
        <v>0</v>
      </c>
      <c r="R2737" s="46">
        <f t="shared" si="551"/>
        <v>716.69999999999993</v>
      </c>
      <c r="S2737" s="58" t="str">
        <f t="shared" si="552"/>
        <v>No Discount</v>
      </c>
      <c r="T2737" s="46" t="str">
        <f t="shared" si="553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54"/>
        <v>0</v>
      </c>
      <c r="W2737" s="46" t="str">
        <f t="shared" si="555"/>
        <v>-</v>
      </c>
      <c r="X2737" s="58">
        <f t="shared" si="556"/>
        <v>0</v>
      </c>
      <c r="Y2737" s="46" t="str">
        <f t="shared" si="557"/>
        <v>Yes</v>
      </c>
      <c r="Z2737" s="46" t="str">
        <f t="shared" si="558"/>
        <v>MID</v>
      </c>
    </row>
    <row r="2738" spans="1:26" x14ac:dyDescent="0.25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46"/>
        <v>4608</v>
      </c>
      <c r="L2738" s="46">
        <f t="shared" si="547"/>
        <v>4884</v>
      </c>
      <c r="M2738" s="46">
        <v>34</v>
      </c>
      <c r="N2738" s="46">
        <f t="shared" si="548"/>
        <v>4918</v>
      </c>
      <c r="O2738" s="46">
        <f t="shared" si="549"/>
        <v>310</v>
      </c>
      <c r="P2738" s="46" t="s">
        <v>30</v>
      </c>
      <c r="Q2738" s="58">
        <f t="shared" si="550"/>
        <v>0</v>
      </c>
      <c r="R2738" s="46" t="str">
        <f t="shared" si="551"/>
        <v>-</v>
      </c>
      <c r="S2738" s="58" t="str">
        <f t="shared" si="552"/>
        <v>No Discount</v>
      </c>
      <c r="T2738" s="46" t="str">
        <f t="shared" si="553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54"/>
        <v>0</v>
      </c>
      <c r="W2738" s="46" t="str">
        <f t="shared" si="555"/>
        <v>-</v>
      </c>
      <c r="X2738" s="58">
        <f t="shared" si="556"/>
        <v>0</v>
      </c>
      <c r="Y2738" s="46" t="str">
        <f t="shared" si="557"/>
        <v>Yes</v>
      </c>
      <c r="Z2738" s="46" t="str">
        <f t="shared" si="558"/>
        <v>MID</v>
      </c>
    </row>
    <row r="2739" spans="1:26" x14ac:dyDescent="0.25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46"/>
        <v>23277</v>
      </c>
      <c r="L2739" s="46">
        <f t="shared" si="547"/>
        <v>25857</v>
      </c>
      <c r="M2739" s="46">
        <v>86</v>
      </c>
      <c r="N2739" s="46">
        <f t="shared" si="548"/>
        <v>25943</v>
      </c>
      <c r="O2739" s="46">
        <f t="shared" si="549"/>
        <v>2666</v>
      </c>
      <c r="P2739" s="46" t="s">
        <v>152</v>
      </c>
      <c r="Q2739" s="58">
        <f t="shared" si="550"/>
        <v>0</v>
      </c>
      <c r="R2739" s="46" t="str">
        <f t="shared" si="551"/>
        <v>-</v>
      </c>
      <c r="S2739" s="58">
        <f t="shared" si="552"/>
        <v>0.02</v>
      </c>
      <c r="T2739" s="46" t="str">
        <f t="shared" si="553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54"/>
        <v>0</v>
      </c>
      <c r="W2739" s="46" t="str">
        <f t="shared" si="555"/>
        <v>-</v>
      </c>
      <c r="X2739" s="58">
        <f t="shared" si="556"/>
        <v>0.02</v>
      </c>
      <c r="Y2739" s="46" t="str">
        <f t="shared" si="557"/>
        <v>Yes</v>
      </c>
      <c r="Z2739" s="46" t="str">
        <f t="shared" si="558"/>
        <v>Very high</v>
      </c>
    </row>
    <row r="2740" spans="1:26" x14ac:dyDescent="0.25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46"/>
        <v>17996</v>
      </c>
      <c r="L2740" s="46">
        <f t="shared" si="547"/>
        <v>19616</v>
      </c>
      <c r="M2740" s="46">
        <v>98</v>
      </c>
      <c r="N2740" s="46">
        <f t="shared" si="548"/>
        <v>19714</v>
      </c>
      <c r="O2740" s="46">
        <f t="shared" si="549"/>
        <v>1718</v>
      </c>
      <c r="P2740" s="46" t="s">
        <v>30</v>
      </c>
      <c r="Q2740" s="58">
        <f t="shared" si="550"/>
        <v>0</v>
      </c>
      <c r="R2740" s="46" t="str">
        <f t="shared" si="551"/>
        <v>-</v>
      </c>
      <c r="S2740" s="58" t="str">
        <f t="shared" si="552"/>
        <v>No Discount</v>
      </c>
      <c r="T2740" s="46" t="str">
        <f t="shared" si="553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54"/>
        <v>0</v>
      </c>
      <c r="W2740" s="46" t="str">
        <f t="shared" si="555"/>
        <v>-</v>
      </c>
      <c r="X2740" s="58">
        <f t="shared" si="556"/>
        <v>0</v>
      </c>
      <c r="Y2740" s="46" t="str">
        <f t="shared" si="557"/>
        <v>Yes</v>
      </c>
      <c r="Z2740" s="46" t="str">
        <f t="shared" si="558"/>
        <v>Very high</v>
      </c>
    </row>
    <row r="2741" spans="1:26" x14ac:dyDescent="0.25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46"/>
        <v>53824</v>
      </c>
      <c r="L2741" s="46">
        <f t="shared" si="547"/>
        <v>58756</v>
      </c>
      <c r="M2741" s="46">
        <v>66</v>
      </c>
      <c r="N2741" s="46">
        <f t="shared" si="548"/>
        <v>58822</v>
      </c>
      <c r="O2741" s="46">
        <f t="shared" si="549"/>
        <v>4998</v>
      </c>
      <c r="P2741" s="46" t="s">
        <v>30</v>
      </c>
      <c r="Q2741" s="58">
        <f t="shared" si="550"/>
        <v>0</v>
      </c>
      <c r="R2741" s="46" t="str">
        <f t="shared" si="551"/>
        <v>-</v>
      </c>
      <c r="S2741" s="58" t="str">
        <f t="shared" si="552"/>
        <v>No Discount</v>
      </c>
      <c r="T2741" s="46" t="str">
        <f t="shared" si="553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54"/>
        <v>0</v>
      </c>
      <c r="W2741" s="46" t="str">
        <f t="shared" si="555"/>
        <v>-</v>
      </c>
      <c r="X2741" s="58">
        <f t="shared" si="556"/>
        <v>0</v>
      </c>
      <c r="Y2741" s="46" t="str">
        <f t="shared" si="557"/>
        <v>Yes</v>
      </c>
      <c r="Z2741" s="46" t="str">
        <f t="shared" si="558"/>
        <v>Very high</v>
      </c>
    </row>
    <row r="2742" spans="1:26" x14ac:dyDescent="0.25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46"/>
        <v>49720</v>
      </c>
      <c r="L2742" s="46">
        <f t="shared" si="547"/>
        <v>50696</v>
      </c>
      <c r="M2742" s="46">
        <v>99</v>
      </c>
      <c r="N2742" s="46">
        <f t="shared" si="548"/>
        <v>50795</v>
      </c>
      <c r="O2742" s="46">
        <f t="shared" si="549"/>
        <v>1075</v>
      </c>
      <c r="P2742" s="46" t="s">
        <v>30</v>
      </c>
      <c r="Q2742" s="58">
        <f t="shared" si="550"/>
        <v>0</v>
      </c>
      <c r="R2742" s="46">
        <f t="shared" si="551"/>
        <v>14222.600000000002</v>
      </c>
      <c r="S2742" s="58" t="str">
        <f t="shared" si="552"/>
        <v>No Discount</v>
      </c>
      <c r="T2742" s="46" t="str">
        <f t="shared" si="553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54"/>
        <v>0</v>
      </c>
      <c r="W2742" s="46">
        <f t="shared" si="555"/>
        <v>14222.600000000002</v>
      </c>
      <c r="X2742" s="58">
        <f t="shared" si="556"/>
        <v>0</v>
      </c>
      <c r="Y2742" s="46" t="str">
        <f t="shared" si="557"/>
        <v>Yes</v>
      </c>
      <c r="Z2742" s="46" t="str">
        <f t="shared" si="558"/>
        <v>Very high</v>
      </c>
    </row>
    <row r="2743" spans="1:26" x14ac:dyDescent="0.25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46"/>
        <v>6153</v>
      </c>
      <c r="L2743" s="46">
        <f t="shared" si="547"/>
        <v>6461</v>
      </c>
      <c r="M2743" s="46">
        <v>65</v>
      </c>
      <c r="N2743" s="46">
        <f t="shared" si="548"/>
        <v>6526</v>
      </c>
      <c r="O2743" s="46">
        <f t="shared" si="549"/>
        <v>373</v>
      </c>
      <c r="P2743" s="46" t="s">
        <v>30</v>
      </c>
      <c r="Q2743" s="58">
        <f t="shared" si="550"/>
        <v>0</v>
      </c>
      <c r="R2743" s="46">
        <f t="shared" si="551"/>
        <v>978.9</v>
      </c>
      <c r="S2743" s="58" t="str">
        <f t="shared" si="552"/>
        <v>No Discount</v>
      </c>
      <c r="T2743" s="46" t="str">
        <f t="shared" si="553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54"/>
        <v>0</v>
      </c>
      <c r="W2743" s="46" t="str">
        <f t="shared" si="555"/>
        <v>-</v>
      </c>
      <c r="X2743" s="58">
        <f t="shared" si="556"/>
        <v>0</v>
      </c>
      <c r="Y2743" s="46" t="str">
        <f t="shared" si="557"/>
        <v>No</v>
      </c>
      <c r="Z2743" s="46" t="str">
        <f t="shared" si="558"/>
        <v>Very high</v>
      </c>
    </row>
    <row r="2744" spans="1:26" x14ac:dyDescent="0.25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46"/>
        <v>2004</v>
      </c>
      <c r="L2744" s="46">
        <f t="shared" si="547"/>
        <v>2083</v>
      </c>
      <c r="M2744" s="46">
        <v>74</v>
      </c>
      <c r="N2744" s="46">
        <f t="shared" si="548"/>
        <v>2157</v>
      </c>
      <c r="O2744" s="46">
        <f t="shared" si="549"/>
        <v>153</v>
      </c>
      <c r="P2744" s="46" t="s">
        <v>28</v>
      </c>
      <c r="Q2744" s="58">
        <f t="shared" si="550"/>
        <v>0</v>
      </c>
      <c r="R2744" s="46" t="str">
        <f t="shared" si="551"/>
        <v>-</v>
      </c>
      <c r="S2744" s="58" t="str">
        <f t="shared" si="552"/>
        <v>No Discount</v>
      </c>
      <c r="T2744" s="46" t="str">
        <f t="shared" si="553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si="554"/>
        <v>0</v>
      </c>
      <c r="W2744" s="46" t="str">
        <f t="shared" si="555"/>
        <v>-</v>
      </c>
      <c r="X2744" s="58">
        <f t="shared" si="556"/>
        <v>0</v>
      </c>
      <c r="Y2744" s="46" t="str">
        <f t="shared" si="557"/>
        <v>Yes</v>
      </c>
      <c r="Z2744" s="46" t="str">
        <f t="shared" si="558"/>
        <v>Very high</v>
      </c>
    </row>
    <row r="2745" spans="1:26" x14ac:dyDescent="0.25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46"/>
        <v>110</v>
      </c>
      <c r="L2745" s="46">
        <f t="shared" si="547"/>
        <v>120</v>
      </c>
      <c r="M2745" s="46">
        <v>10</v>
      </c>
      <c r="N2745" s="46">
        <f t="shared" si="548"/>
        <v>130</v>
      </c>
      <c r="O2745" s="46">
        <f t="shared" si="549"/>
        <v>20</v>
      </c>
      <c r="P2745" s="46" t="s">
        <v>30</v>
      </c>
      <c r="Q2745" s="58">
        <f t="shared" si="550"/>
        <v>0</v>
      </c>
      <c r="R2745" s="46">
        <f t="shared" si="551"/>
        <v>36.400000000000006</v>
      </c>
      <c r="S2745" s="58" t="str">
        <f t="shared" si="552"/>
        <v>No Discount</v>
      </c>
      <c r="T2745" s="46" t="str">
        <f t="shared" si="553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54"/>
        <v>0</v>
      </c>
      <c r="W2745" s="46">
        <f t="shared" si="555"/>
        <v>36.400000000000006</v>
      </c>
      <c r="X2745" s="58">
        <f t="shared" si="556"/>
        <v>0</v>
      </c>
      <c r="Y2745" s="46" t="str">
        <f t="shared" si="557"/>
        <v>No</v>
      </c>
      <c r="Z2745" s="46" t="str">
        <f t="shared" si="558"/>
        <v>LOW</v>
      </c>
    </row>
    <row r="2746" spans="1:26" x14ac:dyDescent="0.25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46"/>
        <v>21840</v>
      </c>
      <c r="L2746" s="46">
        <f t="shared" si="547"/>
        <v>23805</v>
      </c>
      <c r="M2746" s="46">
        <v>63</v>
      </c>
      <c r="N2746" s="46">
        <f t="shared" si="548"/>
        <v>23868</v>
      </c>
      <c r="O2746" s="46">
        <f t="shared" si="549"/>
        <v>2028</v>
      </c>
      <c r="P2746" s="46" t="s">
        <v>30</v>
      </c>
      <c r="Q2746" s="58">
        <f t="shared" si="550"/>
        <v>0</v>
      </c>
      <c r="R2746" s="46" t="str">
        <f t="shared" si="551"/>
        <v>-</v>
      </c>
      <c r="S2746" s="58" t="str">
        <f t="shared" si="552"/>
        <v>No Discount</v>
      </c>
      <c r="T2746" s="46" t="str">
        <f t="shared" si="553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54"/>
        <v>0</v>
      </c>
      <c r="W2746" s="46" t="str">
        <f t="shared" si="555"/>
        <v>-</v>
      </c>
      <c r="X2746" s="58">
        <f t="shared" si="556"/>
        <v>0</v>
      </c>
      <c r="Y2746" s="46" t="str">
        <f t="shared" si="557"/>
        <v>Yes</v>
      </c>
      <c r="Z2746" s="46" t="str">
        <f t="shared" si="558"/>
        <v>Very high</v>
      </c>
    </row>
    <row r="2747" spans="1:26" x14ac:dyDescent="0.25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46"/>
        <v>1290</v>
      </c>
      <c r="L2747" s="46">
        <f t="shared" si="547"/>
        <v>1368</v>
      </c>
      <c r="M2747" s="46">
        <v>59</v>
      </c>
      <c r="N2747" s="46">
        <f t="shared" si="548"/>
        <v>1427</v>
      </c>
      <c r="O2747" s="46">
        <f t="shared" si="549"/>
        <v>137</v>
      </c>
      <c r="P2747" s="46" t="s">
        <v>152</v>
      </c>
      <c r="Q2747" s="58">
        <f t="shared" si="550"/>
        <v>0</v>
      </c>
      <c r="R2747" s="46" t="str">
        <f t="shared" si="551"/>
        <v>-</v>
      </c>
      <c r="S2747" s="58" t="str">
        <f t="shared" si="552"/>
        <v>No Discount</v>
      </c>
      <c r="T2747" s="46" t="str">
        <f t="shared" si="553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54"/>
        <v>0</v>
      </c>
      <c r="W2747" s="46" t="str">
        <f t="shared" si="555"/>
        <v>-</v>
      </c>
      <c r="X2747" s="58">
        <f t="shared" si="556"/>
        <v>0</v>
      </c>
      <c r="Y2747" s="46" t="str">
        <f t="shared" si="557"/>
        <v>No</v>
      </c>
      <c r="Z2747" s="46" t="str">
        <f t="shared" si="558"/>
        <v>HIGH</v>
      </c>
    </row>
    <row r="2748" spans="1:26" x14ac:dyDescent="0.25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46"/>
        <v>1545</v>
      </c>
      <c r="L2748" s="46">
        <f t="shared" si="547"/>
        <v>1718</v>
      </c>
      <c r="M2748" s="46">
        <v>89</v>
      </c>
      <c r="N2748" s="46">
        <f t="shared" si="548"/>
        <v>1807</v>
      </c>
      <c r="O2748" s="46">
        <f t="shared" si="549"/>
        <v>262</v>
      </c>
      <c r="P2748" s="46" t="s">
        <v>28</v>
      </c>
      <c r="Q2748" s="58">
        <f t="shared" si="550"/>
        <v>0</v>
      </c>
      <c r="R2748" s="46">
        <f t="shared" si="551"/>
        <v>505.96000000000004</v>
      </c>
      <c r="S2748" s="58" t="str">
        <f t="shared" si="552"/>
        <v>No Discount</v>
      </c>
      <c r="T2748" s="46" t="str">
        <f t="shared" si="553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54"/>
        <v>0</v>
      </c>
      <c r="W2748" s="46">
        <f t="shared" si="555"/>
        <v>505.96000000000004</v>
      </c>
      <c r="X2748" s="58">
        <f t="shared" si="556"/>
        <v>0</v>
      </c>
      <c r="Y2748" s="46" t="str">
        <f t="shared" si="557"/>
        <v>Yes</v>
      </c>
      <c r="Z2748" s="46" t="str">
        <f t="shared" si="558"/>
        <v>Very high</v>
      </c>
    </row>
    <row r="2749" spans="1:26" x14ac:dyDescent="0.25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46"/>
        <v>847</v>
      </c>
      <c r="L2749" s="46">
        <f t="shared" si="547"/>
        <v>891</v>
      </c>
      <c r="M2749" s="46">
        <v>10</v>
      </c>
      <c r="N2749" s="46">
        <f t="shared" si="548"/>
        <v>901</v>
      </c>
      <c r="O2749" s="46">
        <f t="shared" si="549"/>
        <v>54</v>
      </c>
      <c r="P2749" s="46" t="s">
        <v>30</v>
      </c>
      <c r="Q2749" s="58">
        <f t="shared" si="550"/>
        <v>0</v>
      </c>
      <c r="R2749" s="46">
        <f t="shared" si="551"/>
        <v>252.28000000000003</v>
      </c>
      <c r="S2749" s="58" t="str">
        <f t="shared" si="552"/>
        <v>No Discount</v>
      </c>
      <c r="T2749" s="46" t="str">
        <f t="shared" si="553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54"/>
        <v>0</v>
      </c>
      <c r="W2749" s="46">
        <f t="shared" si="555"/>
        <v>252.28000000000003</v>
      </c>
      <c r="X2749" s="58">
        <f t="shared" si="556"/>
        <v>0</v>
      </c>
      <c r="Y2749" s="46" t="str">
        <f t="shared" si="557"/>
        <v>No</v>
      </c>
      <c r="Z2749" s="46" t="str">
        <f t="shared" si="558"/>
        <v>LOW</v>
      </c>
    </row>
    <row r="2750" spans="1:26" x14ac:dyDescent="0.25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46"/>
        <v>7284</v>
      </c>
      <c r="L2750" s="46">
        <f t="shared" si="547"/>
        <v>7872</v>
      </c>
      <c r="M2750" s="46">
        <v>73</v>
      </c>
      <c r="N2750" s="46">
        <f t="shared" si="548"/>
        <v>7945</v>
      </c>
      <c r="O2750" s="46">
        <f t="shared" si="549"/>
        <v>661</v>
      </c>
      <c r="P2750" s="46" t="s">
        <v>30</v>
      </c>
      <c r="Q2750" s="58">
        <f t="shared" si="550"/>
        <v>0</v>
      </c>
      <c r="R2750" s="46" t="str">
        <f t="shared" si="551"/>
        <v>-</v>
      </c>
      <c r="S2750" s="58" t="str">
        <f t="shared" si="552"/>
        <v>No Discount</v>
      </c>
      <c r="T2750" s="46" t="str">
        <f t="shared" si="553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54"/>
        <v>0</v>
      </c>
      <c r="W2750" s="46" t="str">
        <f t="shared" si="555"/>
        <v>-</v>
      </c>
      <c r="X2750" s="58">
        <f t="shared" si="556"/>
        <v>0</v>
      </c>
      <c r="Y2750" s="46" t="str">
        <f t="shared" si="557"/>
        <v>Yes</v>
      </c>
      <c r="Z2750" s="46" t="str">
        <f t="shared" si="558"/>
        <v>Very high</v>
      </c>
    </row>
    <row r="2751" spans="1:26" x14ac:dyDescent="0.25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46"/>
        <v>25604</v>
      </c>
      <c r="L2751" s="46">
        <f t="shared" si="547"/>
        <v>25600</v>
      </c>
      <c r="M2751" s="46">
        <v>79</v>
      </c>
      <c r="N2751" s="46">
        <f t="shared" si="548"/>
        <v>25679</v>
      </c>
      <c r="O2751" s="46">
        <f t="shared" si="549"/>
        <v>75</v>
      </c>
      <c r="P2751" s="46" t="s">
        <v>28</v>
      </c>
      <c r="Q2751" s="58">
        <f t="shared" si="550"/>
        <v>0</v>
      </c>
      <c r="R2751" s="46" t="str">
        <f t="shared" si="551"/>
        <v>-</v>
      </c>
      <c r="S2751" s="58" t="str">
        <f t="shared" si="552"/>
        <v>No Discount</v>
      </c>
      <c r="T2751" s="46" t="str">
        <f t="shared" si="553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54"/>
        <v>0</v>
      </c>
      <c r="W2751" s="46" t="str">
        <f t="shared" si="555"/>
        <v>-</v>
      </c>
      <c r="X2751" s="58">
        <f t="shared" si="556"/>
        <v>0</v>
      </c>
      <c r="Y2751" s="46" t="str">
        <f t="shared" si="557"/>
        <v>Yes</v>
      </c>
      <c r="Z2751" s="46" t="str">
        <f t="shared" si="558"/>
        <v>Very high</v>
      </c>
    </row>
    <row r="2752" spans="1:26" x14ac:dyDescent="0.25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46"/>
        <v>316</v>
      </c>
      <c r="L2752" s="46">
        <f t="shared" si="547"/>
        <v>350</v>
      </c>
      <c r="M2752" s="46">
        <v>30</v>
      </c>
      <c r="N2752" s="46">
        <f t="shared" si="548"/>
        <v>380</v>
      </c>
      <c r="O2752" s="46">
        <f t="shared" si="549"/>
        <v>64</v>
      </c>
      <c r="P2752" s="46" t="s">
        <v>28</v>
      </c>
      <c r="Q2752" s="58">
        <f t="shared" si="550"/>
        <v>0</v>
      </c>
      <c r="R2752" s="46" t="str">
        <f t="shared" si="551"/>
        <v>-</v>
      </c>
      <c r="S2752" s="58" t="str">
        <f t="shared" si="552"/>
        <v>No Discount</v>
      </c>
      <c r="T2752" s="46" t="str">
        <f t="shared" si="553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54"/>
        <v>0</v>
      </c>
      <c r="W2752" s="46" t="str">
        <f t="shared" si="555"/>
        <v>-</v>
      </c>
      <c r="X2752" s="58">
        <f t="shared" si="556"/>
        <v>0</v>
      </c>
      <c r="Y2752" s="46" t="str">
        <f t="shared" si="557"/>
        <v>No</v>
      </c>
      <c r="Z2752" s="46" t="str">
        <f t="shared" si="558"/>
        <v>MID</v>
      </c>
    </row>
    <row r="2753" spans="1:26" x14ac:dyDescent="0.25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46"/>
        <v>952</v>
      </c>
      <c r="L2753" s="46">
        <f t="shared" si="547"/>
        <v>1036</v>
      </c>
      <c r="M2753" s="46">
        <v>30</v>
      </c>
      <c r="N2753" s="46">
        <f t="shared" si="548"/>
        <v>1066</v>
      </c>
      <c r="O2753" s="46">
        <f t="shared" si="549"/>
        <v>114</v>
      </c>
      <c r="P2753" s="46" t="s">
        <v>30</v>
      </c>
      <c r="Q2753" s="58">
        <f t="shared" si="550"/>
        <v>0</v>
      </c>
      <c r="R2753" s="46" t="str">
        <f t="shared" si="551"/>
        <v>-</v>
      </c>
      <c r="S2753" s="58" t="str">
        <f t="shared" si="552"/>
        <v>No Discount</v>
      </c>
      <c r="T2753" s="46" t="str">
        <f t="shared" si="553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54"/>
        <v>0</v>
      </c>
      <c r="W2753" s="46" t="str">
        <f t="shared" si="555"/>
        <v>-</v>
      </c>
      <c r="X2753" s="58">
        <f t="shared" si="556"/>
        <v>0</v>
      </c>
      <c r="Y2753" s="46" t="str">
        <f t="shared" si="557"/>
        <v>No</v>
      </c>
      <c r="Z2753" s="46" t="str">
        <f t="shared" si="558"/>
        <v>MID</v>
      </c>
    </row>
    <row r="2754" spans="1:26" x14ac:dyDescent="0.25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46"/>
        <v>187</v>
      </c>
      <c r="L2754" s="46">
        <f t="shared" si="547"/>
        <v>202</v>
      </c>
      <c r="M2754" s="46">
        <v>30</v>
      </c>
      <c r="N2754" s="46">
        <f t="shared" si="548"/>
        <v>232</v>
      </c>
      <c r="O2754" s="46">
        <f t="shared" si="549"/>
        <v>45</v>
      </c>
      <c r="P2754" s="46" t="s">
        <v>30</v>
      </c>
      <c r="Q2754" s="58">
        <f t="shared" si="550"/>
        <v>0</v>
      </c>
      <c r="R2754" s="46" t="str">
        <f t="shared" si="551"/>
        <v>-</v>
      </c>
      <c r="S2754" s="58" t="str">
        <f t="shared" si="552"/>
        <v>No Discount</v>
      </c>
      <c r="T2754" s="46" t="str">
        <f t="shared" si="553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54"/>
        <v>0</v>
      </c>
      <c r="W2754" s="46" t="str">
        <f t="shared" si="555"/>
        <v>-</v>
      </c>
      <c r="X2754" s="58">
        <f t="shared" si="556"/>
        <v>0</v>
      </c>
      <c r="Y2754" s="46" t="str">
        <f t="shared" si="557"/>
        <v>No</v>
      </c>
      <c r="Z2754" s="46" t="str">
        <f t="shared" si="558"/>
        <v>MID</v>
      </c>
    </row>
    <row r="2755" spans="1:26" x14ac:dyDescent="0.25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59">I2755*J2755</f>
        <v>1377</v>
      </c>
      <c r="L2755" s="46">
        <f t="shared" ref="L2755:L2818" si="560">H2755*J2755</f>
        <v>1539</v>
      </c>
      <c r="M2755" s="46">
        <v>30</v>
      </c>
      <c r="N2755" s="46">
        <f t="shared" ref="N2755:N2818" si="561">L2755+M2755</f>
        <v>1569</v>
      </c>
      <c r="O2755" s="46">
        <f t="shared" ref="O2755:O2818" si="562">N2755-K2755</f>
        <v>192</v>
      </c>
      <c r="P2755" s="46" t="s">
        <v>30</v>
      </c>
      <c r="Q2755" s="58">
        <f t="shared" ref="Q2755:Q2818" si="563">IF(E2755="Amazon",30%,0)</f>
        <v>0</v>
      </c>
      <c r="R2755" s="46">
        <f t="shared" ref="R2755:R2818" si="564">IF(E2755="Amazon",30%*N2755,IF(E2755="Flipkart",28%*N2755,IF(E2755="India Mart",15%*N2755,"-")))</f>
        <v>439.32000000000005</v>
      </c>
      <c r="S2755" s="58" t="str">
        <f t="shared" ref="S2755:S2818" si="565">IF(AND(E2755="Website",N2755&gt;25000),2%,"No Discount")</f>
        <v>No Discount</v>
      </c>
      <c r="T2755" s="46" t="str">
        <f t="shared" ref="T2755:T2818" si="566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ref="V2755:V2818" si="567">IF(E2755="Amazon",30%,0%)</f>
        <v>0</v>
      </c>
      <c r="W2755" s="46">
        <f t="shared" ref="W2755:W2818" si="568">IF(E2755="Amazon",N2755*30%,IF(E2755="flipkart",N2755*28%,IF(E2755="indiamart",N2755*15%,"-")))</f>
        <v>439.32000000000005</v>
      </c>
      <c r="X2755" s="58">
        <f t="shared" ref="X2755:X2818" si="569">IF(AND(E2755="website",N2755&gt;25000),2%,0%)</f>
        <v>0</v>
      </c>
      <c r="Y2755" s="46" t="str">
        <f t="shared" ref="Y2755:Y2818" si="570">IF(OR(D2755="Furniture",D2755="Technology"),"Yes","No")</f>
        <v>No</v>
      </c>
      <c r="Z2755" s="46" t="str">
        <f t="shared" ref="Z2755:Z2818" si="571">_xlfn.IFS(M2755&lt;=20,"LOW",M2755&lt;=40,"MID",M2755&lt;=60,"HIGH",M2755&gt;60,"Very high")</f>
        <v>MID</v>
      </c>
    </row>
    <row r="2756" spans="1:26" x14ac:dyDescent="0.25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59"/>
        <v>20211</v>
      </c>
      <c r="L2756" s="46">
        <f t="shared" si="560"/>
        <v>21636</v>
      </c>
      <c r="M2756" s="46">
        <v>21</v>
      </c>
      <c r="N2756" s="46">
        <f t="shared" si="561"/>
        <v>21657</v>
      </c>
      <c r="O2756" s="46">
        <f t="shared" si="562"/>
        <v>1446</v>
      </c>
      <c r="P2756" s="46" t="s">
        <v>30</v>
      </c>
      <c r="Q2756" s="58">
        <f t="shared" si="563"/>
        <v>0</v>
      </c>
      <c r="R2756" s="46" t="str">
        <f t="shared" si="564"/>
        <v>-</v>
      </c>
      <c r="S2756" s="58" t="str">
        <f t="shared" si="565"/>
        <v>No Discount</v>
      </c>
      <c r="T2756" s="46" t="str">
        <f t="shared" si="566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67"/>
        <v>0</v>
      </c>
      <c r="W2756" s="46" t="str">
        <f t="shared" si="568"/>
        <v>-</v>
      </c>
      <c r="X2756" s="58">
        <f t="shared" si="569"/>
        <v>0</v>
      </c>
      <c r="Y2756" s="46" t="str">
        <f t="shared" si="570"/>
        <v>Yes</v>
      </c>
      <c r="Z2756" s="46" t="str">
        <f t="shared" si="571"/>
        <v>MID</v>
      </c>
    </row>
    <row r="2757" spans="1:26" x14ac:dyDescent="0.25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59"/>
        <v>1560</v>
      </c>
      <c r="L2757" s="46">
        <f t="shared" si="560"/>
        <v>1622</v>
      </c>
      <c r="M2757" s="46">
        <v>99</v>
      </c>
      <c r="N2757" s="46">
        <f t="shared" si="561"/>
        <v>1721</v>
      </c>
      <c r="O2757" s="46">
        <f t="shared" si="562"/>
        <v>161</v>
      </c>
      <c r="P2757" s="46" t="s">
        <v>30</v>
      </c>
      <c r="Q2757" s="58">
        <f t="shared" si="563"/>
        <v>0</v>
      </c>
      <c r="R2757" s="46" t="str">
        <f t="shared" si="564"/>
        <v>-</v>
      </c>
      <c r="S2757" s="58" t="str">
        <f t="shared" si="565"/>
        <v>No Discount</v>
      </c>
      <c r="T2757" s="46" t="str">
        <f t="shared" si="566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67"/>
        <v>0</v>
      </c>
      <c r="W2757" s="46" t="str">
        <f t="shared" si="568"/>
        <v>-</v>
      </c>
      <c r="X2757" s="58">
        <f t="shared" si="569"/>
        <v>0</v>
      </c>
      <c r="Y2757" s="46" t="str">
        <f t="shared" si="570"/>
        <v>No</v>
      </c>
      <c r="Z2757" s="46" t="str">
        <f t="shared" si="571"/>
        <v>Very high</v>
      </c>
    </row>
    <row r="2758" spans="1:26" x14ac:dyDescent="0.25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59"/>
        <v>451217</v>
      </c>
      <c r="L2758" s="46">
        <f t="shared" si="560"/>
        <v>478114</v>
      </c>
      <c r="M2758" s="46">
        <v>66</v>
      </c>
      <c r="N2758" s="46">
        <f t="shared" si="561"/>
        <v>478180</v>
      </c>
      <c r="O2758" s="46">
        <f t="shared" si="562"/>
        <v>26963</v>
      </c>
      <c r="P2758" s="46" t="s">
        <v>28</v>
      </c>
      <c r="Q2758" s="58">
        <f t="shared" si="563"/>
        <v>0</v>
      </c>
      <c r="R2758" s="46" t="str">
        <f t="shared" si="564"/>
        <v>-</v>
      </c>
      <c r="S2758" s="58" t="str">
        <f t="shared" si="565"/>
        <v>No Discount</v>
      </c>
      <c r="T2758" s="46" t="str">
        <f t="shared" si="566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67"/>
        <v>0</v>
      </c>
      <c r="W2758" s="46" t="str">
        <f t="shared" si="568"/>
        <v>-</v>
      </c>
      <c r="X2758" s="58">
        <f t="shared" si="569"/>
        <v>0</v>
      </c>
      <c r="Y2758" s="46" t="str">
        <f t="shared" si="570"/>
        <v>Yes</v>
      </c>
      <c r="Z2758" s="46" t="str">
        <f t="shared" si="571"/>
        <v>Very high</v>
      </c>
    </row>
    <row r="2759" spans="1:26" x14ac:dyDescent="0.25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59"/>
        <v>14656</v>
      </c>
      <c r="L2759" s="46">
        <f t="shared" si="560"/>
        <v>15844</v>
      </c>
      <c r="M2759" s="46">
        <v>39</v>
      </c>
      <c r="N2759" s="46">
        <f t="shared" si="561"/>
        <v>15883</v>
      </c>
      <c r="O2759" s="46">
        <f t="shared" si="562"/>
        <v>1227</v>
      </c>
      <c r="P2759" s="46" t="s">
        <v>30</v>
      </c>
      <c r="Q2759" s="58">
        <f t="shared" si="563"/>
        <v>0</v>
      </c>
      <c r="R2759" s="46" t="str">
        <f t="shared" si="564"/>
        <v>-</v>
      </c>
      <c r="S2759" s="58" t="str">
        <f t="shared" si="565"/>
        <v>No Discount</v>
      </c>
      <c r="T2759" s="46" t="str">
        <f t="shared" si="566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67"/>
        <v>0</v>
      </c>
      <c r="W2759" s="46" t="str">
        <f t="shared" si="568"/>
        <v>-</v>
      </c>
      <c r="X2759" s="58">
        <f t="shared" si="569"/>
        <v>0</v>
      </c>
      <c r="Y2759" s="46" t="str">
        <f t="shared" si="570"/>
        <v>Yes</v>
      </c>
      <c r="Z2759" s="46" t="str">
        <f t="shared" si="571"/>
        <v>MID</v>
      </c>
    </row>
    <row r="2760" spans="1:26" x14ac:dyDescent="0.25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59"/>
        <v>26744</v>
      </c>
      <c r="L2760" s="46">
        <f t="shared" si="560"/>
        <v>28084</v>
      </c>
      <c r="M2760" s="46">
        <v>27</v>
      </c>
      <c r="N2760" s="46">
        <f t="shared" si="561"/>
        <v>28111</v>
      </c>
      <c r="O2760" s="46">
        <f t="shared" si="562"/>
        <v>1367</v>
      </c>
      <c r="P2760" s="46" t="s">
        <v>30</v>
      </c>
      <c r="Q2760" s="58">
        <f t="shared" si="563"/>
        <v>0</v>
      </c>
      <c r="R2760" s="46" t="str">
        <f t="shared" si="564"/>
        <v>-</v>
      </c>
      <c r="S2760" s="58" t="str">
        <f t="shared" si="565"/>
        <v>No Discount</v>
      </c>
      <c r="T2760" s="46" t="str">
        <f t="shared" si="566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67"/>
        <v>0</v>
      </c>
      <c r="W2760" s="46" t="str">
        <f t="shared" si="568"/>
        <v>-</v>
      </c>
      <c r="X2760" s="58">
        <f t="shared" si="569"/>
        <v>0</v>
      </c>
      <c r="Y2760" s="46" t="str">
        <f t="shared" si="570"/>
        <v>Yes</v>
      </c>
      <c r="Z2760" s="46" t="str">
        <f t="shared" si="571"/>
        <v>MID</v>
      </c>
    </row>
    <row r="2761" spans="1:26" x14ac:dyDescent="0.25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59"/>
        <v>16086</v>
      </c>
      <c r="L2761" s="46">
        <f t="shared" si="560"/>
        <v>16722</v>
      </c>
      <c r="M2761" s="46">
        <v>60</v>
      </c>
      <c r="N2761" s="46">
        <f t="shared" si="561"/>
        <v>16782</v>
      </c>
      <c r="O2761" s="46">
        <f t="shared" si="562"/>
        <v>696</v>
      </c>
      <c r="P2761" s="46" t="s">
        <v>64</v>
      </c>
      <c r="Q2761" s="58">
        <f t="shared" si="563"/>
        <v>0</v>
      </c>
      <c r="R2761" s="46" t="str">
        <f t="shared" si="564"/>
        <v>-</v>
      </c>
      <c r="S2761" s="58" t="str">
        <f t="shared" si="565"/>
        <v>No Discount</v>
      </c>
      <c r="T2761" s="46" t="str">
        <f t="shared" si="566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67"/>
        <v>0</v>
      </c>
      <c r="W2761" s="46" t="str">
        <f t="shared" si="568"/>
        <v>-</v>
      </c>
      <c r="X2761" s="58">
        <f t="shared" si="569"/>
        <v>0</v>
      </c>
      <c r="Y2761" s="46" t="str">
        <f t="shared" si="570"/>
        <v>Yes</v>
      </c>
      <c r="Z2761" s="46" t="str">
        <f t="shared" si="571"/>
        <v>HIGH</v>
      </c>
    </row>
    <row r="2762" spans="1:26" x14ac:dyDescent="0.25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59"/>
        <v>130</v>
      </c>
      <c r="L2762" s="46">
        <f t="shared" si="560"/>
        <v>136</v>
      </c>
      <c r="M2762" s="46">
        <v>30</v>
      </c>
      <c r="N2762" s="46">
        <f t="shared" si="561"/>
        <v>166</v>
      </c>
      <c r="O2762" s="46">
        <f t="shared" si="562"/>
        <v>36</v>
      </c>
      <c r="P2762" s="46" t="s">
        <v>30</v>
      </c>
      <c r="Q2762" s="58">
        <f t="shared" si="563"/>
        <v>0.3</v>
      </c>
      <c r="R2762" s="46">
        <f t="shared" si="564"/>
        <v>49.8</v>
      </c>
      <c r="S2762" s="58" t="str">
        <f t="shared" si="565"/>
        <v>No Discount</v>
      </c>
      <c r="T2762" s="46" t="str">
        <f t="shared" si="566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67"/>
        <v>0.3</v>
      </c>
      <c r="W2762" s="46">
        <f t="shared" si="568"/>
        <v>49.8</v>
      </c>
      <c r="X2762" s="58">
        <f t="shared" si="569"/>
        <v>0</v>
      </c>
      <c r="Y2762" s="46" t="str">
        <f t="shared" si="570"/>
        <v>No</v>
      </c>
      <c r="Z2762" s="46" t="str">
        <f t="shared" si="571"/>
        <v>MID</v>
      </c>
    </row>
    <row r="2763" spans="1:26" x14ac:dyDescent="0.25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59"/>
        <v>18864</v>
      </c>
      <c r="L2763" s="46">
        <f t="shared" si="560"/>
        <v>20151</v>
      </c>
      <c r="M2763" s="46">
        <v>29</v>
      </c>
      <c r="N2763" s="46">
        <f t="shared" si="561"/>
        <v>20180</v>
      </c>
      <c r="O2763" s="46">
        <f t="shared" si="562"/>
        <v>1316</v>
      </c>
      <c r="P2763" s="46" t="s">
        <v>30</v>
      </c>
      <c r="Q2763" s="58">
        <f t="shared" si="563"/>
        <v>0</v>
      </c>
      <c r="R2763" s="46" t="str">
        <f t="shared" si="564"/>
        <v>-</v>
      </c>
      <c r="S2763" s="58" t="str">
        <f t="shared" si="565"/>
        <v>No Discount</v>
      </c>
      <c r="T2763" s="46" t="str">
        <f t="shared" si="566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67"/>
        <v>0</v>
      </c>
      <c r="W2763" s="46" t="str">
        <f t="shared" si="568"/>
        <v>-</v>
      </c>
      <c r="X2763" s="58">
        <f t="shared" si="569"/>
        <v>0</v>
      </c>
      <c r="Y2763" s="46" t="str">
        <f t="shared" si="570"/>
        <v>Yes</v>
      </c>
      <c r="Z2763" s="46" t="str">
        <f t="shared" si="571"/>
        <v>MID</v>
      </c>
    </row>
    <row r="2764" spans="1:26" x14ac:dyDescent="0.25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59"/>
        <v>6040</v>
      </c>
      <c r="L2764" s="46">
        <f t="shared" si="560"/>
        <v>6404</v>
      </c>
      <c r="M2764" s="46">
        <v>67</v>
      </c>
      <c r="N2764" s="46">
        <f t="shared" si="561"/>
        <v>6471</v>
      </c>
      <c r="O2764" s="46">
        <f t="shared" si="562"/>
        <v>431</v>
      </c>
      <c r="P2764" s="46" t="s">
        <v>30</v>
      </c>
      <c r="Q2764" s="58">
        <f t="shared" si="563"/>
        <v>0</v>
      </c>
      <c r="R2764" s="46">
        <f t="shared" si="564"/>
        <v>970.65</v>
      </c>
      <c r="S2764" s="58" t="str">
        <f t="shared" si="565"/>
        <v>No Discount</v>
      </c>
      <c r="T2764" s="46" t="str">
        <f t="shared" si="566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67"/>
        <v>0</v>
      </c>
      <c r="W2764" s="46" t="str">
        <f t="shared" si="568"/>
        <v>-</v>
      </c>
      <c r="X2764" s="58">
        <f t="shared" si="569"/>
        <v>0</v>
      </c>
      <c r="Y2764" s="46" t="str">
        <f t="shared" si="570"/>
        <v>Yes</v>
      </c>
      <c r="Z2764" s="46" t="str">
        <f t="shared" si="571"/>
        <v>Very high</v>
      </c>
    </row>
    <row r="2765" spans="1:26" x14ac:dyDescent="0.25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59"/>
        <v>588</v>
      </c>
      <c r="L2765" s="46">
        <f t="shared" si="560"/>
        <v>606</v>
      </c>
      <c r="M2765" s="46">
        <v>10</v>
      </c>
      <c r="N2765" s="46">
        <f t="shared" si="561"/>
        <v>616</v>
      </c>
      <c r="O2765" s="46">
        <f t="shared" si="562"/>
        <v>28</v>
      </c>
      <c r="P2765" s="46" t="s">
        <v>30</v>
      </c>
      <c r="Q2765" s="58">
        <f t="shared" si="563"/>
        <v>0</v>
      </c>
      <c r="R2765" s="46">
        <f t="shared" si="564"/>
        <v>172.48000000000002</v>
      </c>
      <c r="S2765" s="58" t="str">
        <f t="shared" si="565"/>
        <v>No Discount</v>
      </c>
      <c r="T2765" s="46" t="str">
        <f t="shared" si="566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67"/>
        <v>0</v>
      </c>
      <c r="W2765" s="46">
        <f t="shared" si="568"/>
        <v>172.48000000000002</v>
      </c>
      <c r="X2765" s="58">
        <f t="shared" si="569"/>
        <v>0</v>
      </c>
      <c r="Y2765" s="46" t="str">
        <f t="shared" si="570"/>
        <v>No</v>
      </c>
      <c r="Z2765" s="46" t="str">
        <f t="shared" si="571"/>
        <v>LOW</v>
      </c>
    </row>
    <row r="2766" spans="1:26" x14ac:dyDescent="0.25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59"/>
        <v>1280</v>
      </c>
      <c r="L2766" s="46">
        <f t="shared" si="560"/>
        <v>1360</v>
      </c>
      <c r="M2766" s="46">
        <v>30</v>
      </c>
      <c r="N2766" s="46">
        <f t="shared" si="561"/>
        <v>1390</v>
      </c>
      <c r="O2766" s="46">
        <f t="shared" si="562"/>
        <v>110</v>
      </c>
      <c r="P2766" s="46" t="s">
        <v>30</v>
      </c>
      <c r="Q2766" s="58">
        <f t="shared" si="563"/>
        <v>0</v>
      </c>
      <c r="R2766" s="46">
        <f t="shared" si="564"/>
        <v>208.5</v>
      </c>
      <c r="S2766" s="58" t="str">
        <f t="shared" si="565"/>
        <v>No Discount</v>
      </c>
      <c r="T2766" s="46" t="str">
        <f t="shared" si="566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67"/>
        <v>0</v>
      </c>
      <c r="W2766" s="46" t="str">
        <f t="shared" si="568"/>
        <v>-</v>
      </c>
      <c r="X2766" s="58">
        <f t="shared" si="569"/>
        <v>0</v>
      </c>
      <c r="Y2766" s="46" t="str">
        <f t="shared" si="570"/>
        <v>No</v>
      </c>
      <c r="Z2766" s="46" t="str">
        <f t="shared" si="571"/>
        <v>MID</v>
      </c>
    </row>
    <row r="2767" spans="1:26" x14ac:dyDescent="0.25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59"/>
        <v>16324</v>
      </c>
      <c r="L2767" s="46">
        <f t="shared" si="560"/>
        <v>17476</v>
      </c>
      <c r="M2767" s="46">
        <v>64</v>
      </c>
      <c r="N2767" s="46">
        <f t="shared" si="561"/>
        <v>17540</v>
      </c>
      <c r="O2767" s="46">
        <f t="shared" si="562"/>
        <v>1216</v>
      </c>
      <c r="P2767" s="46" t="s">
        <v>30</v>
      </c>
      <c r="Q2767" s="58">
        <f t="shared" si="563"/>
        <v>0</v>
      </c>
      <c r="R2767" s="46" t="str">
        <f t="shared" si="564"/>
        <v>-</v>
      </c>
      <c r="S2767" s="58" t="str">
        <f t="shared" si="565"/>
        <v>No Discount</v>
      </c>
      <c r="T2767" s="46" t="str">
        <f t="shared" si="566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67"/>
        <v>0</v>
      </c>
      <c r="W2767" s="46" t="str">
        <f t="shared" si="568"/>
        <v>-</v>
      </c>
      <c r="X2767" s="58">
        <f t="shared" si="569"/>
        <v>0</v>
      </c>
      <c r="Y2767" s="46" t="str">
        <f t="shared" si="570"/>
        <v>Yes</v>
      </c>
      <c r="Z2767" s="46" t="str">
        <f t="shared" si="571"/>
        <v>Very high</v>
      </c>
    </row>
    <row r="2768" spans="1:26" x14ac:dyDescent="0.25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59"/>
        <v>56245</v>
      </c>
      <c r="L2768" s="46">
        <f t="shared" si="560"/>
        <v>60802</v>
      </c>
      <c r="M2768" s="46">
        <v>31</v>
      </c>
      <c r="N2768" s="46">
        <f t="shared" si="561"/>
        <v>60833</v>
      </c>
      <c r="O2768" s="46">
        <f t="shared" si="562"/>
        <v>4588</v>
      </c>
      <c r="P2768" s="46" t="s">
        <v>28</v>
      </c>
      <c r="Q2768" s="58">
        <f t="shared" si="563"/>
        <v>0</v>
      </c>
      <c r="R2768" s="46">
        <f t="shared" si="564"/>
        <v>17033.240000000002</v>
      </c>
      <c r="S2768" s="58" t="str">
        <f t="shared" si="565"/>
        <v>No Discount</v>
      </c>
      <c r="T2768" s="46" t="str">
        <f t="shared" si="566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67"/>
        <v>0</v>
      </c>
      <c r="W2768" s="46">
        <f t="shared" si="568"/>
        <v>17033.240000000002</v>
      </c>
      <c r="X2768" s="58">
        <f t="shared" si="569"/>
        <v>0</v>
      </c>
      <c r="Y2768" s="46" t="str">
        <f t="shared" si="570"/>
        <v>Yes</v>
      </c>
      <c r="Z2768" s="46" t="str">
        <f t="shared" si="571"/>
        <v>MID</v>
      </c>
    </row>
    <row r="2769" spans="1:26" x14ac:dyDescent="0.25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59"/>
        <v>22569</v>
      </c>
      <c r="L2769" s="46">
        <f t="shared" si="560"/>
        <v>24597</v>
      </c>
      <c r="M2769" s="46">
        <v>21</v>
      </c>
      <c r="N2769" s="46">
        <f t="shared" si="561"/>
        <v>24618</v>
      </c>
      <c r="O2769" s="46">
        <f t="shared" si="562"/>
        <v>2049</v>
      </c>
      <c r="P2769" s="46" t="s">
        <v>30</v>
      </c>
      <c r="Q2769" s="58">
        <f t="shared" si="563"/>
        <v>0</v>
      </c>
      <c r="R2769" s="46" t="str">
        <f t="shared" si="564"/>
        <v>-</v>
      </c>
      <c r="S2769" s="58" t="str">
        <f t="shared" si="565"/>
        <v>No Discount</v>
      </c>
      <c r="T2769" s="46" t="str">
        <f t="shared" si="566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67"/>
        <v>0</v>
      </c>
      <c r="W2769" s="46" t="str">
        <f t="shared" si="568"/>
        <v>-</v>
      </c>
      <c r="X2769" s="58">
        <f t="shared" si="569"/>
        <v>0</v>
      </c>
      <c r="Y2769" s="46" t="str">
        <f t="shared" si="570"/>
        <v>Yes</v>
      </c>
      <c r="Z2769" s="46" t="str">
        <f t="shared" si="571"/>
        <v>MID</v>
      </c>
    </row>
    <row r="2770" spans="1:26" x14ac:dyDescent="0.25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59"/>
        <v>642</v>
      </c>
      <c r="L2770" s="46">
        <f t="shared" si="560"/>
        <v>681</v>
      </c>
      <c r="M2770" s="46">
        <v>38</v>
      </c>
      <c r="N2770" s="46">
        <f t="shared" si="561"/>
        <v>719</v>
      </c>
      <c r="O2770" s="46">
        <f t="shared" si="562"/>
        <v>77</v>
      </c>
      <c r="P2770" s="46" t="s">
        <v>30</v>
      </c>
      <c r="Q2770" s="58">
        <f t="shared" si="563"/>
        <v>0</v>
      </c>
      <c r="R2770" s="46">
        <f t="shared" si="564"/>
        <v>201.32000000000002</v>
      </c>
      <c r="S2770" s="58" t="str">
        <f t="shared" si="565"/>
        <v>No Discount</v>
      </c>
      <c r="T2770" s="46" t="str">
        <f t="shared" si="566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67"/>
        <v>0</v>
      </c>
      <c r="W2770" s="46">
        <f t="shared" si="568"/>
        <v>201.32000000000002</v>
      </c>
      <c r="X2770" s="58">
        <f t="shared" si="569"/>
        <v>0</v>
      </c>
      <c r="Y2770" s="46" t="str">
        <f t="shared" si="570"/>
        <v>No</v>
      </c>
      <c r="Z2770" s="46" t="str">
        <f t="shared" si="571"/>
        <v>MID</v>
      </c>
    </row>
    <row r="2771" spans="1:26" x14ac:dyDescent="0.25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59"/>
        <v>3627</v>
      </c>
      <c r="L2771" s="46">
        <f t="shared" si="560"/>
        <v>3996</v>
      </c>
      <c r="M2771" s="46">
        <v>84</v>
      </c>
      <c r="N2771" s="46">
        <f t="shared" si="561"/>
        <v>4080</v>
      </c>
      <c r="O2771" s="46">
        <f t="shared" si="562"/>
        <v>453</v>
      </c>
      <c r="P2771" s="46" t="s">
        <v>28</v>
      </c>
      <c r="Q2771" s="58">
        <f t="shared" si="563"/>
        <v>0</v>
      </c>
      <c r="R2771" s="46" t="str">
        <f t="shared" si="564"/>
        <v>-</v>
      </c>
      <c r="S2771" s="58" t="str">
        <f t="shared" si="565"/>
        <v>No Discount</v>
      </c>
      <c r="T2771" s="46" t="str">
        <f t="shared" si="566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67"/>
        <v>0</v>
      </c>
      <c r="W2771" s="46" t="str">
        <f t="shared" si="568"/>
        <v>-</v>
      </c>
      <c r="X2771" s="58">
        <f t="shared" si="569"/>
        <v>0</v>
      </c>
      <c r="Y2771" s="46" t="str">
        <f t="shared" si="570"/>
        <v>Yes</v>
      </c>
      <c r="Z2771" s="46" t="str">
        <f t="shared" si="571"/>
        <v>Very high</v>
      </c>
    </row>
    <row r="2772" spans="1:26" x14ac:dyDescent="0.25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59"/>
        <v>2694</v>
      </c>
      <c r="L2772" s="46">
        <f t="shared" si="560"/>
        <v>2965</v>
      </c>
      <c r="M2772" s="46">
        <v>46</v>
      </c>
      <c r="N2772" s="46">
        <f t="shared" si="561"/>
        <v>3011</v>
      </c>
      <c r="O2772" s="46">
        <f t="shared" si="562"/>
        <v>317</v>
      </c>
      <c r="P2772" s="46" t="s">
        <v>30</v>
      </c>
      <c r="Q2772" s="58">
        <f t="shared" si="563"/>
        <v>0</v>
      </c>
      <c r="R2772" s="46">
        <f t="shared" si="564"/>
        <v>843.08</v>
      </c>
      <c r="S2772" s="58" t="str">
        <f t="shared" si="565"/>
        <v>No Discount</v>
      </c>
      <c r="T2772" s="46" t="str">
        <f t="shared" si="566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67"/>
        <v>0</v>
      </c>
      <c r="W2772" s="46">
        <f t="shared" si="568"/>
        <v>843.08</v>
      </c>
      <c r="X2772" s="58">
        <f t="shared" si="569"/>
        <v>0</v>
      </c>
      <c r="Y2772" s="46" t="str">
        <f t="shared" si="570"/>
        <v>No</v>
      </c>
      <c r="Z2772" s="46" t="str">
        <f t="shared" si="571"/>
        <v>HIGH</v>
      </c>
    </row>
    <row r="2773" spans="1:26" x14ac:dyDescent="0.25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59"/>
        <v>15188</v>
      </c>
      <c r="L2773" s="46">
        <f t="shared" si="560"/>
        <v>16404</v>
      </c>
      <c r="M2773" s="46">
        <v>56</v>
      </c>
      <c r="N2773" s="46">
        <f t="shared" si="561"/>
        <v>16460</v>
      </c>
      <c r="O2773" s="46">
        <f t="shared" si="562"/>
        <v>1272</v>
      </c>
      <c r="P2773" s="46" t="s">
        <v>30</v>
      </c>
      <c r="Q2773" s="58">
        <f t="shared" si="563"/>
        <v>0</v>
      </c>
      <c r="R2773" s="46" t="str">
        <f t="shared" si="564"/>
        <v>-</v>
      </c>
      <c r="S2773" s="58" t="str">
        <f t="shared" si="565"/>
        <v>No Discount</v>
      </c>
      <c r="T2773" s="46" t="str">
        <f t="shared" si="566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67"/>
        <v>0</v>
      </c>
      <c r="W2773" s="46" t="str">
        <f t="shared" si="568"/>
        <v>-</v>
      </c>
      <c r="X2773" s="58">
        <f t="shared" si="569"/>
        <v>0</v>
      </c>
      <c r="Y2773" s="46" t="str">
        <f t="shared" si="570"/>
        <v>Yes</v>
      </c>
      <c r="Z2773" s="46" t="str">
        <f t="shared" si="571"/>
        <v>HIGH</v>
      </c>
    </row>
    <row r="2774" spans="1:26" x14ac:dyDescent="0.25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59"/>
        <v>1264</v>
      </c>
      <c r="L2774" s="46">
        <f t="shared" si="560"/>
        <v>1400</v>
      </c>
      <c r="M2774" s="46">
        <v>30</v>
      </c>
      <c r="N2774" s="46">
        <f t="shared" si="561"/>
        <v>1430</v>
      </c>
      <c r="O2774" s="46">
        <f t="shared" si="562"/>
        <v>166</v>
      </c>
      <c r="P2774" s="46" t="s">
        <v>64</v>
      </c>
      <c r="Q2774" s="58">
        <f t="shared" si="563"/>
        <v>0</v>
      </c>
      <c r="R2774" s="46">
        <f t="shared" si="564"/>
        <v>400.40000000000003</v>
      </c>
      <c r="S2774" s="58" t="str">
        <f t="shared" si="565"/>
        <v>No Discount</v>
      </c>
      <c r="T2774" s="46" t="str">
        <f t="shared" si="566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67"/>
        <v>0</v>
      </c>
      <c r="W2774" s="46">
        <f t="shared" si="568"/>
        <v>400.40000000000003</v>
      </c>
      <c r="X2774" s="58">
        <f t="shared" si="569"/>
        <v>0</v>
      </c>
      <c r="Y2774" s="46" t="str">
        <f t="shared" si="570"/>
        <v>No</v>
      </c>
      <c r="Z2774" s="46" t="str">
        <f t="shared" si="571"/>
        <v>MID</v>
      </c>
    </row>
    <row r="2775" spans="1:26" x14ac:dyDescent="0.25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59"/>
        <v>7523</v>
      </c>
      <c r="L2775" s="46">
        <f t="shared" si="560"/>
        <v>8199</v>
      </c>
      <c r="M2775" s="46">
        <v>60</v>
      </c>
      <c r="N2775" s="46">
        <f t="shared" si="561"/>
        <v>8259</v>
      </c>
      <c r="O2775" s="46">
        <f t="shared" si="562"/>
        <v>736</v>
      </c>
      <c r="P2775" s="46" t="s">
        <v>28</v>
      </c>
      <c r="Q2775" s="58">
        <f t="shared" si="563"/>
        <v>0.3</v>
      </c>
      <c r="R2775" s="46">
        <f t="shared" si="564"/>
        <v>2477.6999999999998</v>
      </c>
      <c r="S2775" s="58" t="str">
        <f t="shared" si="565"/>
        <v>No Discount</v>
      </c>
      <c r="T2775" s="46" t="str">
        <f t="shared" si="566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67"/>
        <v>0.3</v>
      </c>
      <c r="W2775" s="46">
        <f t="shared" si="568"/>
        <v>2477.6999999999998</v>
      </c>
      <c r="X2775" s="58">
        <f t="shared" si="569"/>
        <v>0</v>
      </c>
      <c r="Y2775" s="46" t="str">
        <f t="shared" si="570"/>
        <v>Yes</v>
      </c>
      <c r="Z2775" s="46" t="str">
        <f t="shared" si="571"/>
        <v>HIGH</v>
      </c>
    </row>
    <row r="2776" spans="1:26" x14ac:dyDescent="0.25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59"/>
        <v>4884</v>
      </c>
      <c r="L2776" s="46">
        <f t="shared" si="560"/>
        <v>5322</v>
      </c>
      <c r="M2776" s="46">
        <v>64</v>
      </c>
      <c r="N2776" s="46">
        <f t="shared" si="561"/>
        <v>5386</v>
      </c>
      <c r="O2776" s="46">
        <f t="shared" si="562"/>
        <v>502</v>
      </c>
      <c r="P2776" s="46" t="s">
        <v>28</v>
      </c>
      <c r="Q2776" s="58">
        <f t="shared" si="563"/>
        <v>0.3</v>
      </c>
      <c r="R2776" s="46">
        <f t="shared" si="564"/>
        <v>1615.8</v>
      </c>
      <c r="S2776" s="58" t="str">
        <f t="shared" si="565"/>
        <v>No Discount</v>
      </c>
      <c r="T2776" s="46" t="str">
        <f t="shared" si="566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67"/>
        <v>0.3</v>
      </c>
      <c r="W2776" s="46">
        <f t="shared" si="568"/>
        <v>1615.8</v>
      </c>
      <c r="X2776" s="58">
        <f t="shared" si="569"/>
        <v>0</v>
      </c>
      <c r="Y2776" s="46" t="str">
        <f t="shared" si="570"/>
        <v>No</v>
      </c>
      <c r="Z2776" s="46" t="str">
        <f t="shared" si="571"/>
        <v>Very high</v>
      </c>
    </row>
    <row r="2777" spans="1:26" x14ac:dyDescent="0.25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59"/>
        <v>7008</v>
      </c>
      <c r="L2777" s="46">
        <f t="shared" si="560"/>
        <v>7359</v>
      </c>
      <c r="M2777" s="46">
        <v>52</v>
      </c>
      <c r="N2777" s="46">
        <f t="shared" si="561"/>
        <v>7411</v>
      </c>
      <c r="O2777" s="46">
        <f t="shared" si="562"/>
        <v>403</v>
      </c>
      <c r="P2777" s="46" t="s">
        <v>30</v>
      </c>
      <c r="Q2777" s="58">
        <f t="shared" si="563"/>
        <v>0</v>
      </c>
      <c r="R2777" s="46" t="str">
        <f t="shared" si="564"/>
        <v>-</v>
      </c>
      <c r="S2777" s="58" t="str">
        <f t="shared" si="565"/>
        <v>No Discount</v>
      </c>
      <c r="T2777" s="46" t="str">
        <f t="shared" si="566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67"/>
        <v>0</v>
      </c>
      <c r="W2777" s="46" t="str">
        <f t="shared" si="568"/>
        <v>-</v>
      </c>
      <c r="X2777" s="58">
        <f t="shared" si="569"/>
        <v>0</v>
      </c>
      <c r="Y2777" s="46" t="str">
        <f t="shared" si="570"/>
        <v>No</v>
      </c>
      <c r="Z2777" s="46" t="str">
        <f t="shared" si="571"/>
        <v>HIGH</v>
      </c>
    </row>
    <row r="2778" spans="1:26" x14ac:dyDescent="0.25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59"/>
        <v>200</v>
      </c>
      <c r="L2778" s="46">
        <f t="shared" si="560"/>
        <v>214</v>
      </c>
      <c r="M2778" s="46">
        <v>30</v>
      </c>
      <c r="N2778" s="46">
        <f t="shared" si="561"/>
        <v>244</v>
      </c>
      <c r="O2778" s="46">
        <f t="shared" si="562"/>
        <v>44</v>
      </c>
      <c r="P2778" s="46" t="s">
        <v>28</v>
      </c>
      <c r="Q2778" s="58">
        <f t="shared" si="563"/>
        <v>0.3</v>
      </c>
      <c r="R2778" s="46">
        <f t="shared" si="564"/>
        <v>73.2</v>
      </c>
      <c r="S2778" s="58" t="str">
        <f t="shared" si="565"/>
        <v>No Discount</v>
      </c>
      <c r="T2778" s="46" t="str">
        <f t="shared" si="566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67"/>
        <v>0.3</v>
      </c>
      <c r="W2778" s="46">
        <f t="shared" si="568"/>
        <v>73.2</v>
      </c>
      <c r="X2778" s="58">
        <f t="shared" si="569"/>
        <v>0</v>
      </c>
      <c r="Y2778" s="46" t="str">
        <f t="shared" si="570"/>
        <v>No</v>
      </c>
      <c r="Z2778" s="46" t="str">
        <f t="shared" si="571"/>
        <v>MID</v>
      </c>
    </row>
    <row r="2779" spans="1:26" x14ac:dyDescent="0.25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59"/>
        <v>7673</v>
      </c>
      <c r="L2779" s="46">
        <f t="shared" si="560"/>
        <v>8281</v>
      </c>
      <c r="M2779" s="46">
        <v>75</v>
      </c>
      <c r="N2779" s="46">
        <f t="shared" si="561"/>
        <v>8356</v>
      </c>
      <c r="O2779" s="46">
        <f t="shared" si="562"/>
        <v>683</v>
      </c>
      <c r="P2779" s="46" t="s">
        <v>28</v>
      </c>
      <c r="Q2779" s="58">
        <f t="shared" si="563"/>
        <v>0</v>
      </c>
      <c r="R2779" s="46">
        <f t="shared" si="564"/>
        <v>1253.3999999999999</v>
      </c>
      <c r="S2779" s="58" t="str">
        <f t="shared" si="565"/>
        <v>No Discount</v>
      </c>
      <c r="T2779" s="46" t="str">
        <f t="shared" si="566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67"/>
        <v>0</v>
      </c>
      <c r="W2779" s="46" t="str">
        <f t="shared" si="568"/>
        <v>-</v>
      </c>
      <c r="X2779" s="58">
        <f t="shared" si="569"/>
        <v>0</v>
      </c>
      <c r="Y2779" s="46" t="str">
        <f t="shared" si="570"/>
        <v>Yes</v>
      </c>
      <c r="Z2779" s="46" t="str">
        <f t="shared" si="571"/>
        <v>Very high</v>
      </c>
    </row>
    <row r="2780" spans="1:26" x14ac:dyDescent="0.25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59"/>
        <v>3822</v>
      </c>
      <c r="L2780" s="46">
        <f t="shared" si="560"/>
        <v>4092</v>
      </c>
      <c r="M2780" s="46">
        <v>94</v>
      </c>
      <c r="N2780" s="46">
        <f t="shared" si="561"/>
        <v>4186</v>
      </c>
      <c r="O2780" s="46">
        <f t="shared" si="562"/>
        <v>364</v>
      </c>
      <c r="P2780" s="46" t="s">
        <v>28</v>
      </c>
      <c r="Q2780" s="58">
        <f t="shared" si="563"/>
        <v>0</v>
      </c>
      <c r="R2780" s="46" t="str">
        <f t="shared" si="564"/>
        <v>-</v>
      </c>
      <c r="S2780" s="58" t="str">
        <f t="shared" si="565"/>
        <v>No Discount</v>
      </c>
      <c r="T2780" s="46" t="str">
        <f t="shared" si="566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67"/>
        <v>0</v>
      </c>
      <c r="W2780" s="46" t="str">
        <f t="shared" si="568"/>
        <v>-</v>
      </c>
      <c r="X2780" s="58">
        <f t="shared" si="569"/>
        <v>0</v>
      </c>
      <c r="Y2780" s="46" t="str">
        <f t="shared" si="570"/>
        <v>Yes</v>
      </c>
      <c r="Z2780" s="46" t="str">
        <f t="shared" si="571"/>
        <v>Very high</v>
      </c>
    </row>
    <row r="2781" spans="1:26" x14ac:dyDescent="0.25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59"/>
        <v>3020</v>
      </c>
      <c r="L2781" s="46">
        <f t="shared" si="560"/>
        <v>3172</v>
      </c>
      <c r="M2781" s="46">
        <v>86</v>
      </c>
      <c r="N2781" s="46">
        <f t="shared" si="561"/>
        <v>3258</v>
      </c>
      <c r="O2781" s="46">
        <f t="shared" si="562"/>
        <v>238</v>
      </c>
      <c r="P2781" s="46" t="s">
        <v>30</v>
      </c>
      <c r="Q2781" s="58">
        <f t="shared" si="563"/>
        <v>0.3</v>
      </c>
      <c r="R2781" s="46">
        <f t="shared" si="564"/>
        <v>977.4</v>
      </c>
      <c r="S2781" s="58" t="str">
        <f t="shared" si="565"/>
        <v>No Discount</v>
      </c>
      <c r="T2781" s="46" t="str">
        <f t="shared" si="566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67"/>
        <v>0.3</v>
      </c>
      <c r="W2781" s="46">
        <f t="shared" si="568"/>
        <v>977.4</v>
      </c>
      <c r="X2781" s="58">
        <f t="shared" si="569"/>
        <v>0</v>
      </c>
      <c r="Y2781" s="46" t="str">
        <f t="shared" si="570"/>
        <v>No</v>
      </c>
      <c r="Z2781" s="46" t="str">
        <f t="shared" si="571"/>
        <v>Very high</v>
      </c>
    </row>
    <row r="2782" spans="1:26" x14ac:dyDescent="0.25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59"/>
        <v>16938</v>
      </c>
      <c r="L2782" s="46">
        <f t="shared" si="560"/>
        <v>17778</v>
      </c>
      <c r="M2782" s="46">
        <v>52</v>
      </c>
      <c r="N2782" s="46">
        <f t="shared" si="561"/>
        <v>17830</v>
      </c>
      <c r="O2782" s="46">
        <f t="shared" si="562"/>
        <v>892</v>
      </c>
      <c r="P2782" s="46" t="s">
        <v>30</v>
      </c>
      <c r="Q2782" s="58">
        <f t="shared" si="563"/>
        <v>0.3</v>
      </c>
      <c r="R2782" s="46">
        <f t="shared" si="564"/>
        <v>5349</v>
      </c>
      <c r="S2782" s="58" t="str">
        <f t="shared" si="565"/>
        <v>No Discount</v>
      </c>
      <c r="T2782" s="46" t="str">
        <f t="shared" si="566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67"/>
        <v>0.3</v>
      </c>
      <c r="W2782" s="46">
        <f t="shared" si="568"/>
        <v>5349</v>
      </c>
      <c r="X2782" s="58">
        <f t="shared" si="569"/>
        <v>0</v>
      </c>
      <c r="Y2782" s="46" t="str">
        <f t="shared" si="570"/>
        <v>Yes</v>
      </c>
      <c r="Z2782" s="46" t="str">
        <f t="shared" si="571"/>
        <v>HIGH</v>
      </c>
    </row>
    <row r="2783" spans="1:26" x14ac:dyDescent="0.25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59"/>
        <v>3135</v>
      </c>
      <c r="L2783" s="46">
        <f t="shared" si="560"/>
        <v>3455</v>
      </c>
      <c r="M2783" s="46">
        <v>31</v>
      </c>
      <c r="N2783" s="46">
        <f t="shared" si="561"/>
        <v>3486</v>
      </c>
      <c r="O2783" s="46">
        <f t="shared" si="562"/>
        <v>351</v>
      </c>
      <c r="P2783" s="46" t="s">
        <v>30</v>
      </c>
      <c r="Q2783" s="58">
        <f t="shared" si="563"/>
        <v>0.3</v>
      </c>
      <c r="R2783" s="46">
        <f t="shared" si="564"/>
        <v>1045.8</v>
      </c>
      <c r="S2783" s="58" t="str">
        <f t="shared" si="565"/>
        <v>No Discount</v>
      </c>
      <c r="T2783" s="46" t="str">
        <f t="shared" si="566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67"/>
        <v>0.3</v>
      </c>
      <c r="W2783" s="46">
        <f t="shared" si="568"/>
        <v>1045.8</v>
      </c>
      <c r="X2783" s="58">
        <f t="shared" si="569"/>
        <v>0</v>
      </c>
      <c r="Y2783" s="46" t="str">
        <f t="shared" si="570"/>
        <v>No</v>
      </c>
      <c r="Z2783" s="46" t="str">
        <f t="shared" si="571"/>
        <v>MID</v>
      </c>
    </row>
    <row r="2784" spans="1:26" x14ac:dyDescent="0.25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59"/>
        <v>114</v>
      </c>
      <c r="L2784" s="46">
        <f t="shared" si="560"/>
        <v>122</v>
      </c>
      <c r="M2784" s="46">
        <v>10</v>
      </c>
      <c r="N2784" s="46">
        <f t="shared" si="561"/>
        <v>132</v>
      </c>
      <c r="O2784" s="46">
        <f t="shared" si="562"/>
        <v>18</v>
      </c>
      <c r="P2784" s="46" t="s">
        <v>30</v>
      </c>
      <c r="Q2784" s="58">
        <f t="shared" si="563"/>
        <v>0.3</v>
      </c>
      <c r="R2784" s="46">
        <f t="shared" si="564"/>
        <v>39.6</v>
      </c>
      <c r="S2784" s="58" t="str">
        <f t="shared" si="565"/>
        <v>No Discount</v>
      </c>
      <c r="T2784" s="46" t="str">
        <f t="shared" si="566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67"/>
        <v>0.3</v>
      </c>
      <c r="W2784" s="46">
        <f t="shared" si="568"/>
        <v>39.6</v>
      </c>
      <c r="X2784" s="58">
        <f t="shared" si="569"/>
        <v>0</v>
      </c>
      <c r="Y2784" s="46" t="str">
        <f t="shared" si="570"/>
        <v>No</v>
      </c>
      <c r="Z2784" s="46" t="str">
        <f t="shared" si="571"/>
        <v>LOW</v>
      </c>
    </row>
    <row r="2785" spans="1:26" x14ac:dyDescent="0.25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59"/>
        <v>8736</v>
      </c>
      <c r="L2785" s="46">
        <f t="shared" si="560"/>
        <v>9522</v>
      </c>
      <c r="M2785" s="46">
        <v>39</v>
      </c>
      <c r="N2785" s="46">
        <f t="shared" si="561"/>
        <v>9561</v>
      </c>
      <c r="O2785" s="46">
        <f t="shared" si="562"/>
        <v>825</v>
      </c>
      <c r="P2785" s="46" t="s">
        <v>152</v>
      </c>
      <c r="Q2785" s="58">
        <f t="shared" si="563"/>
        <v>0</v>
      </c>
      <c r="R2785" s="46">
        <f t="shared" si="564"/>
        <v>1434.1499999999999</v>
      </c>
      <c r="S2785" s="58" t="str">
        <f t="shared" si="565"/>
        <v>No Discount</v>
      </c>
      <c r="T2785" s="46" t="str">
        <f t="shared" si="566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67"/>
        <v>0</v>
      </c>
      <c r="W2785" s="46" t="str">
        <f t="shared" si="568"/>
        <v>-</v>
      </c>
      <c r="X2785" s="58">
        <f t="shared" si="569"/>
        <v>0</v>
      </c>
      <c r="Y2785" s="46" t="str">
        <f t="shared" si="570"/>
        <v>Yes</v>
      </c>
      <c r="Z2785" s="46" t="str">
        <f t="shared" si="571"/>
        <v>MID</v>
      </c>
    </row>
    <row r="2786" spans="1:26" x14ac:dyDescent="0.25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59"/>
        <v>6480</v>
      </c>
      <c r="L2786" s="46">
        <f t="shared" si="560"/>
        <v>6800</v>
      </c>
      <c r="M2786" s="46">
        <v>95</v>
      </c>
      <c r="N2786" s="46">
        <f t="shared" si="561"/>
        <v>6895</v>
      </c>
      <c r="O2786" s="46">
        <f t="shared" si="562"/>
        <v>415</v>
      </c>
      <c r="P2786" s="46" t="s">
        <v>152</v>
      </c>
      <c r="Q2786" s="58">
        <f t="shared" si="563"/>
        <v>0</v>
      </c>
      <c r="R2786" s="46" t="str">
        <f t="shared" si="564"/>
        <v>-</v>
      </c>
      <c r="S2786" s="58" t="str">
        <f t="shared" si="565"/>
        <v>No Discount</v>
      </c>
      <c r="T2786" s="46" t="str">
        <f t="shared" si="566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67"/>
        <v>0</v>
      </c>
      <c r="W2786" s="46" t="str">
        <f t="shared" si="568"/>
        <v>-</v>
      </c>
      <c r="X2786" s="58">
        <f t="shared" si="569"/>
        <v>0</v>
      </c>
      <c r="Y2786" s="46" t="str">
        <f t="shared" si="570"/>
        <v>Yes</v>
      </c>
      <c r="Z2786" s="46" t="str">
        <f t="shared" si="571"/>
        <v>Very high</v>
      </c>
    </row>
    <row r="2787" spans="1:26" x14ac:dyDescent="0.25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59"/>
        <v>2622</v>
      </c>
      <c r="L2787" s="46">
        <f t="shared" si="560"/>
        <v>2857</v>
      </c>
      <c r="M2787" s="46">
        <v>68</v>
      </c>
      <c r="N2787" s="46">
        <f t="shared" si="561"/>
        <v>2925</v>
      </c>
      <c r="O2787" s="46">
        <f t="shared" si="562"/>
        <v>303</v>
      </c>
      <c r="P2787" s="46" t="s">
        <v>30</v>
      </c>
      <c r="Q2787" s="58">
        <f t="shared" si="563"/>
        <v>0</v>
      </c>
      <c r="R2787" s="46" t="str">
        <f t="shared" si="564"/>
        <v>-</v>
      </c>
      <c r="S2787" s="58" t="str">
        <f t="shared" si="565"/>
        <v>No Discount</v>
      </c>
      <c r="T2787" s="46" t="str">
        <f t="shared" si="566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67"/>
        <v>0</v>
      </c>
      <c r="W2787" s="46" t="str">
        <f t="shared" si="568"/>
        <v>-</v>
      </c>
      <c r="X2787" s="58">
        <f t="shared" si="569"/>
        <v>0</v>
      </c>
      <c r="Y2787" s="46" t="str">
        <f t="shared" si="570"/>
        <v>Yes</v>
      </c>
      <c r="Z2787" s="46" t="str">
        <f t="shared" si="571"/>
        <v>Very high</v>
      </c>
    </row>
    <row r="2788" spans="1:26" x14ac:dyDescent="0.25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59"/>
        <v>24453</v>
      </c>
      <c r="L2788" s="46">
        <f t="shared" si="560"/>
        <v>26901</v>
      </c>
      <c r="M2788" s="46">
        <v>27</v>
      </c>
      <c r="N2788" s="46">
        <f t="shared" si="561"/>
        <v>26928</v>
      </c>
      <c r="O2788" s="46">
        <f t="shared" si="562"/>
        <v>2475</v>
      </c>
      <c r="P2788" s="46" t="s">
        <v>30</v>
      </c>
      <c r="Q2788" s="58">
        <f t="shared" si="563"/>
        <v>0</v>
      </c>
      <c r="R2788" s="46" t="str">
        <f t="shared" si="564"/>
        <v>-</v>
      </c>
      <c r="S2788" s="58" t="str">
        <f t="shared" si="565"/>
        <v>No Discount</v>
      </c>
      <c r="T2788" s="46" t="str">
        <f t="shared" si="566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67"/>
        <v>0</v>
      </c>
      <c r="W2788" s="46" t="str">
        <f t="shared" si="568"/>
        <v>-</v>
      </c>
      <c r="X2788" s="58">
        <f t="shared" si="569"/>
        <v>0</v>
      </c>
      <c r="Y2788" s="46" t="str">
        <f t="shared" si="570"/>
        <v>Yes</v>
      </c>
      <c r="Z2788" s="46" t="str">
        <f t="shared" si="571"/>
        <v>MID</v>
      </c>
    </row>
    <row r="2789" spans="1:26" x14ac:dyDescent="0.25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59"/>
        <v>57134</v>
      </c>
      <c r="L2789" s="46">
        <f t="shared" si="560"/>
        <v>61166</v>
      </c>
      <c r="M2789" s="46">
        <v>45</v>
      </c>
      <c r="N2789" s="46">
        <f t="shared" si="561"/>
        <v>61211</v>
      </c>
      <c r="O2789" s="46">
        <f t="shared" si="562"/>
        <v>4077</v>
      </c>
      <c r="P2789" s="46" t="s">
        <v>30</v>
      </c>
      <c r="Q2789" s="58">
        <f t="shared" si="563"/>
        <v>0</v>
      </c>
      <c r="R2789" s="46" t="str">
        <f t="shared" si="564"/>
        <v>-</v>
      </c>
      <c r="S2789" s="58">
        <f t="shared" si="565"/>
        <v>0.02</v>
      </c>
      <c r="T2789" s="46" t="str">
        <f t="shared" si="566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67"/>
        <v>0</v>
      </c>
      <c r="W2789" s="46" t="str">
        <f t="shared" si="568"/>
        <v>-</v>
      </c>
      <c r="X2789" s="58">
        <f t="shared" si="569"/>
        <v>0.02</v>
      </c>
      <c r="Y2789" s="46" t="str">
        <f t="shared" si="570"/>
        <v>Yes</v>
      </c>
      <c r="Z2789" s="46" t="str">
        <f t="shared" si="571"/>
        <v>HIGH</v>
      </c>
    </row>
    <row r="2790" spans="1:26" x14ac:dyDescent="0.25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59"/>
        <v>2568</v>
      </c>
      <c r="L2790" s="46">
        <f t="shared" si="560"/>
        <v>2724</v>
      </c>
      <c r="M2790" s="46">
        <v>49</v>
      </c>
      <c r="N2790" s="46">
        <f t="shared" si="561"/>
        <v>2773</v>
      </c>
      <c r="O2790" s="46">
        <f t="shared" si="562"/>
        <v>205</v>
      </c>
      <c r="P2790" s="46" t="s">
        <v>30</v>
      </c>
      <c r="Q2790" s="58">
        <f t="shared" si="563"/>
        <v>0.3</v>
      </c>
      <c r="R2790" s="46">
        <f t="shared" si="564"/>
        <v>831.9</v>
      </c>
      <c r="S2790" s="58" t="str">
        <f t="shared" si="565"/>
        <v>No Discount</v>
      </c>
      <c r="T2790" s="46" t="str">
        <f t="shared" si="566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67"/>
        <v>0.3</v>
      </c>
      <c r="W2790" s="46">
        <f t="shared" si="568"/>
        <v>831.9</v>
      </c>
      <c r="X2790" s="58">
        <f t="shared" si="569"/>
        <v>0</v>
      </c>
      <c r="Y2790" s="46" t="str">
        <f t="shared" si="570"/>
        <v>No</v>
      </c>
      <c r="Z2790" s="46" t="str">
        <f t="shared" si="571"/>
        <v>HIGH</v>
      </c>
    </row>
    <row r="2791" spans="1:26" x14ac:dyDescent="0.25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59"/>
        <v>1908</v>
      </c>
      <c r="L2791" s="46">
        <f t="shared" si="560"/>
        <v>2080</v>
      </c>
      <c r="M2791" s="46">
        <v>26</v>
      </c>
      <c r="N2791" s="46">
        <f t="shared" si="561"/>
        <v>2106</v>
      </c>
      <c r="O2791" s="46">
        <f t="shared" si="562"/>
        <v>198</v>
      </c>
      <c r="P2791" s="46" t="s">
        <v>30</v>
      </c>
      <c r="Q2791" s="58">
        <f t="shared" si="563"/>
        <v>0</v>
      </c>
      <c r="R2791" s="46" t="str">
        <f t="shared" si="564"/>
        <v>-</v>
      </c>
      <c r="S2791" s="58" t="str">
        <f t="shared" si="565"/>
        <v>No Discount</v>
      </c>
      <c r="T2791" s="46" t="str">
        <f t="shared" si="566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67"/>
        <v>0</v>
      </c>
      <c r="W2791" s="46" t="str">
        <f t="shared" si="568"/>
        <v>-</v>
      </c>
      <c r="X2791" s="58">
        <f t="shared" si="569"/>
        <v>0</v>
      </c>
      <c r="Y2791" s="46" t="str">
        <f t="shared" si="570"/>
        <v>No</v>
      </c>
      <c r="Z2791" s="46" t="str">
        <f t="shared" si="571"/>
        <v>MID</v>
      </c>
    </row>
    <row r="2792" spans="1:26" x14ac:dyDescent="0.25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59"/>
        <v>51072</v>
      </c>
      <c r="L2792" s="46">
        <f t="shared" si="560"/>
        <v>53608</v>
      </c>
      <c r="M2792" s="46">
        <v>23</v>
      </c>
      <c r="N2792" s="46">
        <f t="shared" si="561"/>
        <v>53631</v>
      </c>
      <c r="O2792" s="46">
        <f t="shared" si="562"/>
        <v>2559</v>
      </c>
      <c r="P2792" s="46" t="s">
        <v>30</v>
      </c>
      <c r="Q2792" s="58">
        <f t="shared" si="563"/>
        <v>0</v>
      </c>
      <c r="R2792" s="46">
        <f t="shared" si="564"/>
        <v>15016.680000000002</v>
      </c>
      <c r="S2792" s="58" t="str">
        <f t="shared" si="565"/>
        <v>No Discount</v>
      </c>
      <c r="T2792" s="46" t="str">
        <f t="shared" si="566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67"/>
        <v>0</v>
      </c>
      <c r="W2792" s="46">
        <f t="shared" si="568"/>
        <v>15016.680000000002</v>
      </c>
      <c r="X2792" s="58">
        <f t="shared" si="569"/>
        <v>0</v>
      </c>
      <c r="Y2792" s="46" t="str">
        <f t="shared" si="570"/>
        <v>Yes</v>
      </c>
      <c r="Z2792" s="46" t="str">
        <f t="shared" si="571"/>
        <v>MID</v>
      </c>
    </row>
    <row r="2793" spans="1:26" x14ac:dyDescent="0.25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59"/>
        <v>9588</v>
      </c>
      <c r="L2793" s="46">
        <f t="shared" si="560"/>
        <v>10060</v>
      </c>
      <c r="M2793" s="46">
        <v>61</v>
      </c>
      <c r="N2793" s="46">
        <f t="shared" si="561"/>
        <v>10121</v>
      </c>
      <c r="O2793" s="46">
        <f t="shared" si="562"/>
        <v>533</v>
      </c>
      <c r="P2793" s="46" t="s">
        <v>30</v>
      </c>
      <c r="Q2793" s="58">
        <f t="shared" si="563"/>
        <v>0</v>
      </c>
      <c r="R2793" s="46">
        <f t="shared" si="564"/>
        <v>2833.88</v>
      </c>
      <c r="S2793" s="58" t="str">
        <f t="shared" si="565"/>
        <v>No Discount</v>
      </c>
      <c r="T2793" s="46" t="str">
        <f t="shared" si="566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67"/>
        <v>0</v>
      </c>
      <c r="W2793" s="46">
        <f t="shared" si="568"/>
        <v>2833.88</v>
      </c>
      <c r="X2793" s="58">
        <f t="shared" si="569"/>
        <v>0</v>
      </c>
      <c r="Y2793" s="46" t="str">
        <f t="shared" si="570"/>
        <v>Yes</v>
      </c>
      <c r="Z2793" s="46" t="str">
        <f t="shared" si="571"/>
        <v>Very high</v>
      </c>
    </row>
    <row r="2794" spans="1:26" x14ac:dyDescent="0.25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59"/>
        <v>206</v>
      </c>
      <c r="L2794" s="46">
        <f t="shared" si="560"/>
        <v>220</v>
      </c>
      <c r="M2794" s="46">
        <v>49</v>
      </c>
      <c r="N2794" s="46">
        <f t="shared" si="561"/>
        <v>269</v>
      </c>
      <c r="O2794" s="46">
        <f t="shared" si="562"/>
        <v>63</v>
      </c>
      <c r="P2794" s="46" t="s">
        <v>28</v>
      </c>
      <c r="Q2794" s="58">
        <f t="shared" si="563"/>
        <v>0</v>
      </c>
      <c r="R2794" s="46" t="str">
        <f t="shared" si="564"/>
        <v>-</v>
      </c>
      <c r="S2794" s="58" t="str">
        <f t="shared" si="565"/>
        <v>No Discount</v>
      </c>
      <c r="T2794" s="46" t="str">
        <f t="shared" si="566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67"/>
        <v>0</v>
      </c>
      <c r="W2794" s="46" t="str">
        <f t="shared" si="568"/>
        <v>-</v>
      </c>
      <c r="X2794" s="58">
        <f t="shared" si="569"/>
        <v>0</v>
      </c>
      <c r="Y2794" s="46" t="str">
        <f t="shared" si="570"/>
        <v>No</v>
      </c>
      <c r="Z2794" s="46" t="str">
        <f t="shared" si="571"/>
        <v>HIGH</v>
      </c>
    </row>
    <row r="2795" spans="1:26" x14ac:dyDescent="0.25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59"/>
        <v>16122</v>
      </c>
      <c r="L2795" s="46">
        <f t="shared" si="560"/>
        <v>16758</v>
      </c>
      <c r="M2795" s="46">
        <v>46</v>
      </c>
      <c r="N2795" s="46">
        <f t="shared" si="561"/>
        <v>16804</v>
      </c>
      <c r="O2795" s="46">
        <f t="shared" si="562"/>
        <v>682</v>
      </c>
      <c r="P2795" s="46" t="s">
        <v>30</v>
      </c>
      <c r="Q2795" s="58">
        <f t="shared" si="563"/>
        <v>0</v>
      </c>
      <c r="R2795" s="46" t="str">
        <f t="shared" si="564"/>
        <v>-</v>
      </c>
      <c r="S2795" s="58" t="str">
        <f t="shared" si="565"/>
        <v>No Discount</v>
      </c>
      <c r="T2795" s="46" t="str">
        <f t="shared" si="566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67"/>
        <v>0</v>
      </c>
      <c r="W2795" s="46" t="str">
        <f t="shared" si="568"/>
        <v>-</v>
      </c>
      <c r="X2795" s="58">
        <f t="shared" si="569"/>
        <v>0</v>
      </c>
      <c r="Y2795" s="46" t="str">
        <f t="shared" si="570"/>
        <v>Yes</v>
      </c>
      <c r="Z2795" s="46" t="str">
        <f t="shared" si="571"/>
        <v>HIGH</v>
      </c>
    </row>
    <row r="2796" spans="1:26" x14ac:dyDescent="0.25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59"/>
        <v>402</v>
      </c>
      <c r="L2796" s="46">
        <f t="shared" si="560"/>
        <v>426</v>
      </c>
      <c r="M2796" s="46">
        <v>30</v>
      </c>
      <c r="N2796" s="46">
        <f t="shared" si="561"/>
        <v>456</v>
      </c>
      <c r="O2796" s="46">
        <f t="shared" si="562"/>
        <v>54</v>
      </c>
      <c r="P2796" s="46" t="s">
        <v>28</v>
      </c>
      <c r="Q2796" s="58">
        <f t="shared" si="563"/>
        <v>0</v>
      </c>
      <c r="R2796" s="46">
        <f t="shared" si="564"/>
        <v>68.399999999999991</v>
      </c>
      <c r="S2796" s="58" t="str">
        <f t="shared" si="565"/>
        <v>No Discount</v>
      </c>
      <c r="T2796" s="46" t="str">
        <f t="shared" si="566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67"/>
        <v>0</v>
      </c>
      <c r="W2796" s="46" t="str">
        <f t="shared" si="568"/>
        <v>-</v>
      </c>
      <c r="X2796" s="58">
        <f t="shared" si="569"/>
        <v>0</v>
      </c>
      <c r="Y2796" s="46" t="str">
        <f t="shared" si="570"/>
        <v>No</v>
      </c>
      <c r="Z2796" s="46" t="str">
        <f t="shared" si="571"/>
        <v>MID</v>
      </c>
    </row>
    <row r="2797" spans="1:26" x14ac:dyDescent="0.25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59"/>
        <v>1335</v>
      </c>
      <c r="L2797" s="46">
        <f t="shared" si="560"/>
        <v>1498</v>
      </c>
      <c r="M2797" s="46">
        <v>43</v>
      </c>
      <c r="N2797" s="46">
        <f t="shared" si="561"/>
        <v>1541</v>
      </c>
      <c r="O2797" s="46">
        <f t="shared" si="562"/>
        <v>206</v>
      </c>
      <c r="P2797" s="46" t="s">
        <v>30</v>
      </c>
      <c r="Q2797" s="58">
        <f t="shared" si="563"/>
        <v>0</v>
      </c>
      <c r="R2797" s="46">
        <f t="shared" si="564"/>
        <v>231.14999999999998</v>
      </c>
      <c r="S2797" s="58" t="str">
        <f t="shared" si="565"/>
        <v>No Discount</v>
      </c>
      <c r="T2797" s="46" t="str">
        <f t="shared" si="566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67"/>
        <v>0</v>
      </c>
      <c r="W2797" s="46" t="str">
        <f t="shared" si="568"/>
        <v>-</v>
      </c>
      <c r="X2797" s="58">
        <f t="shared" si="569"/>
        <v>0</v>
      </c>
      <c r="Y2797" s="46" t="str">
        <f t="shared" si="570"/>
        <v>Yes</v>
      </c>
      <c r="Z2797" s="46" t="str">
        <f t="shared" si="571"/>
        <v>HIGH</v>
      </c>
    </row>
    <row r="2798" spans="1:26" x14ac:dyDescent="0.25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59"/>
        <v>8928</v>
      </c>
      <c r="L2798" s="46">
        <f t="shared" si="560"/>
        <v>9460</v>
      </c>
      <c r="M2798" s="46">
        <v>32</v>
      </c>
      <c r="N2798" s="46">
        <f t="shared" si="561"/>
        <v>9492</v>
      </c>
      <c r="O2798" s="46">
        <f t="shared" si="562"/>
        <v>564</v>
      </c>
      <c r="P2798" s="46" t="s">
        <v>28</v>
      </c>
      <c r="Q2798" s="58">
        <f t="shared" si="563"/>
        <v>0</v>
      </c>
      <c r="R2798" s="46">
        <f t="shared" si="564"/>
        <v>2657.76</v>
      </c>
      <c r="S2798" s="58" t="str">
        <f t="shared" si="565"/>
        <v>No Discount</v>
      </c>
      <c r="T2798" s="46" t="str">
        <f t="shared" si="566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67"/>
        <v>0</v>
      </c>
      <c r="W2798" s="46">
        <f t="shared" si="568"/>
        <v>2657.76</v>
      </c>
      <c r="X2798" s="58">
        <f t="shared" si="569"/>
        <v>0</v>
      </c>
      <c r="Y2798" s="46" t="str">
        <f t="shared" si="570"/>
        <v>Yes</v>
      </c>
      <c r="Z2798" s="46" t="str">
        <f t="shared" si="571"/>
        <v>MID</v>
      </c>
    </row>
    <row r="2799" spans="1:26" x14ac:dyDescent="0.25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59"/>
        <v>3555</v>
      </c>
      <c r="L2799" s="46">
        <f t="shared" si="560"/>
        <v>3876</v>
      </c>
      <c r="M2799" s="46">
        <v>65</v>
      </c>
      <c r="N2799" s="46">
        <f t="shared" si="561"/>
        <v>3941</v>
      </c>
      <c r="O2799" s="46">
        <f t="shared" si="562"/>
        <v>386</v>
      </c>
      <c r="P2799" s="46" t="s">
        <v>30</v>
      </c>
      <c r="Q2799" s="58">
        <f t="shared" si="563"/>
        <v>0</v>
      </c>
      <c r="R2799" s="46" t="str">
        <f t="shared" si="564"/>
        <v>-</v>
      </c>
      <c r="S2799" s="58" t="str">
        <f t="shared" si="565"/>
        <v>No Discount</v>
      </c>
      <c r="T2799" s="46" t="str">
        <f t="shared" si="566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67"/>
        <v>0</v>
      </c>
      <c r="W2799" s="46" t="str">
        <f t="shared" si="568"/>
        <v>-</v>
      </c>
      <c r="X2799" s="58">
        <f t="shared" si="569"/>
        <v>0</v>
      </c>
      <c r="Y2799" s="46" t="str">
        <f t="shared" si="570"/>
        <v>Yes</v>
      </c>
      <c r="Z2799" s="46" t="str">
        <f t="shared" si="571"/>
        <v>Very high</v>
      </c>
    </row>
    <row r="2800" spans="1:26" x14ac:dyDescent="0.25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59"/>
        <v>26467</v>
      </c>
      <c r="L2800" s="46">
        <f t="shared" si="560"/>
        <v>28854</v>
      </c>
      <c r="M2800" s="46">
        <v>98</v>
      </c>
      <c r="N2800" s="46">
        <f t="shared" si="561"/>
        <v>28952</v>
      </c>
      <c r="O2800" s="46">
        <f t="shared" si="562"/>
        <v>2485</v>
      </c>
      <c r="P2800" s="46" t="s">
        <v>28</v>
      </c>
      <c r="Q2800" s="58">
        <f t="shared" si="563"/>
        <v>0</v>
      </c>
      <c r="R2800" s="46" t="str">
        <f t="shared" si="564"/>
        <v>-</v>
      </c>
      <c r="S2800" s="58" t="str">
        <f t="shared" si="565"/>
        <v>No Discount</v>
      </c>
      <c r="T2800" s="46" t="str">
        <f t="shared" si="566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67"/>
        <v>0</v>
      </c>
      <c r="W2800" s="46" t="str">
        <f t="shared" si="568"/>
        <v>-</v>
      </c>
      <c r="X2800" s="58">
        <f t="shared" si="569"/>
        <v>0</v>
      </c>
      <c r="Y2800" s="46" t="str">
        <f t="shared" si="570"/>
        <v>Yes</v>
      </c>
      <c r="Z2800" s="46" t="str">
        <f t="shared" si="571"/>
        <v>Very high</v>
      </c>
    </row>
    <row r="2801" spans="1:26" x14ac:dyDescent="0.25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59"/>
        <v>8010</v>
      </c>
      <c r="L2801" s="46">
        <f t="shared" si="560"/>
        <v>8815</v>
      </c>
      <c r="M2801" s="46">
        <v>64</v>
      </c>
      <c r="N2801" s="46">
        <f t="shared" si="561"/>
        <v>8879</v>
      </c>
      <c r="O2801" s="46">
        <f t="shared" si="562"/>
        <v>869</v>
      </c>
      <c r="P2801" s="46" t="s">
        <v>30</v>
      </c>
      <c r="Q2801" s="58">
        <f t="shared" si="563"/>
        <v>0</v>
      </c>
      <c r="R2801" s="46" t="str">
        <f t="shared" si="564"/>
        <v>-</v>
      </c>
      <c r="S2801" s="58" t="str">
        <f t="shared" si="565"/>
        <v>No Discount</v>
      </c>
      <c r="T2801" s="46" t="str">
        <f t="shared" si="566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67"/>
        <v>0</v>
      </c>
      <c r="W2801" s="46" t="str">
        <f t="shared" si="568"/>
        <v>-</v>
      </c>
      <c r="X2801" s="58">
        <f t="shared" si="569"/>
        <v>0</v>
      </c>
      <c r="Y2801" s="46" t="str">
        <f t="shared" si="570"/>
        <v>No</v>
      </c>
      <c r="Z2801" s="46" t="str">
        <f t="shared" si="571"/>
        <v>Very high</v>
      </c>
    </row>
    <row r="2802" spans="1:26" x14ac:dyDescent="0.25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59"/>
        <v>23466</v>
      </c>
      <c r="L2802" s="46">
        <f t="shared" si="560"/>
        <v>25344</v>
      </c>
      <c r="M2802" s="46">
        <v>75</v>
      </c>
      <c r="N2802" s="46">
        <f t="shared" si="561"/>
        <v>25419</v>
      </c>
      <c r="O2802" s="46">
        <f t="shared" si="562"/>
        <v>1953</v>
      </c>
      <c r="P2802" s="46" t="s">
        <v>152</v>
      </c>
      <c r="Q2802" s="58">
        <f t="shared" si="563"/>
        <v>0.3</v>
      </c>
      <c r="R2802" s="46">
        <f t="shared" si="564"/>
        <v>7625.7</v>
      </c>
      <c r="S2802" s="58" t="str">
        <f t="shared" si="565"/>
        <v>No Discount</v>
      </c>
      <c r="T2802" s="46" t="str">
        <f t="shared" si="566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67"/>
        <v>0.3</v>
      </c>
      <c r="W2802" s="46">
        <f t="shared" si="568"/>
        <v>7625.7</v>
      </c>
      <c r="X2802" s="58">
        <f t="shared" si="569"/>
        <v>0</v>
      </c>
      <c r="Y2802" s="46" t="str">
        <f t="shared" si="570"/>
        <v>Yes</v>
      </c>
      <c r="Z2802" s="46" t="str">
        <f t="shared" si="571"/>
        <v>Very high</v>
      </c>
    </row>
    <row r="2803" spans="1:26" x14ac:dyDescent="0.25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59"/>
        <v>2422</v>
      </c>
      <c r="L2803" s="46">
        <f t="shared" si="560"/>
        <v>2642</v>
      </c>
      <c r="M2803" s="46">
        <v>71</v>
      </c>
      <c r="N2803" s="46">
        <f t="shared" si="561"/>
        <v>2713</v>
      </c>
      <c r="O2803" s="46">
        <f t="shared" si="562"/>
        <v>291</v>
      </c>
      <c r="P2803" s="46" t="s">
        <v>30</v>
      </c>
      <c r="Q2803" s="58">
        <f t="shared" si="563"/>
        <v>0.3</v>
      </c>
      <c r="R2803" s="46">
        <f t="shared" si="564"/>
        <v>813.9</v>
      </c>
      <c r="S2803" s="58" t="str">
        <f t="shared" si="565"/>
        <v>No Discount</v>
      </c>
      <c r="T2803" s="46" t="str">
        <f t="shared" si="566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67"/>
        <v>0.3</v>
      </c>
      <c r="W2803" s="46">
        <f t="shared" si="568"/>
        <v>813.9</v>
      </c>
      <c r="X2803" s="58">
        <f t="shared" si="569"/>
        <v>0</v>
      </c>
      <c r="Y2803" s="46" t="str">
        <f t="shared" si="570"/>
        <v>No</v>
      </c>
      <c r="Z2803" s="46" t="str">
        <f t="shared" si="571"/>
        <v>Very high</v>
      </c>
    </row>
    <row r="2804" spans="1:26" x14ac:dyDescent="0.25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59"/>
        <v>2809</v>
      </c>
      <c r="L2804" s="46">
        <f t="shared" si="560"/>
        <v>2921</v>
      </c>
      <c r="M2804" s="46">
        <v>82</v>
      </c>
      <c r="N2804" s="46">
        <f t="shared" si="561"/>
        <v>3003</v>
      </c>
      <c r="O2804" s="46">
        <f t="shared" si="562"/>
        <v>194</v>
      </c>
      <c r="P2804" s="46" t="s">
        <v>30</v>
      </c>
      <c r="Q2804" s="58">
        <f t="shared" si="563"/>
        <v>0.3</v>
      </c>
      <c r="R2804" s="46">
        <f t="shared" si="564"/>
        <v>900.9</v>
      </c>
      <c r="S2804" s="58" t="str">
        <f t="shared" si="565"/>
        <v>No Discount</v>
      </c>
      <c r="T2804" s="46" t="str">
        <f t="shared" si="566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67"/>
        <v>0.3</v>
      </c>
      <c r="W2804" s="46">
        <f t="shared" si="568"/>
        <v>900.9</v>
      </c>
      <c r="X2804" s="58">
        <f t="shared" si="569"/>
        <v>0</v>
      </c>
      <c r="Y2804" s="46" t="str">
        <f t="shared" si="570"/>
        <v>Yes</v>
      </c>
      <c r="Z2804" s="46" t="str">
        <f t="shared" si="571"/>
        <v>Very high</v>
      </c>
    </row>
    <row r="2805" spans="1:26" x14ac:dyDescent="0.25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59"/>
        <v>2410</v>
      </c>
      <c r="L2805" s="46">
        <f t="shared" si="560"/>
        <v>2654</v>
      </c>
      <c r="M2805" s="46">
        <v>95</v>
      </c>
      <c r="N2805" s="46">
        <f t="shared" si="561"/>
        <v>2749</v>
      </c>
      <c r="O2805" s="46">
        <f t="shared" si="562"/>
        <v>339</v>
      </c>
      <c r="P2805" s="46" t="s">
        <v>30</v>
      </c>
      <c r="Q2805" s="58">
        <f t="shared" si="563"/>
        <v>0</v>
      </c>
      <c r="R2805" s="46" t="str">
        <f t="shared" si="564"/>
        <v>-</v>
      </c>
      <c r="S2805" s="58" t="str">
        <f t="shared" si="565"/>
        <v>No Discount</v>
      </c>
      <c r="T2805" s="46" t="str">
        <f t="shared" si="566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67"/>
        <v>0</v>
      </c>
      <c r="W2805" s="46" t="str">
        <f t="shared" si="568"/>
        <v>-</v>
      </c>
      <c r="X2805" s="58">
        <f t="shared" si="569"/>
        <v>0</v>
      </c>
      <c r="Y2805" s="46" t="str">
        <f t="shared" si="570"/>
        <v>Yes</v>
      </c>
      <c r="Z2805" s="46" t="str">
        <f t="shared" si="571"/>
        <v>Very high</v>
      </c>
    </row>
    <row r="2806" spans="1:26" x14ac:dyDescent="0.25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59"/>
        <v>58</v>
      </c>
      <c r="L2806" s="46">
        <f t="shared" si="560"/>
        <v>60</v>
      </c>
      <c r="M2806" s="46">
        <v>10</v>
      </c>
      <c r="N2806" s="46">
        <f t="shared" si="561"/>
        <v>70</v>
      </c>
      <c r="O2806" s="46">
        <f t="shared" si="562"/>
        <v>12</v>
      </c>
      <c r="P2806" s="46" t="s">
        <v>30</v>
      </c>
      <c r="Q2806" s="58">
        <f t="shared" si="563"/>
        <v>0</v>
      </c>
      <c r="R2806" s="46" t="str">
        <f t="shared" si="564"/>
        <v>-</v>
      </c>
      <c r="S2806" s="58" t="str">
        <f t="shared" si="565"/>
        <v>No Discount</v>
      </c>
      <c r="T2806" s="46" t="str">
        <f t="shared" si="566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67"/>
        <v>0</v>
      </c>
      <c r="W2806" s="46" t="str">
        <f t="shared" si="568"/>
        <v>-</v>
      </c>
      <c r="X2806" s="58">
        <f t="shared" si="569"/>
        <v>0</v>
      </c>
      <c r="Y2806" s="46" t="str">
        <f t="shared" si="570"/>
        <v>No</v>
      </c>
      <c r="Z2806" s="46" t="str">
        <f t="shared" si="571"/>
        <v>LOW</v>
      </c>
    </row>
    <row r="2807" spans="1:26" x14ac:dyDescent="0.25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59"/>
        <v>6678</v>
      </c>
      <c r="L2807" s="46">
        <f t="shared" si="560"/>
        <v>7273</v>
      </c>
      <c r="M2807" s="46">
        <v>99</v>
      </c>
      <c r="N2807" s="46">
        <f t="shared" si="561"/>
        <v>7372</v>
      </c>
      <c r="O2807" s="46">
        <f t="shared" si="562"/>
        <v>694</v>
      </c>
      <c r="P2807" s="46" t="s">
        <v>30</v>
      </c>
      <c r="Q2807" s="58">
        <f t="shared" si="563"/>
        <v>0.3</v>
      </c>
      <c r="R2807" s="46">
        <f t="shared" si="564"/>
        <v>2211.6</v>
      </c>
      <c r="S2807" s="58" t="str">
        <f t="shared" si="565"/>
        <v>No Discount</v>
      </c>
      <c r="T2807" s="46" t="str">
        <f t="shared" si="566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67"/>
        <v>0.3</v>
      </c>
      <c r="W2807" s="46">
        <f t="shared" si="568"/>
        <v>2211.6</v>
      </c>
      <c r="X2807" s="58">
        <f t="shared" si="569"/>
        <v>0</v>
      </c>
      <c r="Y2807" s="46" t="str">
        <f t="shared" si="570"/>
        <v>No</v>
      </c>
      <c r="Z2807" s="46" t="str">
        <f t="shared" si="571"/>
        <v>Very high</v>
      </c>
    </row>
    <row r="2808" spans="1:26" x14ac:dyDescent="0.25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59"/>
        <v>13082</v>
      </c>
      <c r="L2808" s="46">
        <f t="shared" si="560"/>
        <v>14282</v>
      </c>
      <c r="M2808" s="46">
        <v>90</v>
      </c>
      <c r="N2808" s="46">
        <f t="shared" si="561"/>
        <v>14372</v>
      </c>
      <c r="O2808" s="46">
        <f t="shared" si="562"/>
        <v>1290</v>
      </c>
      <c r="P2808" s="46" t="s">
        <v>152</v>
      </c>
      <c r="Q2808" s="58">
        <f t="shared" si="563"/>
        <v>0</v>
      </c>
      <c r="R2808" s="46" t="str">
        <f t="shared" si="564"/>
        <v>-</v>
      </c>
      <c r="S2808" s="58" t="str">
        <f t="shared" si="565"/>
        <v>No Discount</v>
      </c>
      <c r="T2808" s="46" t="str">
        <f t="shared" si="566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si="567"/>
        <v>0</v>
      </c>
      <c r="W2808" s="46" t="str">
        <f t="shared" si="568"/>
        <v>-</v>
      </c>
      <c r="X2808" s="58">
        <f t="shared" si="569"/>
        <v>0</v>
      </c>
      <c r="Y2808" s="46" t="str">
        <f t="shared" si="570"/>
        <v>Yes</v>
      </c>
      <c r="Z2808" s="46" t="str">
        <f t="shared" si="571"/>
        <v>Very high</v>
      </c>
    </row>
    <row r="2809" spans="1:26" x14ac:dyDescent="0.25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59"/>
        <v>130</v>
      </c>
      <c r="L2809" s="46">
        <f t="shared" si="560"/>
        <v>136</v>
      </c>
      <c r="M2809" s="46">
        <v>30</v>
      </c>
      <c r="N2809" s="46">
        <f t="shared" si="561"/>
        <v>166</v>
      </c>
      <c r="O2809" s="46">
        <f t="shared" si="562"/>
        <v>36</v>
      </c>
      <c r="P2809" s="46" t="s">
        <v>152</v>
      </c>
      <c r="Q2809" s="58">
        <f t="shared" si="563"/>
        <v>0</v>
      </c>
      <c r="R2809" s="46" t="str">
        <f t="shared" si="564"/>
        <v>-</v>
      </c>
      <c r="S2809" s="58" t="str">
        <f t="shared" si="565"/>
        <v>No Discount</v>
      </c>
      <c r="T2809" s="46" t="str">
        <f t="shared" si="566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67"/>
        <v>0</v>
      </c>
      <c r="W2809" s="46" t="str">
        <f t="shared" si="568"/>
        <v>-</v>
      </c>
      <c r="X2809" s="58">
        <f t="shared" si="569"/>
        <v>0</v>
      </c>
      <c r="Y2809" s="46" t="str">
        <f t="shared" si="570"/>
        <v>No</v>
      </c>
      <c r="Z2809" s="46" t="str">
        <f t="shared" si="571"/>
        <v>MID</v>
      </c>
    </row>
    <row r="2810" spans="1:26" x14ac:dyDescent="0.25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59"/>
        <v>110</v>
      </c>
      <c r="L2810" s="46">
        <f t="shared" si="560"/>
        <v>120</v>
      </c>
      <c r="M2810" s="46">
        <v>10</v>
      </c>
      <c r="N2810" s="46">
        <f t="shared" si="561"/>
        <v>130</v>
      </c>
      <c r="O2810" s="46">
        <f t="shared" si="562"/>
        <v>20</v>
      </c>
      <c r="P2810" s="46" t="s">
        <v>28</v>
      </c>
      <c r="Q2810" s="58">
        <f t="shared" si="563"/>
        <v>0</v>
      </c>
      <c r="R2810" s="46">
        <f t="shared" si="564"/>
        <v>36.400000000000006</v>
      </c>
      <c r="S2810" s="58" t="str">
        <f t="shared" si="565"/>
        <v>No Discount</v>
      </c>
      <c r="T2810" s="46" t="str">
        <f t="shared" si="566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67"/>
        <v>0</v>
      </c>
      <c r="W2810" s="46">
        <f t="shared" si="568"/>
        <v>36.400000000000006</v>
      </c>
      <c r="X2810" s="58">
        <f t="shared" si="569"/>
        <v>0</v>
      </c>
      <c r="Y2810" s="46" t="str">
        <f t="shared" si="570"/>
        <v>No</v>
      </c>
      <c r="Z2810" s="46" t="str">
        <f t="shared" si="571"/>
        <v>LOW</v>
      </c>
    </row>
    <row r="2811" spans="1:26" x14ac:dyDescent="0.25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59"/>
        <v>954</v>
      </c>
      <c r="L2811" s="46">
        <f t="shared" si="560"/>
        <v>1022</v>
      </c>
      <c r="M2811" s="46">
        <v>41</v>
      </c>
      <c r="N2811" s="46">
        <f t="shared" si="561"/>
        <v>1063</v>
      </c>
      <c r="O2811" s="46">
        <f t="shared" si="562"/>
        <v>109</v>
      </c>
      <c r="P2811" s="46" t="s">
        <v>30</v>
      </c>
      <c r="Q2811" s="58">
        <f t="shared" si="563"/>
        <v>0</v>
      </c>
      <c r="R2811" s="46">
        <f t="shared" si="564"/>
        <v>159.44999999999999</v>
      </c>
      <c r="S2811" s="58" t="str">
        <f t="shared" si="565"/>
        <v>No Discount</v>
      </c>
      <c r="T2811" s="46" t="str">
        <f t="shared" si="566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67"/>
        <v>0</v>
      </c>
      <c r="W2811" s="46" t="str">
        <f t="shared" si="568"/>
        <v>-</v>
      </c>
      <c r="X2811" s="58">
        <f t="shared" si="569"/>
        <v>0</v>
      </c>
      <c r="Y2811" s="46" t="str">
        <f t="shared" si="570"/>
        <v>No</v>
      </c>
      <c r="Z2811" s="46" t="str">
        <f t="shared" si="571"/>
        <v>HIGH</v>
      </c>
    </row>
    <row r="2812" spans="1:26" x14ac:dyDescent="0.25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59"/>
        <v>944</v>
      </c>
      <c r="L2812" s="46">
        <f t="shared" si="560"/>
        <v>1032</v>
      </c>
      <c r="M2812" s="46">
        <v>30</v>
      </c>
      <c r="N2812" s="46">
        <f t="shared" si="561"/>
        <v>1062</v>
      </c>
      <c r="O2812" s="46">
        <f t="shared" si="562"/>
        <v>118</v>
      </c>
      <c r="P2812" s="46" t="s">
        <v>30</v>
      </c>
      <c r="Q2812" s="58">
        <f t="shared" si="563"/>
        <v>0</v>
      </c>
      <c r="R2812" s="46" t="str">
        <f t="shared" si="564"/>
        <v>-</v>
      </c>
      <c r="S2812" s="58" t="str">
        <f t="shared" si="565"/>
        <v>No Discount</v>
      </c>
      <c r="T2812" s="46" t="str">
        <f t="shared" si="566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67"/>
        <v>0</v>
      </c>
      <c r="W2812" s="46" t="str">
        <f t="shared" si="568"/>
        <v>-</v>
      </c>
      <c r="X2812" s="58">
        <f t="shared" si="569"/>
        <v>0</v>
      </c>
      <c r="Y2812" s="46" t="str">
        <f t="shared" si="570"/>
        <v>No</v>
      </c>
      <c r="Z2812" s="46" t="str">
        <f t="shared" si="571"/>
        <v>MID</v>
      </c>
    </row>
    <row r="2813" spans="1:26" x14ac:dyDescent="0.25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59"/>
        <v>17472</v>
      </c>
      <c r="L2813" s="46">
        <f t="shared" si="560"/>
        <v>19044</v>
      </c>
      <c r="M2813" s="46">
        <v>78</v>
      </c>
      <c r="N2813" s="46">
        <f t="shared" si="561"/>
        <v>19122</v>
      </c>
      <c r="O2813" s="46">
        <f t="shared" si="562"/>
        <v>1650</v>
      </c>
      <c r="P2813" s="46" t="s">
        <v>30</v>
      </c>
      <c r="Q2813" s="58">
        <f t="shared" si="563"/>
        <v>0</v>
      </c>
      <c r="R2813" s="46">
        <f t="shared" si="564"/>
        <v>2868.2999999999997</v>
      </c>
      <c r="S2813" s="58" t="str">
        <f t="shared" si="565"/>
        <v>No Discount</v>
      </c>
      <c r="T2813" s="46" t="str">
        <f t="shared" si="566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67"/>
        <v>0</v>
      </c>
      <c r="W2813" s="46" t="str">
        <f t="shared" si="568"/>
        <v>-</v>
      </c>
      <c r="X2813" s="58">
        <f t="shared" si="569"/>
        <v>0</v>
      </c>
      <c r="Y2813" s="46" t="str">
        <f t="shared" si="570"/>
        <v>Yes</v>
      </c>
      <c r="Z2813" s="46" t="str">
        <f t="shared" si="571"/>
        <v>Very high</v>
      </c>
    </row>
    <row r="2814" spans="1:26" x14ac:dyDescent="0.25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59"/>
        <v>153</v>
      </c>
      <c r="L2814" s="46">
        <f t="shared" si="560"/>
        <v>170</v>
      </c>
      <c r="M2814" s="46">
        <v>30</v>
      </c>
      <c r="N2814" s="46">
        <f t="shared" si="561"/>
        <v>200</v>
      </c>
      <c r="O2814" s="46">
        <f t="shared" si="562"/>
        <v>47</v>
      </c>
      <c r="P2814" s="46" t="s">
        <v>28</v>
      </c>
      <c r="Q2814" s="58">
        <f t="shared" si="563"/>
        <v>0</v>
      </c>
      <c r="R2814" s="46">
        <f t="shared" si="564"/>
        <v>56.000000000000007</v>
      </c>
      <c r="S2814" s="58" t="str">
        <f t="shared" si="565"/>
        <v>No Discount</v>
      </c>
      <c r="T2814" s="46" t="str">
        <f t="shared" si="566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67"/>
        <v>0</v>
      </c>
      <c r="W2814" s="46">
        <f t="shared" si="568"/>
        <v>56.000000000000007</v>
      </c>
      <c r="X2814" s="58">
        <f t="shared" si="569"/>
        <v>0</v>
      </c>
      <c r="Y2814" s="46" t="str">
        <f t="shared" si="570"/>
        <v>No</v>
      </c>
      <c r="Z2814" s="46" t="str">
        <f t="shared" si="571"/>
        <v>MID</v>
      </c>
    </row>
    <row r="2815" spans="1:26" x14ac:dyDescent="0.25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59"/>
        <v>3526</v>
      </c>
      <c r="L2815" s="46">
        <f t="shared" si="560"/>
        <v>3774</v>
      </c>
      <c r="M2815" s="46">
        <v>45</v>
      </c>
      <c r="N2815" s="46">
        <f t="shared" si="561"/>
        <v>3819</v>
      </c>
      <c r="O2815" s="46">
        <f t="shared" si="562"/>
        <v>293</v>
      </c>
      <c r="P2815" s="46" t="s">
        <v>30</v>
      </c>
      <c r="Q2815" s="58">
        <f t="shared" si="563"/>
        <v>0</v>
      </c>
      <c r="R2815" s="46">
        <f t="shared" si="564"/>
        <v>1069.3200000000002</v>
      </c>
      <c r="S2815" s="58" t="str">
        <f t="shared" si="565"/>
        <v>No Discount</v>
      </c>
      <c r="T2815" s="46" t="str">
        <f t="shared" si="566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67"/>
        <v>0</v>
      </c>
      <c r="W2815" s="46">
        <f t="shared" si="568"/>
        <v>1069.3200000000002</v>
      </c>
      <c r="X2815" s="58">
        <f t="shared" si="569"/>
        <v>0</v>
      </c>
      <c r="Y2815" s="46" t="str">
        <f t="shared" si="570"/>
        <v>Yes</v>
      </c>
      <c r="Z2815" s="46" t="str">
        <f t="shared" si="571"/>
        <v>HIGH</v>
      </c>
    </row>
    <row r="2816" spans="1:26" x14ac:dyDescent="0.25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59"/>
        <v>259</v>
      </c>
      <c r="L2816" s="46">
        <f t="shared" si="560"/>
        <v>285</v>
      </c>
      <c r="M2816" s="46">
        <v>80</v>
      </c>
      <c r="N2816" s="46">
        <f t="shared" si="561"/>
        <v>365</v>
      </c>
      <c r="O2816" s="46">
        <f t="shared" si="562"/>
        <v>106</v>
      </c>
      <c r="P2816" s="46" t="s">
        <v>28</v>
      </c>
      <c r="Q2816" s="58">
        <f t="shared" si="563"/>
        <v>0</v>
      </c>
      <c r="R2816" s="46">
        <f t="shared" si="564"/>
        <v>102.2</v>
      </c>
      <c r="S2816" s="58" t="str">
        <f t="shared" si="565"/>
        <v>No Discount</v>
      </c>
      <c r="T2816" s="46" t="str">
        <f t="shared" si="566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67"/>
        <v>0</v>
      </c>
      <c r="W2816" s="46">
        <f t="shared" si="568"/>
        <v>102.2</v>
      </c>
      <c r="X2816" s="58">
        <f t="shared" si="569"/>
        <v>0</v>
      </c>
      <c r="Y2816" s="46" t="str">
        <f t="shared" si="570"/>
        <v>No</v>
      </c>
      <c r="Z2816" s="46" t="str">
        <f t="shared" si="571"/>
        <v>Very high</v>
      </c>
    </row>
    <row r="2817" spans="1:26" x14ac:dyDescent="0.25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59"/>
        <v>4414</v>
      </c>
      <c r="L2817" s="46">
        <f t="shared" si="560"/>
        <v>4500</v>
      </c>
      <c r="M2817" s="46">
        <v>31</v>
      </c>
      <c r="N2817" s="46">
        <f t="shared" si="561"/>
        <v>4531</v>
      </c>
      <c r="O2817" s="46">
        <f t="shared" si="562"/>
        <v>117</v>
      </c>
      <c r="P2817" s="46" t="s">
        <v>28</v>
      </c>
      <c r="Q2817" s="58">
        <f t="shared" si="563"/>
        <v>0</v>
      </c>
      <c r="R2817" s="46" t="str">
        <f t="shared" si="564"/>
        <v>-</v>
      </c>
      <c r="S2817" s="58" t="str">
        <f t="shared" si="565"/>
        <v>No Discount</v>
      </c>
      <c r="T2817" s="46" t="str">
        <f t="shared" si="566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67"/>
        <v>0</v>
      </c>
      <c r="W2817" s="46" t="str">
        <f t="shared" si="568"/>
        <v>-</v>
      </c>
      <c r="X2817" s="58">
        <f t="shared" si="569"/>
        <v>0</v>
      </c>
      <c r="Y2817" s="46" t="str">
        <f t="shared" si="570"/>
        <v>Yes</v>
      </c>
      <c r="Z2817" s="46" t="str">
        <f t="shared" si="571"/>
        <v>MID</v>
      </c>
    </row>
    <row r="2818" spans="1:26" x14ac:dyDescent="0.25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59"/>
        <v>10056</v>
      </c>
      <c r="L2818" s="46">
        <f t="shared" si="560"/>
        <v>10864</v>
      </c>
      <c r="M2818" s="46">
        <v>27</v>
      </c>
      <c r="N2818" s="46">
        <f t="shared" si="561"/>
        <v>10891</v>
      </c>
      <c r="O2818" s="46">
        <f t="shared" si="562"/>
        <v>835</v>
      </c>
      <c r="P2818" s="46" t="s">
        <v>28</v>
      </c>
      <c r="Q2818" s="58">
        <f t="shared" si="563"/>
        <v>0</v>
      </c>
      <c r="R2818" s="46">
        <f t="shared" si="564"/>
        <v>1633.6499999999999</v>
      </c>
      <c r="S2818" s="58" t="str">
        <f t="shared" si="565"/>
        <v>No Discount</v>
      </c>
      <c r="T2818" s="46" t="str">
        <f t="shared" si="566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67"/>
        <v>0</v>
      </c>
      <c r="W2818" s="46" t="str">
        <f t="shared" si="568"/>
        <v>-</v>
      </c>
      <c r="X2818" s="58">
        <f t="shared" si="569"/>
        <v>0</v>
      </c>
      <c r="Y2818" s="46" t="str">
        <f t="shared" si="570"/>
        <v>No</v>
      </c>
      <c r="Z2818" s="46" t="str">
        <f t="shared" si="571"/>
        <v>MID</v>
      </c>
    </row>
    <row r="2819" spans="1:26" x14ac:dyDescent="0.25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72">I2819*J2819</f>
        <v>6000</v>
      </c>
      <c r="L2819" s="46">
        <f t="shared" ref="L2819:L2882" si="573">H2819*J2819</f>
        <v>6729</v>
      </c>
      <c r="M2819" s="46">
        <v>73</v>
      </c>
      <c r="N2819" s="46">
        <f t="shared" ref="N2819:N2882" si="574">L2819+M2819</f>
        <v>6802</v>
      </c>
      <c r="O2819" s="46">
        <f t="shared" ref="O2819:O2882" si="575">N2819-K2819</f>
        <v>802</v>
      </c>
      <c r="P2819" s="46" t="s">
        <v>30</v>
      </c>
      <c r="Q2819" s="58">
        <f t="shared" ref="Q2819:Q2882" si="576">IF(E2819="Amazon",30%,0)</f>
        <v>0</v>
      </c>
      <c r="R2819" s="46">
        <f t="shared" ref="R2819:R2882" si="577">IF(E2819="Amazon",30%*N2819,IF(E2819="Flipkart",28%*N2819,IF(E2819="India Mart",15%*N2819,"-")))</f>
        <v>1020.3</v>
      </c>
      <c r="S2819" s="58" t="str">
        <f t="shared" ref="S2819:S2882" si="578">IF(AND(E2819="Website",N2819&gt;25000),2%,"No Discount")</f>
        <v>No Discount</v>
      </c>
      <c r="T2819" s="46" t="str">
        <f t="shared" ref="T2819:T2882" si="579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ref="V2819:V2882" si="580">IF(E2819="Amazon",30%,0%)</f>
        <v>0</v>
      </c>
      <c r="W2819" s="46" t="str">
        <f t="shared" ref="W2819:W2882" si="581">IF(E2819="Amazon",N2819*30%,IF(E2819="flipkart",N2819*28%,IF(E2819="indiamart",N2819*15%,"-")))</f>
        <v>-</v>
      </c>
      <c r="X2819" s="58">
        <f t="shared" ref="X2819:X2882" si="582">IF(AND(E2819="website",N2819&gt;25000),2%,0%)</f>
        <v>0</v>
      </c>
      <c r="Y2819" s="46" t="str">
        <f t="shared" ref="Y2819:Y2882" si="583">IF(OR(D2819="Furniture",D2819="Technology"),"Yes","No")</f>
        <v>No</v>
      </c>
      <c r="Z2819" s="46" t="str">
        <f t="shared" ref="Z2819:Z2882" si="584">_xlfn.IFS(M2819&lt;=20,"LOW",M2819&lt;=40,"MID",M2819&lt;=60,"HIGH",M2819&gt;60,"Very high")</f>
        <v>Very high</v>
      </c>
    </row>
    <row r="2820" spans="1:26" x14ac:dyDescent="0.25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72"/>
        <v>104455</v>
      </c>
      <c r="L2820" s="46">
        <f t="shared" si="573"/>
        <v>112918</v>
      </c>
      <c r="M2820" s="46">
        <v>24</v>
      </c>
      <c r="N2820" s="46">
        <f t="shared" si="574"/>
        <v>112942</v>
      </c>
      <c r="O2820" s="46">
        <f t="shared" si="575"/>
        <v>8487</v>
      </c>
      <c r="P2820" s="46" t="s">
        <v>30</v>
      </c>
      <c r="Q2820" s="58">
        <f t="shared" si="576"/>
        <v>0</v>
      </c>
      <c r="R2820" s="46" t="str">
        <f t="shared" si="577"/>
        <v>-</v>
      </c>
      <c r="S2820" s="58" t="str">
        <f t="shared" si="578"/>
        <v>No Discount</v>
      </c>
      <c r="T2820" s="46" t="str">
        <f t="shared" si="579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80"/>
        <v>0</v>
      </c>
      <c r="W2820" s="46" t="str">
        <f t="shared" si="581"/>
        <v>-</v>
      </c>
      <c r="X2820" s="58">
        <f t="shared" si="582"/>
        <v>0</v>
      </c>
      <c r="Y2820" s="46" t="str">
        <f t="shared" si="583"/>
        <v>Yes</v>
      </c>
      <c r="Z2820" s="46" t="str">
        <f t="shared" si="584"/>
        <v>MID</v>
      </c>
    </row>
    <row r="2821" spans="1:26" x14ac:dyDescent="0.25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72"/>
        <v>152</v>
      </c>
      <c r="L2821" s="46">
        <f t="shared" si="573"/>
        <v>164</v>
      </c>
      <c r="M2821" s="46">
        <v>30</v>
      </c>
      <c r="N2821" s="46">
        <f t="shared" si="574"/>
        <v>194</v>
      </c>
      <c r="O2821" s="46">
        <f t="shared" si="575"/>
        <v>42</v>
      </c>
      <c r="P2821" s="46" t="s">
        <v>28</v>
      </c>
      <c r="Q2821" s="58">
        <f t="shared" si="576"/>
        <v>0</v>
      </c>
      <c r="R2821" s="46" t="str">
        <f t="shared" si="577"/>
        <v>-</v>
      </c>
      <c r="S2821" s="58" t="str">
        <f t="shared" si="578"/>
        <v>No Discount</v>
      </c>
      <c r="T2821" s="46" t="str">
        <f t="shared" si="579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80"/>
        <v>0</v>
      </c>
      <c r="W2821" s="46" t="str">
        <f t="shared" si="581"/>
        <v>-</v>
      </c>
      <c r="X2821" s="58">
        <f t="shared" si="582"/>
        <v>0</v>
      </c>
      <c r="Y2821" s="46" t="str">
        <f t="shared" si="583"/>
        <v>No</v>
      </c>
      <c r="Z2821" s="46" t="str">
        <f t="shared" si="584"/>
        <v>MID</v>
      </c>
    </row>
    <row r="2822" spans="1:26" x14ac:dyDescent="0.25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72"/>
        <v>1676</v>
      </c>
      <c r="L2822" s="46">
        <f t="shared" si="573"/>
        <v>1864</v>
      </c>
      <c r="M2822" s="46">
        <v>90</v>
      </c>
      <c r="N2822" s="46">
        <f t="shared" si="574"/>
        <v>1954</v>
      </c>
      <c r="O2822" s="46">
        <f t="shared" si="575"/>
        <v>278</v>
      </c>
      <c r="P2822" s="46" t="s">
        <v>28</v>
      </c>
      <c r="Q2822" s="58">
        <f t="shared" si="576"/>
        <v>0</v>
      </c>
      <c r="R2822" s="46" t="str">
        <f t="shared" si="577"/>
        <v>-</v>
      </c>
      <c r="S2822" s="58" t="str">
        <f t="shared" si="578"/>
        <v>No Discount</v>
      </c>
      <c r="T2822" s="46" t="str">
        <f t="shared" si="579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80"/>
        <v>0</v>
      </c>
      <c r="W2822" s="46" t="str">
        <f t="shared" si="581"/>
        <v>-</v>
      </c>
      <c r="X2822" s="58">
        <f t="shared" si="582"/>
        <v>0</v>
      </c>
      <c r="Y2822" s="46" t="str">
        <f t="shared" si="583"/>
        <v>No</v>
      </c>
      <c r="Z2822" s="46" t="str">
        <f t="shared" si="584"/>
        <v>Very high</v>
      </c>
    </row>
    <row r="2823" spans="1:26" x14ac:dyDescent="0.25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72"/>
        <v>4361</v>
      </c>
      <c r="L2823" s="46">
        <f t="shared" si="573"/>
        <v>4704</v>
      </c>
      <c r="M2823" s="46">
        <v>40</v>
      </c>
      <c r="N2823" s="46">
        <f t="shared" si="574"/>
        <v>4744</v>
      </c>
      <c r="O2823" s="46">
        <f t="shared" si="575"/>
        <v>383</v>
      </c>
      <c r="P2823" s="46" t="s">
        <v>30</v>
      </c>
      <c r="Q2823" s="58">
        <f t="shared" si="576"/>
        <v>0</v>
      </c>
      <c r="R2823" s="46">
        <f t="shared" si="577"/>
        <v>711.6</v>
      </c>
      <c r="S2823" s="58" t="str">
        <f t="shared" si="578"/>
        <v>No Discount</v>
      </c>
      <c r="T2823" s="46" t="str">
        <f t="shared" si="579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80"/>
        <v>0</v>
      </c>
      <c r="W2823" s="46" t="str">
        <f t="shared" si="581"/>
        <v>-</v>
      </c>
      <c r="X2823" s="58">
        <f t="shared" si="582"/>
        <v>0</v>
      </c>
      <c r="Y2823" s="46" t="str">
        <f t="shared" si="583"/>
        <v>Yes</v>
      </c>
      <c r="Z2823" s="46" t="str">
        <f t="shared" si="584"/>
        <v>MID</v>
      </c>
    </row>
    <row r="2824" spans="1:26" x14ac:dyDescent="0.25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72"/>
        <v>2703</v>
      </c>
      <c r="L2824" s="46">
        <f t="shared" si="573"/>
        <v>2862</v>
      </c>
      <c r="M2824" s="46">
        <v>60</v>
      </c>
      <c r="N2824" s="46">
        <f t="shared" si="574"/>
        <v>2922</v>
      </c>
      <c r="O2824" s="46">
        <f t="shared" si="575"/>
        <v>219</v>
      </c>
      <c r="P2824" s="46" t="s">
        <v>30</v>
      </c>
      <c r="Q2824" s="58">
        <f t="shared" si="576"/>
        <v>0</v>
      </c>
      <c r="R2824" s="46" t="str">
        <f t="shared" si="577"/>
        <v>-</v>
      </c>
      <c r="S2824" s="58" t="str">
        <f t="shared" si="578"/>
        <v>No Discount</v>
      </c>
      <c r="T2824" s="46" t="str">
        <f t="shared" si="579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80"/>
        <v>0</v>
      </c>
      <c r="W2824" s="46" t="str">
        <f t="shared" si="581"/>
        <v>-</v>
      </c>
      <c r="X2824" s="58">
        <f t="shared" si="582"/>
        <v>0</v>
      </c>
      <c r="Y2824" s="46" t="str">
        <f t="shared" si="583"/>
        <v>No</v>
      </c>
      <c r="Z2824" s="46" t="str">
        <f t="shared" si="584"/>
        <v>HIGH</v>
      </c>
    </row>
    <row r="2825" spans="1:26" x14ac:dyDescent="0.25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72"/>
        <v>2927</v>
      </c>
      <c r="L2825" s="46">
        <f t="shared" si="573"/>
        <v>3041</v>
      </c>
      <c r="M2825" s="46">
        <v>96</v>
      </c>
      <c r="N2825" s="46">
        <f t="shared" si="574"/>
        <v>3137</v>
      </c>
      <c r="O2825" s="46">
        <f t="shared" si="575"/>
        <v>210</v>
      </c>
      <c r="P2825" s="46" t="s">
        <v>30</v>
      </c>
      <c r="Q2825" s="58">
        <f t="shared" si="576"/>
        <v>0</v>
      </c>
      <c r="R2825" s="46">
        <f t="shared" si="577"/>
        <v>878.36000000000013</v>
      </c>
      <c r="S2825" s="58" t="str">
        <f t="shared" si="578"/>
        <v>No Discount</v>
      </c>
      <c r="T2825" s="46" t="str">
        <f t="shared" si="579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80"/>
        <v>0</v>
      </c>
      <c r="W2825" s="46">
        <f t="shared" si="581"/>
        <v>878.36000000000013</v>
      </c>
      <c r="X2825" s="58">
        <f t="shared" si="582"/>
        <v>0</v>
      </c>
      <c r="Y2825" s="46" t="str">
        <f t="shared" si="583"/>
        <v>Yes</v>
      </c>
      <c r="Z2825" s="46" t="str">
        <f t="shared" si="584"/>
        <v>Very high</v>
      </c>
    </row>
    <row r="2826" spans="1:26" x14ac:dyDescent="0.25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72"/>
        <v>21192</v>
      </c>
      <c r="L2826" s="46">
        <f t="shared" si="573"/>
        <v>22869</v>
      </c>
      <c r="M2826" s="46">
        <v>90</v>
      </c>
      <c r="N2826" s="46">
        <f t="shared" si="574"/>
        <v>22959</v>
      </c>
      <c r="O2826" s="46">
        <f t="shared" si="575"/>
        <v>1767</v>
      </c>
      <c r="P2826" s="46" t="s">
        <v>30</v>
      </c>
      <c r="Q2826" s="58">
        <f t="shared" si="576"/>
        <v>0.3</v>
      </c>
      <c r="R2826" s="46">
        <f t="shared" si="577"/>
        <v>6887.7</v>
      </c>
      <c r="S2826" s="58" t="str">
        <f t="shared" si="578"/>
        <v>No Discount</v>
      </c>
      <c r="T2826" s="46" t="str">
        <f t="shared" si="579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80"/>
        <v>0.3</v>
      </c>
      <c r="W2826" s="46">
        <f t="shared" si="581"/>
        <v>6887.7</v>
      </c>
      <c r="X2826" s="58">
        <f t="shared" si="582"/>
        <v>0</v>
      </c>
      <c r="Y2826" s="46" t="str">
        <f t="shared" si="583"/>
        <v>Yes</v>
      </c>
      <c r="Z2826" s="46" t="str">
        <f t="shared" si="584"/>
        <v>Very high</v>
      </c>
    </row>
    <row r="2827" spans="1:26" x14ac:dyDescent="0.25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72"/>
        <v>9438</v>
      </c>
      <c r="L2827" s="46">
        <f t="shared" si="573"/>
        <v>9810</v>
      </c>
      <c r="M2827" s="46">
        <v>50</v>
      </c>
      <c r="N2827" s="46">
        <f t="shared" si="574"/>
        <v>9860</v>
      </c>
      <c r="O2827" s="46">
        <f t="shared" si="575"/>
        <v>422</v>
      </c>
      <c r="P2827" s="46" t="s">
        <v>30</v>
      </c>
      <c r="Q2827" s="58">
        <f t="shared" si="576"/>
        <v>0</v>
      </c>
      <c r="R2827" s="46" t="str">
        <f t="shared" si="577"/>
        <v>-</v>
      </c>
      <c r="S2827" s="58" t="str">
        <f t="shared" si="578"/>
        <v>No Discount</v>
      </c>
      <c r="T2827" s="46" t="str">
        <f t="shared" si="579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80"/>
        <v>0</v>
      </c>
      <c r="W2827" s="46" t="str">
        <f t="shared" si="581"/>
        <v>-</v>
      </c>
      <c r="X2827" s="58">
        <f t="shared" si="582"/>
        <v>0</v>
      </c>
      <c r="Y2827" s="46" t="str">
        <f t="shared" si="583"/>
        <v>Yes</v>
      </c>
      <c r="Z2827" s="46" t="str">
        <f t="shared" si="584"/>
        <v>HIGH</v>
      </c>
    </row>
    <row r="2828" spans="1:26" x14ac:dyDescent="0.25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72"/>
        <v>11354</v>
      </c>
      <c r="L2828" s="46">
        <f t="shared" si="573"/>
        <v>12024</v>
      </c>
      <c r="M2828" s="46">
        <v>31</v>
      </c>
      <c r="N2828" s="46">
        <f t="shared" si="574"/>
        <v>12055</v>
      </c>
      <c r="O2828" s="46">
        <f t="shared" si="575"/>
        <v>701</v>
      </c>
      <c r="P2828" s="46" t="s">
        <v>28</v>
      </c>
      <c r="Q2828" s="58">
        <f t="shared" si="576"/>
        <v>0</v>
      </c>
      <c r="R2828" s="46" t="str">
        <f t="shared" si="577"/>
        <v>-</v>
      </c>
      <c r="S2828" s="58" t="str">
        <f t="shared" si="578"/>
        <v>No Discount</v>
      </c>
      <c r="T2828" s="46" t="str">
        <f t="shared" si="579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80"/>
        <v>0</v>
      </c>
      <c r="W2828" s="46" t="str">
        <f t="shared" si="581"/>
        <v>-</v>
      </c>
      <c r="X2828" s="58">
        <f t="shared" si="582"/>
        <v>0</v>
      </c>
      <c r="Y2828" s="46" t="str">
        <f t="shared" si="583"/>
        <v>Yes</v>
      </c>
      <c r="Z2828" s="46" t="str">
        <f t="shared" si="584"/>
        <v>MID</v>
      </c>
    </row>
    <row r="2829" spans="1:26" x14ac:dyDescent="0.25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72"/>
        <v>366</v>
      </c>
      <c r="L2829" s="46">
        <f t="shared" si="573"/>
        <v>390</v>
      </c>
      <c r="M2829" s="46">
        <v>30</v>
      </c>
      <c r="N2829" s="46">
        <f t="shared" si="574"/>
        <v>420</v>
      </c>
      <c r="O2829" s="46">
        <f t="shared" si="575"/>
        <v>54</v>
      </c>
      <c r="P2829" s="46" t="s">
        <v>28</v>
      </c>
      <c r="Q2829" s="58">
        <f t="shared" si="576"/>
        <v>0</v>
      </c>
      <c r="R2829" s="46">
        <f t="shared" si="577"/>
        <v>63</v>
      </c>
      <c r="S2829" s="58" t="str">
        <f t="shared" si="578"/>
        <v>No Discount</v>
      </c>
      <c r="T2829" s="46" t="str">
        <f t="shared" si="579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80"/>
        <v>0</v>
      </c>
      <c r="W2829" s="46" t="str">
        <f t="shared" si="581"/>
        <v>-</v>
      </c>
      <c r="X2829" s="58">
        <f t="shared" si="582"/>
        <v>0</v>
      </c>
      <c r="Y2829" s="46" t="str">
        <f t="shared" si="583"/>
        <v>No</v>
      </c>
      <c r="Z2829" s="46" t="str">
        <f t="shared" si="584"/>
        <v>MID</v>
      </c>
    </row>
    <row r="2830" spans="1:26" x14ac:dyDescent="0.25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72"/>
        <v>50814</v>
      </c>
      <c r="L2830" s="46">
        <f t="shared" si="573"/>
        <v>53334</v>
      </c>
      <c r="M2830" s="46">
        <v>75</v>
      </c>
      <c r="N2830" s="46">
        <f t="shared" si="574"/>
        <v>53409</v>
      </c>
      <c r="O2830" s="46">
        <f t="shared" si="575"/>
        <v>2595</v>
      </c>
      <c r="P2830" s="46" t="s">
        <v>30</v>
      </c>
      <c r="Q2830" s="58">
        <f t="shared" si="576"/>
        <v>0</v>
      </c>
      <c r="R2830" s="46" t="str">
        <f t="shared" si="577"/>
        <v>-</v>
      </c>
      <c r="S2830" s="58" t="str">
        <f t="shared" si="578"/>
        <v>No Discount</v>
      </c>
      <c r="T2830" s="46" t="str">
        <f t="shared" si="579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80"/>
        <v>0</v>
      </c>
      <c r="W2830" s="46" t="str">
        <f t="shared" si="581"/>
        <v>-</v>
      </c>
      <c r="X2830" s="58">
        <f t="shared" si="582"/>
        <v>0</v>
      </c>
      <c r="Y2830" s="46" t="str">
        <f t="shared" si="583"/>
        <v>Yes</v>
      </c>
      <c r="Z2830" s="46" t="str">
        <f t="shared" si="584"/>
        <v>Very high</v>
      </c>
    </row>
    <row r="2831" spans="1:26" x14ac:dyDescent="0.25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72"/>
        <v>12946</v>
      </c>
      <c r="L2831" s="46">
        <f t="shared" si="573"/>
        <v>13328</v>
      </c>
      <c r="M2831" s="46">
        <v>26</v>
      </c>
      <c r="N2831" s="46">
        <f t="shared" si="574"/>
        <v>13354</v>
      </c>
      <c r="O2831" s="46">
        <f t="shared" si="575"/>
        <v>408</v>
      </c>
      <c r="P2831" s="46" t="s">
        <v>30</v>
      </c>
      <c r="Q2831" s="58">
        <f t="shared" si="576"/>
        <v>0</v>
      </c>
      <c r="R2831" s="46">
        <f t="shared" si="577"/>
        <v>2003.1</v>
      </c>
      <c r="S2831" s="58" t="str">
        <f t="shared" si="578"/>
        <v>No Discount</v>
      </c>
      <c r="T2831" s="46" t="str">
        <f t="shared" si="579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80"/>
        <v>0</v>
      </c>
      <c r="W2831" s="46" t="str">
        <f t="shared" si="581"/>
        <v>-</v>
      </c>
      <c r="X2831" s="58">
        <f t="shared" si="582"/>
        <v>0</v>
      </c>
      <c r="Y2831" s="46" t="str">
        <f t="shared" si="583"/>
        <v>Yes</v>
      </c>
      <c r="Z2831" s="46" t="str">
        <f t="shared" si="584"/>
        <v>MID</v>
      </c>
    </row>
    <row r="2832" spans="1:26" x14ac:dyDescent="0.25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72"/>
        <v>7563</v>
      </c>
      <c r="L2832" s="46">
        <f t="shared" si="573"/>
        <v>7864</v>
      </c>
      <c r="M2832" s="46">
        <v>54</v>
      </c>
      <c r="N2832" s="46">
        <f t="shared" si="574"/>
        <v>7918</v>
      </c>
      <c r="O2832" s="46">
        <f t="shared" si="575"/>
        <v>355</v>
      </c>
      <c r="P2832" s="46" t="s">
        <v>30</v>
      </c>
      <c r="Q2832" s="58">
        <f t="shared" si="576"/>
        <v>0</v>
      </c>
      <c r="R2832" s="46">
        <f t="shared" si="577"/>
        <v>1187.7</v>
      </c>
      <c r="S2832" s="58" t="str">
        <f t="shared" si="578"/>
        <v>No Discount</v>
      </c>
      <c r="T2832" s="46" t="str">
        <f t="shared" si="579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80"/>
        <v>0</v>
      </c>
      <c r="W2832" s="46" t="str">
        <f t="shared" si="581"/>
        <v>-</v>
      </c>
      <c r="X2832" s="58">
        <f t="shared" si="582"/>
        <v>0</v>
      </c>
      <c r="Y2832" s="46" t="str">
        <f t="shared" si="583"/>
        <v>Yes</v>
      </c>
      <c r="Z2832" s="46" t="str">
        <f t="shared" si="584"/>
        <v>HIGH</v>
      </c>
    </row>
    <row r="2833" spans="1:26" x14ac:dyDescent="0.25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72"/>
        <v>6430</v>
      </c>
      <c r="L2833" s="46">
        <f t="shared" si="573"/>
        <v>6816</v>
      </c>
      <c r="M2833" s="46">
        <v>85</v>
      </c>
      <c r="N2833" s="46">
        <f t="shared" si="574"/>
        <v>6901</v>
      </c>
      <c r="O2833" s="46">
        <f t="shared" si="575"/>
        <v>471</v>
      </c>
      <c r="P2833" s="46" t="s">
        <v>152</v>
      </c>
      <c r="Q2833" s="58">
        <f t="shared" si="576"/>
        <v>0</v>
      </c>
      <c r="R2833" s="46" t="str">
        <f t="shared" si="577"/>
        <v>-</v>
      </c>
      <c r="S2833" s="58" t="str">
        <f t="shared" si="578"/>
        <v>No Discount</v>
      </c>
      <c r="T2833" s="46" t="str">
        <f t="shared" si="579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80"/>
        <v>0</v>
      </c>
      <c r="W2833" s="46" t="str">
        <f t="shared" si="581"/>
        <v>-</v>
      </c>
      <c r="X2833" s="58">
        <f t="shared" si="582"/>
        <v>0</v>
      </c>
      <c r="Y2833" s="46" t="str">
        <f t="shared" si="583"/>
        <v>Yes</v>
      </c>
      <c r="Z2833" s="46" t="str">
        <f t="shared" si="584"/>
        <v>Very high</v>
      </c>
    </row>
    <row r="2834" spans="1:26" x14ac:dyDescent="0.25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72"/>
        <v>1050</v>
      </c>
      <c r="L2834" s="46">
        <f t="shared" si="573"/>
        <v>1120</v>
      </c>
      <c r="M2834" s="46">
        <v>73</v>
      </c>
      <c r="N2834" s="46">
        <f t="shared" si="574"/>
        <v>1193</v>
      </c>
      <c r="O2834" s="46">
        <f t="shared" si="575"/>
        <v>143</v>
      </c>
      <c r="P2834" s="46" t="s">
        <v>30</v>
      </c>
      <c r="Q2834" s="58">
        <f t="shared" si="576"/>
        <v>0</v>
      </c>
      <c r="R2834" s="46" t="str">
        <f t="shared" si="577"/>
        <v>-</v>
      </c>
      <c r="S2834" s="58" t="str">
        <f t="shared" si="578"/>
        <v>No Discount</v>
      </c>
      <c r="T2834" s="46" t="str">
        <f t="shared" si="579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80"/>
        <v>0</v>
      </c>
      <c r="W2834" s="46" t="str">
        <f t="shared" si="581"/>
        <v>-</v>
      </c>
      <c r="X2834" s="58">
        <f t="shared" si="582"/>
        <v>0</v>
      </c>
      <c r="Y2834" s="46" t="str">
        <f t="shared" si="583"/>
        <v>No</v>
      </c>
      <c r="Z2834" s="46" t="str">
        <f t="shared" si="584"/>
        <v>Very high</v>
      </c>
    </row>
    <row r="2835" spans="1:26" x14ac:dyDescent="0.25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72"/>
        <v>748</v>
      </c>
      <c r="L2835" s="46">
        <f t="shared" si="573"/>
        <v>808</v>
      </c>
      <c r="M2835" s="46">
        <v>30</v>
      </c>
      <c r="N2835" s="46">
        <f t="shared" si="574"/>
        <v>838</v>
      </c>
      <c r="O2835" s="46">
        <f t="shared" si="575"/>
        <v>90</v>
      </c>
      <c r="P2835" s="46" t="s">
        <v>28</v>
      </c>
      <c r="Q2835" s="58">
        <f t="shared" si="576"/>
        <v>0</v>
      </c>
      <c r="R2835" s="46" t="str">
        <f t="shared" si="577"/>
        <v>-</v>
      </c>
      <c r="S2835" s="58" t="str">
        <f t="shared" si="578"/>
        <v>No Discount</v>
      </c>
      <c r="T2835" s="46" t="str">
        <f t="shared" si="579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80"/>
        <v>0</v>
      </c>
      <c r="W2835" s="46" t="str">
        <f t="shared" si="581"/>
        <v>-</v>
      </c>
      <c r="X2835" s="58">
        <f t="shared" si="582"/>
        <v>0</v>
      </c>
      <c r="Y2835" s="46" t="str">
        <f t="shared" si="583"/>
        <v>No</v>
      </c>
      <c r="Z2835" s="46" t="str">
        <f t="shared" si="584"/>
        <v>MID</v>
      </c>
    </row>
    <row r="2836" spans="1:26" x14ac:dyDescent="0.25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72"/>
        <v>16164</v>
      </c>
      <c r="L2836" s="46">
        <f t="shared" si="573"/>
        <v>17790</v>
      </c>
      <c r="M2836" s="46">
        <v>49</v>
      </c>
      <c r="N2836" s="46">
        <f t="shared" si="574"/>
        <v>17839</v>
      </c>
      <c r="O2836" s="46">
        <f t="shared" si="575"/>
        <v>1675</v>
      </c>
      <c r="P2836" s="46" t="s">
        <v>30</v>
      </c>
      <c r="Q2836" s="58">
        <f t="shared" si="576"/>
        <v>0</v>
      </c>
      <c r="R2836" s="46" t="str">
        <f t="shared" si="577"/>
        <v>-</v>
      </c>
      <c r="S2836" s="58" t="str">
        <f t="shared" si="578"/>
        <v>No Discount</v>
      </c>
      <c r="T2836" s="46" t="str">
        <f t="shared" si="579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80"/>
        <v>0</v>
      </c>
      <c r="W2836" s="46" t="str">
        <f t="shared" si="581"/>
        <v>-</v>
      </c>
      <c r="X2836" s="58">
        <f t="shared" si="582"/>
        <v>0</v>
      </c>
      <c r="Y2836" s="46" t="str">
        <f t="shared" si="583"/>
        <v>No</v>
      </c>
      <c r="Z2836" s="46" t="str">
        <f t="shared" si="584"/>
        <v>HIGH</v>
      </c>
    </row>
    <row r="2837" spans="1:26" x14ac:dyDescent="0.25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72"/>
        <v>4464</v>
      </c>
      <c r="L2837" s="46">
        <f t="shared" si="573"/>
        <v>4730</v>
      </c>
      <c r="M2837" s="46">
        <v>24</v>
      </c>
      <c r="N2837" s="46">
        <f t="shared" si="574"/>
        <v>4754</v>
      </c>
      <c r="O2837" s="46">
        <f t="shared" si="575"/>
        <v>290</v>
      </c>
      <c r="P2837" s="46" t="s">
        <v>30</v>
      </c>
      <c r="Q2837" s="58">
        <f t="shared" si="576"/>
        <v>0</v>
      </c>
      <c r="R2837" s="46" t="str">
        <f t="shared" si="577"/>
        <v>-</v>
      </c>
      <c r="S2837" s="58" t="str">
        <f t="shared" si="578"/>
        <v>No Discount</v>
      </c>
      <c r="T2837" s="46" t="str">
        <f t="shared" si="579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80"/>
        <v>0</v>
      </c>
      <c r="W2837" s="46" t="str">
        <f t="shared" si="581"/>
        <v>-</v>
      </c>
      <c r="X2837" s="58">
        <f t="shared" si="582"/>
        <v>0</v>
      </c>
      <c r="Y2837" s="46" t="str">
        <f t="shared" si="583"/>
        <v>Yes</v>
      </c>
      <c r="Z2837" s="46" t="str">
        <f t="shared" si="584"/>
        <v>MID</v>
      </c>
    </row>
    <row r="2838" spans="1:26" x14ac:dyDescent="0.25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72"/>
        <v>2927</v>
      </c>
      <c r="L2838" s="46">
        <f t="shared" si="573"/>
        <v>3041</v>
      </c>
      <c r="M2838" s="46">
        <v>81</v>
      </c>
      <c r="N2838" s="46">
        <f t="shared" si="574"/>
        <v>3122</v>
      </c>
      <c r="O2838" s="46">
        <f t="shared" si="575"/>
        <v>195</v>
      </c>
      <c r="P2838" s="46" t="s">
        <v>28</v>
      </c>
      <c r="Q2838" s="58">
        <f t="shared" si="576"/>
        <v>0.3</v>
      </c>
      <c r="R2838" s="46">
        <f t="shared" si="577"/>
        <v>936.59999999999991</v>
      </c>
      <c r="S2838" s="58" t="str">
        <f t="shared" si="578"/>
        <v>No Discount</v>
      </c>
      <c r="T2838" s="46" t="str">
        <f t="shared" si="579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80"/>
        <v>0.3</v>
      </c>
      <c r="W2838" s="46">
        <f t="shared" si="581"/>
        <v>936.59999999999991</v>
      </c>
      <c r="X2838" s="58">
        <f t="shared" si="582"/>
        <v>0</v>
      </c>
      <c r="Y2838" s="46" t="str">
        <f t="shared" si="583"/>
        <v>Yes</v>
      </c>
      <c r="Z2838" s="46" t="str">
        <f t="shared" si="584"/>
        <v>Very high</v>
      </c>
    </row>
    <row r="2839" spans="1:26" x14ac:dyDescent="0.25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72"/>
        <v>21192</v>
      </c>
      <c r="L2839" s="46">
        <f t="shared" si="573"/>
        <v>22869</v>
      </c>
      <c r="M2839" s="46">
        <v>63</v>
      </c>
      <c r="N2839" s="46">
        <f t="shared" si="574"/>
        <v>22932</v>
      </c>
      <c r="O2839" s="46">
        <f t="shared" si="575"/>
        <v>1740</v>
      </c>
      <c r="P2839" s="46" t="s">
        <v>28</v>
      </c>
      <c r="Q2839" s="58">
        <f t="shared" si="576"/>
        <v>0</v>
      </c>
      <c r="R2839" s="46" t="str">
        <f t="shared" si="577"/>
        <v>-</v>
      </c>
      <c r="S2839" s="58" t="str">
        <f t="shared" si="578"/>
        <v>No Discount</v>
      </c>
      <c r="T2839" s="46" t="str">
        <f t="shared" si="579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80"/>
        <v>0</v>
      </c>
      <c r="W2839" s="46" t="str">
        <f t="shared" si="581"/>
        <v>-</v>
      </c>
      <c r="X2839" s="58">
        <f t="shared" si="582"/>
        <v>0</v>
      </c>
      <c r="Y2839" s="46" t="str">
        <f t="shared" si="583"/>
        <v>Yes</v>
      </c>
      <c r="Z2839" s="46" t="str">
        <f t="shared" si="584"/>
        <v>Very high</v>
      </c>
    </row>
    <row r="2840" spans="1:26" x14ac:dyDescent="0.25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72"/>
        <v>1197</v>
      </c>
      <c r="L2840" s="46">
        <f t="shared" si="573"/>
        <v>1306</v>
      </c>
      <c r="M2840" s="46">
        <v>70</v>
      </c>
      <c r="N2840" s="46">
        <f t="shared" si="574"/>
        <v>1376</v>
      </c>
      <c r="O2840" s="46">
        <f t="shared" si="575"/>
        <v>179</v>
      </c>
      <c r="P2840" s="46" t="s">
        <v>30</v>
      </c>
      <c r="Q2840" s="58">
        <f t="shared" si="576"/>
        <v>0</v>
      </c>
      <c r="R2840" s="46" t="str">
        <f t="shared" si="577"/>
        <v>-</v>
      </c>
      <c r="S2840" s="58" t="str">
        <f t="shared" si="578"/>
        <v>No Discount</v>
      </c>
      <c r="T2840" s="46" t="str">
        <f t="shared" si="579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80"/>
        <v>0</v>
      </c>
      <c r="W2840" s="46" t="str">
        <f t="shared" si="581"/>
        <v>-</v>
      </c>
      <c r="X2840" s="58">
        <f t="shared" si="582"/>
        <v>0</v>
      </c>
      <c r="Y2840" s="46" t="str">
        <f t="shared" si="583"/>
        <v>Yes</v>
      </c>
      <c r="Z2840" s="46" t="str">
        <f t="shared" si="584"/>
        <v>Very high</v>
      </c>
    </row>
    <row r="2841" spans="1:26" x14ac:dyDescent="0.25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72"/>
        <v>10384</v>
      </c>
      <c r="L2841" s="46">
        <f t="shared" si="573"/>
        <v>11316</v>
      </c>
      <c r="M2841" s="46">
        <v>20</v>
      </c>
      <c r="N2841" s="46">
        <f t="shared" si="574"/>
        <v>11336</v>
      </c>
      <c r="O2841" s="46">
        <f t="shared" si="575"/>
        <v>952</v>
      </c>
      <c r="P2841" s="46" t="s">
        <v>30</v>
      </c>
      <c r="Q2841" s="58">
        <f t="shared" si="576"/>
        <v>0</v>
      </c>
      <c r="R2841" s="46" t="str">
        <f t="shared" si="577"/>
        <v>-</v>
      </c>
      <c r="S2841" s="58" t="str">
        <f t="shared" si="578"/>
        <v>No Discount</v>
      </c>
      <c r="T2841" s="46" t="str">
        <f t="shared" si="579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80"/>
        <v>0</v>
      </c>
      <c r="W2841" s="46" t="str">
        <f t="shared" si="581"/>
        <v>-</v>
      </c>
      <c r="X2841" s="58">
        <f t="shared" si="582"/>
        <v>0</v>
      </c>
      <c r="Y2841" s="46" t="str">
        <f t="shared" si="583"/>
        <v>Yes</v>
      </c>
      <c r="Z2841" s="46" t="str">
        <f t="shared" si="584"/>
        <v>LOW</v>
      </c>
    </row>
    <row r="2842" spans="1:26" x14ac:dyDescent="0.25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72"/>
        <v>9306</v>
      </c>
      <c r="L2842" s="46">
        <f t="shared" si="573"/>
        <v>10062</v>
      </c>
      <c r="M2842" s="46">
        <v>49</v>
      </c>
      <c r="N2842" s="46">
        <f t="shared" si="574"/>
        <v>10111</v>
      </c>
      <c r="O2842" s="46">
        <f t="shared" si="575"/>
        <v>805</v>
      </c>
      <c r="P2842" s="46" t="s">
        <v>30</v>
      </c>
      <c r="Q2842" s="58">
        <f t="shared" si="576"/>
        <v>0</v>
      </c>
      <c r="R2842" s="46" t="str">
        <f t="shared" si="577"/>
        <v>-</v>
      </c>
      <c r="S2842" s="58" t="str">
        <f t="shared" si="578"/>
        <v>No Discount</v>
      </c>
      <c r="T2842" s="46" t="str">
        <f t="shared" si="579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80"/>
        <v>0</v>
      </c>
      <c r="W2842" s="46" t="str">
        <f t="shared" si="581"/>
        <v>-</v>
      </c>
      <c r="X2842" s="58">
        <f t="shared" si="582"/>
        <v>0</v>
      </c>
      <c r="Y2842" s="46" t="str">
        <f t="shared" si="583"/>
        <v>Yes</v>
      </c>
      <c r="Z2842" s="46" t="str">
        <f t="shared" si="584"/>
        <v>HIGH</v>
      </c>
    </row>
    <row r="2843" spans="1:26" x14ac:dyDescent="0.25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72"/>
        <v>15602</v>
      </c>
      <c r="L2843" s="46">
        <f t="shared" si="573"/>
        <v>16866</v>
      </c>
      <c r="M2843" s="46">
        <v>37</v>
      </c>
      <c r="N2843" s="46">
        <f t="shared" si="574"/>
        <v>16903</v>
      </c>
      <c r="O2843" s="46">
        <f t="shared" si="575"/>
        <v>1301</v>
      </c>
      <c r="P2843" s="46" t="s">
        <v>30</v>
      </c>
      <c r="Q2843" s="58">
        <f t="shared" si="576"/>
        <v>0.3</v>
      </c>
      <c r="R2843" s="46">
        <f t="shared" si="577"/>
        <v>5070.8999999999996</v>
      </c>
      <c r="S2843" s="58" t="str">
        <f t="shared" si="578"/>
        <v>No Discount</v>
      </c>
      <c r="T2843" s="46" t="str">
        <f t="shared" si="579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80"/>
        <v>0.3</v>
      </c>
      <c r="W2843" s="46">
        <f t="shared" si="581"/>
        <v>5070.8999999999996</v>
      </c>
      <c r="X2843" s="58">
        <f t="shared" si="582"/>
        <v>0</v>
      </c>
      <c r="Y2843" s="46" t="str">
        <f t="shared" si="583"/>
        <v>Yes</v>
      </c>
      <c r="Z2843" s="46" t="str">
        <f t="shared" si="584"/>
        <v>MID</v>
      </c>
    </row>
    <row r="2844" spans="1:26" x14ac:dyDescent="0.25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72"/>
        <v>63</v>
      </c>
      <c r="L2844" s="46">
        <f t="shared" si="573"/>
        <v>68</v>
      </c>
      <c r="M2844" s="46">
        <v>10</v>
      </c>
      <c r="N2844" s="46">
        <f t="shared" si="574"/>
        <v>78</v>
      </c>
      <c r="O2844" s="46">
        <f t="shared" si="575"/>
        <v>15</v>
      </c>
      <c r="P2844" s="46" t="s">
        <v>28</v>
      </c>
      <c r="Q2844" s="58">
        <f t="shared" si="576"/>
        <v>0</v>
      </c>
      <c r="R2844" s="46" t="str">
        <f t="shared" si="577"/>
        <v>-</v>
      </c>
      <c r="S2844" s="58" t="str">
        <f t="shared" si="578"/>
        <v>No Discount</v>
      </c>
      <c r="T2844" s="46" t="str">
        <f t="shared" si="579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80"/>
        <v>0</v>
      </c>
      <c r="W2844" s="46" t="str">
        <f t="shared" si="581"/>
        <v>-</v>
      </c>
      <c r="X2844" s="58">
        <f t="shared" si="582"/>
        <v>0</v>
      </c>
      <c r="Y2844" s="46" t="str">
        <f t="shared" si="583"/>
        <v>No</v>
      </c>
      <c r="Z2844" s="46" t="str">
        <f t="shared" si="584"/>
        <v>LOW</v>
      </c>
    </row>
    <row r="2845" spans="1:26" x14ac:dyDescent="0.25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72"/>
        <v>176</v>
      </c>
      <c r="L2845" s="46">
        <f t="shared" si="573"/>
        <v>184</v>
      </c>
      <c r="M2845" s="46">
        <v>30</v>
      </c>
      <c r="N2845" s="46">
        <f t="shared" si="574"/>
        <v>214</v>
      </c>
      <c r="O2845" s="46">
        <f t="shared" si="575"/>
        <v>38</v>
      </c>
      <c r="P2845" s="46" t="s">
        <v>28</v>
      </c>
      <c r="Q2845" s="58">
        <f t="shared" si="576"/>
        <v>0</v>
      </c>
      <c r="R2845" s="46" t="str">
        <f t="shared" si="577"/>
        <v>-</v>
      </c>
      <c r="S2845" s="58" t="str">
        <f t="shared" si="578"/>
        <v>No Discount</v>
      </c>
      <c r="T2845" s="46" t="str">
        <f t="shared" si="579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80"/>
        <v>0</v>
      </c>
      <c r="W2845" s="46" t="str">
        <f t="shared" si="581"/>
        <v>-</v>
      </c>
      <c r="X2845" s="58">
        <f t="shared" si="582"/>
        <v>0</v>
      </c>
      <c r="Y2845" s="46" t="str">
        <f t="shared" si="583"/>
        <v>No</v>
      </c>
      <c r="Z2845" s="46" t="str">
        <f t="shared" si="584"/>
        <v>MID</v>
      </c>
    </row>
    <row r="2846" spans="1:26" x14ac:dyDescent="0.25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72"/>
        <v>2520</v>
      </c>
      <c r="L2846" s="46">
        <f t="shared" si="573"/>
        <v>2688</v>
      </c>
      <c r="M2846" s="46">
        <v>65</v>
      </c>
      <c r="N2846" s="46">
        <f t="shared" si="574"/>
        <v>2753</v>
      </c>
      <c r="O2846" s="46">
        <f t="shared" si="575"/>
        <v>233</v>
      </c>
      <c r="P2846" s="46" t="s">
        <v>30</v>
      </c>
      <c r="Q2846" s="58">
        <f t="shared" si="576"/>
        <v>0</v>
      </c>
      <c r="R2846" s="46" t="str">
        <f t="shared" si="577"/>
        <v>-</v>
      </c>
      <c r="S2846" s="58" t="str">
        <f t="shared" si="578"/>
        <v>No Discount</v>
      </c>
      <c r="T2846" s="46" t="str">
        <f t="shared" si="579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80"/>
        <v>0</v>
      </c>
      <c r="W2846" s="46" t="str">
        <f t="shared" si="581"/>
        <v>-</v>
      </c>
      <c r="X2846" s="58">
        <f t="shared" si="582"/>
        <v>0</v>
      </c>
      <c r="Y2846" s="46" t="str">
        <f t="shared" si="583"/>
        <v>No</v>
      </c>
      <c r="Z2846" s="46" t="str">
        <f t="shared" si="584"/>
        <v>Very high</v>
      </c>
    </row>
    <row r="2847" spans="1:26" x14ac:dyDescent="0.25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72"/>
        <v>390</v>
      </c>
      <c r="L2847" s="46">
        <f t="shared" si="573"/>
        <v>417</v>
      </c>
      <c r="M2847" s="46">
        <v>30</v>
      </c>
      <c r="N2847" s="46">
        <f t="shared" si="574"/>
        <v>447</v>
      </c>
      <c r="O2847" s="46">
        <f t="shared" si="575"/>
        <v>57</v>
      </c>
      <c r="P2847" s="46" t="s">
        <v>152</v>
      </c>
      <c r="Q2847" s="58">
        <f t="shared" si="576"/>
        <v>0</v>
      </c>
      <c r="R2847" s="46" t="str">
        <f t="shared" si="577"/>
        <v>-</v>
      </c>
      <c r="S2847" s="58" t="str">
        <f t="shared" si="578"/>
        <v>No Discount</v>
      </c>
      <c r="T2847" s="46" t="str">
        <f t="shared" si="579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80"/>
        <v>0</v>
      </c>
      <c r="W2847" s="46" t="str">
        <f t="shared" si="581"/>
        <v>-</v>
      </c>
      <c r="X2847" s="58">
        <f t="shared" si="582"/>
        <v>0</v>
      </c>
      <c r="Y2847" s="46" t="str">
        <f t="shared" si="583"/>
        <v>No</v>
      </c>
      <c r="Z2847" s="46" t="str">
        <f t="shared" si="584"/>
        <v>MID</v>
      </c>
    </row>
    <row r="2848" spans="1:26" x14ac:dyDescent="0.25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72"/>
        <v>3526</v>
      </c>
      <c r="L2848" s="46">
        <f t="shared" si="573"/>
        <v>3774</v>
      </c>
      <c r="M2848" s="46">
        <v>39</v>
      </c>
      <c r="N2848" s="46">
        <f t="shared" si="574"/>
        <v>3813</v>
      </c>
      <c r="O2848" s="46">
        <f t="shared" si="575"/>
        <v>287</v>
      </c>
      <c r="P2848" s="46" t="s">
        <v>28</v>
      </c>
      <c r="Q2848" s="58">
        <f t="shared" si="576"/>
        <v>0</v>
      </c>
      <c r="R2848" s="46" t="str">
        <f t="shared" si="577"/>
        <v>-</v>
      </c>
      <c r="S2848" s="58" t="str">
        <f t="shared" si="578"/>
        <v>No Discount</v>
      </c>
      <c r="T2848" s="46" t="str">
        <f t="shared" si="579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80"/>
        <v>0</v>
      </c>
      <c r="W2848" s="46" t="str">
        <f t="shared" si="581"/>
        <v>-</v>
      </c>
      <c r="X2848" s="58">
        <f t="shared" si="582"/>
        <v>0</v>
      </c>
      <c r="Y2848" s="46" t="str">
        <f t="shared" si="583"/>
        <v>Yes</v>
      </c>
      <c r="Z2848" s="46" t="str">
        <f t="shared" si="584"/>
        <v>MID</v>
      </c>
    </row>
    <row r="2849" spans="1:26" x14ac:dyDescent="0.25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72"/>
        <v>29925</v>
      </c>
      <c r="L2849" s="46">
        <f t="shared" si="573"/>
        <v>32600</v>
      </c>
      <c r="M2849" s="46">
        <v>38</v>
      </c>
      <c r="N2849" s="46">
        <f t="shared" si="574"/>
        <v>32638</v>
      </c>
      <c r="O2849" s="46">
        <f t="shared" si="575"/>
        <v>2713</v>
      </c>
      <c r="P2849" s="46" t="s">
        <v>28</v>
      </c>
      <c r="Q2849" s="58">
        <f t="shared" si="576"/>
        <v>0</v>
      </c>
      <c r="R2849" s="46">
        <f t="shared" si="577"/>
        <v>4895.7</v>
      </c>
      <c r="S2849" s="58" t="str">
        <f t="shared" si="578"/>
        <v>No Discount</v>
      </c>
      <c r="T2849" s="46" t="str">
        <f t="shared" si="579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80"/>
        <v>0</v>
      </c>
      <c r="W2849" s="46" t="str">
        <f t="shared" si="581"/>
        <v>-</v>
      </c>
      <c r="X2849" s="58">
        <f t="shared" si="582"/>
        <v>0</v>
      </c>
      <c r="Y2849" s="46" t="str">
        <f t="shared" si="583"/>
        <v>Yes</v>
      </c>
      <c r="Z2849" s="46" t="str">
        <f t="shared" si="584"/>
        <v>MID</v>
      </c>
    </row>
    <row r="2850" spans="1:26" x14ac:dyDescent="0.25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72"/>
        <v>5968</v>
      </c>
      <c r="L2850" s="46">
        <f t="shared" si="573"/>
        <v>6448</v>
      </c>
      <c r="M2850" s="46">
        <v>77</v>
      </c>
      <c r="N2850" s="46">
        <f t="shared" si="574"/>
        <v>6525</v>
      </c>
      <c r="O2850" s="46">
        <f t="shared" si="575"/>
        <v>557</v>
      </c>
      <c r="P2850" s="46" t="s">
        <v>28</v>
      </c>
      <c r="Q2850" s="58">
        <f t="shared" si="576"/>
        <v>0</v>
      </c>
      <c r="R2850" s="46">
        <f t="shared" si="577"/>
        <v>1827.0000000000002</v>
      </c>
      <c r="S2850" s="58" t="str">
        <f t="shared" si="578"/>
        <v>No Discount</v>
      </c>
      <c r="T2850" s="46" t="str">
        <f t="shared" si="579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80"/>
        <v>0</v>
      </c>
      <c r="W2850" s="46">
        <f t="shared" si="581"/>
        <v>1827.0000000000002</v>
      </c>
      <c r="X2850" s="58">
        <f t="shared" si="582"/>
        <v>0</v>
      </c>
      <c r="Y2850" s="46" t="str">
        <f t="shared" si="583"/>
        <v>No</v>
      </c>
      <c r="Z2850" s="46" t="str">
        <f t="shared" si="584"/>
        <v>Very high</v>
      </c>
    </row>
    <row r="2851" spans="1:26" x14ac:dyDescent="0.25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72"/>
        <v>1740</v>
      </c>
      <c r="L2851" s="46">
        <f t="shared" si="573"/>
        <v>1792</v>
      </c>
      <c r="M2851" s="46">
        <v>35</v>
      </c>
      <c r="N2851" s="46">
        <f t="shared" si="574"/>
        <v>1827</v>
      </c>
      <c r="O2851" s="46">
        <f t="shared" si="575"/>
        <v>87</v>
      </c>
      <c r="P2851" s="46" t="s">
        <v>30</v>
      </c>
      <c r="Q2851" s="58">
        <f t="shared" si="576"/>
        <v>0</v>
      </c>
      <c r="R2851" s="46" t="str">
        <f t="shared" si="577"/>
        <v>-</v>
      </c>
      <c r="S2851" s="58" t="str">
        <f t="shared" si="578"/>
        <v>No Discount</v>
      </c>
      <c r="T2851" s="46" t="str">
        <f t="shared" si="579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80"/>
        <v>0</v>
      </c>
      <c r="W2851" s="46" t="str">
        <f t="shared" si="581"/>
        <v>-</v>
      </c>
      <c r="X2851" s="58">
        <f t="shared" si="582"/>
        <v>0</v>
      </c>
      <c r="Y2851" s="46" t="str">
        <f t="shared" si="583"/>
        <v>No</v>
      </c>
      <c r="Z2851" s="46" t="str">
        <f t="shared" si="584"/>
        <v>MID</v>
      </c>
    </row>
    <row r="2852" spans="1:26" x14ac:dyDescent="0.25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72"/>
        <v>189</v>
      </c>
      <c r="L2852" s="46">
        <f t="shared" si="573"/>
        <v>207</v>
      </c>
      <c r="M2852" s="46">
        <v>10</v>
      </c>
      <c r="N2852" s="46">
        <f t="shared" si="574"/>
        <v>217</v>
      </c>
      <c r="O2852" s="46">
        <f t="shared" si="575"/>
        <v>28</v>
      </c>
      <c r="P2852" s="46" t="s">
        <v>28</v>
      </c>
      <c r="Q2852" s="58">
        <f t="shared" si="576"/>
        <v>0.3</v>
      </c>
      <c r="R2852" s="46">
        <f t="shared" si="577"/>
        <v>65.099999999999994</v>
      </c>
      <c r="S2852" s="58" t="str">
        <f t="shared" si="578"/>
        <v>No Discount</v>
      </c>
      <c r="T2852" s="46" t="str">
        <f t="shared" si="579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80"/>
        <v>0.3</v>
      </c>
      <c r="W2852" s="46">
        <f t="shared" si="581"/>
        <v>65.099999999999994</v>
      </c>
      <c r="X2852" s="58">
        <f t="shared" si="582"/>
        <v>0</v>
      </c>
      <c r="Y2852" s="46" t="str">
        <f t="shared" si="583"/>
        <v>No</v>
      </c>
      <c r="Z2852" s="46" t="str">
        <f t="shared" si="584"/>
        <v>LOW</v>
      </c>
    </row>
    <row r="2853" spans="1:26" x14ac:dyDescent="0.25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72"/>
        <v>53336</v>
      </c>
      <c r="L2853" s="46">
        <f t="shared" si="573"/>
        <v>54912</v>
      </c>
      <c r="M2853" s="46">
        <v>34</v>
      </c>
      <c r="N2853" s="46">
        <f t="shared" si="574"/>
        <v>54946</v>
      </c>
      <c r="O2853" s="46">
        <f t="shared" si="575"/>
        <v>1610</v>
      </c>
      <c r="P2853" s="46" t="s">
        <v>28</v>
      </c>
      <c r="Q2853" s="58">
        <f t="shared" si="576"/>
        <v>0.3</v>
      </c>
      <c r="R2853" s="46">
        <f t="shared" si="577"/>
        <v>16483.8</v>
      </c>
      <c r="S2853" s="58" t="str">
        <f t="shared" si="578"/>
        <v>No Discount</v>
      </c>
      <c r="T2853" s="46" t="str">
        <f t="shared" si="579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80"/>
        <v>0.3</v>
      </c>
      <c r="W2853" s="46">
        <f t="shared" si="581"/>
        <v>16483.8</v>
      </c>
      <c r="X2853" s="58">
        <f t="shared" si="582"/>
        <v>0</v>
      </c>
      <c r="Y2853" s="46" t="str">
        <f t="shared" si="583"/>
        <v>Yes</v>
      </c>
      <c r="Z2853" s="46" t="str">
        <f t="shared" si="584"/>
        <v>MID</v>
      </c>
    </row>
    <row r="2854" spans="1:26" x14ac:dyDescent="0.25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72"/>
        <v>1290</v>
      </c>
      <c r="L2854" s="46">
        <f t="shared" si="573"/>
        <v>1368</v>
      </c>
      <c r="M2854" s="46">
        <v>22</v>
      </c>
      <c r="N2854" s="46">
        <f t="shared" si="574"/>
        <v>1390</v>
      </c>
      <c r="O2854" s="46">
        <f t="shared" si="575"/>
        <v>100</v>
      </c>
      <c r="P2854" s="46" t="s">
        <v>30</v>
      </c>
      <c r="Q2854" s="58">
        <f t="shared" si="576"/>
        <v>0</v>
      </c>
      <c r="R2854" s="46">
        <f t="shared" si="577"/>
        <v>389.20000000000005</v>
      </c>
      <c r="S2854" s="58" t="str">
        <f t="shared" si="578"/>
        <v>No Discount</v>
      </c>
      <c r="T2854" s="46" t="str">
        <f t="shared" si="579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80"/>
        <v>0</v>
      </c>
      <c r="W2854" s="46">
        <f t="shared" si="581"/>
        <v>389.20000000000005</v>
      </c>
      <c r="X2854" s="58">
        <f t="shared" si="582"/>
        <v>0</v>
      </c>
      <c r="Y2854" s="46" t="str">
        <f t="shared" si="583"/>
        <v>No</v>
      </c>
      <c r="Z2854" s="46" t="str">
        <f t="shared" si="584"/>
        <v>MID</v>
      </c>
    </row>
    <row r="2855" spans="1:26" x14ac:dyDescent="0.25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72"/>
        <v>4080</v>
      </c>
      <c r="L2855" s="46">
        <f t="shared" si="573"/>
        <v>4323</v>
      </c>
      <c r="M2855" s="46">
        <v>99</v>
      </c>
      <c r="N2855" s="46">
        <f t="shared" si="574"/>
        <v>4422</v>
      </c>
      <c r="O2855" s="46">
        <f t="shared" si="575"/>
        <v>342</v>
      </c>
      <c r="P2855" s="46" t="s">
        <v>28</v>
      </c>
      <c r="Q2855" s="58">
        <f t="shared" si="576"/>
        <v>0</v>
      </c>
      <c r="R2855" s="46" t="str">
        <f t="shared" si="577"/>
        <v>-</v>
      </c>
      <c r="S2855" s="58" t="str">
        <f t="shared" si="578"/>
        <v>No Discount</v>
      </c>
      <c r="T2855" s="46" t="str">
        <f t="shared" si="579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80"/>
        <v>0</v>
      </c>
      <c r="W2855" s="46" t="str">
        <f t="shared" si="581"/>
        <v>-</v>
      </c>
      <c r="X2855" s="58">
        <f t="shared" si="582"/>
        <v>0</v>
      </c>
      <c r="Y2855" s="46" t="str">
        <f t="shared" si="583"/>
        <v>No</v>
      </c>
      <c r="Z2855" s="46" t="str">
        <f t="shared" si="584"/>
        <v>Very high</v>
      </c>
    </row>
    <row r="2856" spans="1:26" x14ac:dyDescent="0.25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72"/>
        <v>2122</v>
      </c>
      <c r="L2856" s="46">
        <f t="shared" si="573"/>
        <v>2292</v>
      </c>
      <c r="M2856" s="46">
        <v>53</v>
      </c>
      <c r="N2856" s="46">
        <f t="shared" si="574"/>
        <v>2345</v>
      </c>
      <c r="O2856" s="46">
        <f t="shared" si="575"/>
        <v>223</v>
      </c>
      <c r="P2856" s="46" t="s">
        <v>30</v>
      </c>
      <c r="Q2856" s="58">
        <f t="shared" si="576"/>
        <v>0</v>
      </c>
      <c r="R2856" s="46">
        <f t="shared" si="577"/>
        <v>656.6</v>
      </c>
      <c r="S2856" s="58" t="str">
        <f t="shared" si="578"/>
        <v>No Discount</v>
      </c>
      <c r="T2856" s="46" t="str">
        <f t="shared" si="579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80"/>
        <v>0</v>
      </c>
      <c r="W2856" s="46">
        <f t="shared" si="581"/>
        <v>656.6</v>
      </c>
      <c r="X2856" s="58">
        <f t="shared" si="582"/>
        <v>0</v>
      </c>
      <c r="Y2856" s="46" t="str">
        <f t="shared" si="583"/>
        <v>No</v>
      </c>
      <c r="Z2856" s="46" t="str">
        <f t="shared" si="584"/>
        <v>HIGH</v>
      </c>
    </row>
    <row r="2857" spans="1:26" x14ac:dyDescent="0.25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72"/>
        <v>19290</v>
      </c>
      <c r="L2857" s="46">
        <f t="shared" si="573"/>
        <v>20448</v>
      </c>
      <c r="M2857" s="46">
        <v>99</v>
      </c>
      <c r="N2857" s="46">
        <f t="shared" si="574"/>
        <v>20547</v>
      </c>
      <c r="O2857" s="46">
        <f t="shared" si="575"/>
        <v>1257</v>
      </c>
      <c r="P2857" s="46" t="s">
        <v>30</v>
      </c>
      <c r="Q2857" s="58">
        <f t="shared" si="576"/>
        <v>0</v>
      </c>
      <c r="R2857" s="46" t="str">
        <f t="shared" si="577"/>
        <v>-</v>
      </c>
      <c r="S2857" s="58" t="str">
        <f t="shared" si="578"/>
        <v>No Discount</v>
      </c>
      <c r="T2857" s="46" t="str">
        <f t="shared" si="579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80"/>
        <v>0</v>
      </c>
      <c r="W2857" s="46" t="str">
        <f t="shared" si="581"/>
        <v>-</v>
      </c>
      <c r="X2857" s="58">
        <f t="shared" si="582"/>
        <v>0</v>
      </c>
      <c r="Y2857" s="46" t="str">
        <f t="shared" si="583"/>
        <v>Yes</v>
      </c>
      <c r="Z2857" s="46" t="str">
        <f t="shared" si="584"/>
        <v>Very high</v>
      </c>
    </row>
    <row r="2858" spans="1:26" x14ac:dyDescent="0.25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72"/>
        <v>295</v>
      </c>
      <c r="L2858" s="46">
        <f t="shared" si="573"/>
        <v>315</v>
      </c>
      <c r="M2858" s="46">
        <v>10</v>
      </c>
      <c r="N2858" s="46">
        <f t="shared" si="574"/>
        <v>325</v>
      </c>
      <c r="O2858" s="46">
        <f t="shared" si="575"/>
        <v>30</v>
      </c>
      <c r="P2858" s="46" t="s">
        <v>28</v>
      </c>
      <c r="Q2858" s="58">
        <f t="shared" si="576"/>
        <v>0.3</v>
      </c>
      <c r="R2858" s="46">
        <f t="shared" si="577"/>
        <v>97.5</v>
      </c>
      <c r="S2858" s="58" t="str">
        <f t="shared" si="578"/>
        <v>No Discount</v>
      </c>
      <c r="T2858" s="46" t="str">
        <f t="shared" si="579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80"/>
        <v>0.3</v>
      </c>
      <c r="W2858" s="46">
        <f t="shared" si="581"/>
        <v>97.5</v>
      </c>
      <c r="X2858" s="58">
        <f t="shared" si="582"/>
        <v>0</v>
      </c>
      <c r="Y2858" s="46" t="str">
        <f t="shared" si="583"/>
        <v>No</v>
      </c>
      <c r="Z2858" s="46" t="str">
        <f t="shared" si="584"/>
        <v>LOW</v>
      </c>
    </row>
    <row r="2859" spans="1:26" x14ac:dyDescent="0.25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72"/>
        <v>18720</v>
      </c>
      <c r="L2859" s="46">
        <f t="shared" si="573"/>
        <v>20010</v>
      </c>
      <c r="M2859" s="46">
        <v>33</v>
      </c>
      <c r="N2859" s="46">
        <f t="shared" si="574"/>
        <v>20043</v>
      </c>
      <c r="O2859" s="46">
        <f t="shared" si="575"/>
        <v>1323</v>
      </c>
      <c r="P2859" s="46" t="s">
        <v>30</v>
      </c>
      <c r="Q2859" s="58">
        <f t="shared" si="576"/>
        <v>0.3</v>
      </c>
      <c r="R2859" s="46">
        <f t="shared" si="577"/>
        <v>6012.9</v>
      </c>
      <c r="S2859" s="58" t="str">
        <f t="shared" si="578"/>
        <v>No Discount</v>
      </c>
      <c r="T2859" s="46" t="str">
        <f t="shared" si="579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80"/>
        <v>0.3</v>
      </c>
      <c r="W2859" s="46">
        <f t="shared" si="581"/>
        <v>6012.9</v>
      </c>
      <c r="X2859" s="58">
        <f t="shared" si="582"/>
        <v>0</v>
      </c>
      <c r="Y2859" s="46" t="str">
        <f t="shared" si="583"/>
        <v>Yes</v>
      </c>
      <c r="Z2859" s="46" t="str">
        <f t="shared" si="584"/>
        <v>MID</v>
      </c>
    </row>
    <row r="2860" spans="1:26" x14ac:dyDescent="0.25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72"/>
        <v>504</v>
      </c>
      <c r="L2860" s="46">
        <f t="shared" si="573"/>
        <v>549</v>
      </c>
      <c r="M2860" s="46">
        <v>30</v>
      </c>
      <c r="N2860" s="46">
        <f t="shared" si="574"/>
        <v>579</v>
      </c>
      <c r="O2860" s="46">
        <f t="shared" si="575"/>
        <v>75</v>
      </c>
      <c r="P2860" s="46" t="s">
        <v>28</v>
      </c>
      <c r="Q2860" s="58">
        <f t="shared" si="576"/>
        <v>0</v>
      </c>
      <c r="R2860" s="46">
        <f t="shared" si="577"/>
        <v>86.85</v>
      </c>
      <c r="S2860" s="58" t="str">
        <f t="shared" si="578"/>
        <v>No Discount</v>
      </c>
      <c r="T2860" s="46" t="str">
        <f t="shared" si="579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80"/>
        <v>0</v>
      </c>
      <c r="W2860" s="46" t="str">
        <f t="shared" si="581"/>
        <v>-</v>
      </c>
      <c r="X2860" s="58">
        <f t="shared" si="582"/>
        <v>0</v>
      </c>
      <c r="Y2860" s="46" t="str">
        <f t="shared" si="583"/>
        <v>No</v>
      </c>
      <c r="Z2860" s="46" t="str">
        <f t="shared" si="584"/>
        <v>MID</v>
      </c>
    </row>
    <row r="2861" spans="1:26" x14ac:dyDescent="0.25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72"/>
        <v>342</v>
      </c>
      <c r="L2861" s="46">
        <f t="shared" si="573"/>
        <v>370</v>
      </c>
      <c r="M2861" s="46">
        <v>30</v>
      </c>
      <c r="N2861" s="46">
        <f t="shared" si="574"/>
        <v>400</v>
      </c>
      <c r="O2861" s="46">
        <f t="shared" si="575"/>
        <v>58</v>
      </c>
      <c r="P2861" s="46" t="s">
        <v>30</v>
      </c>
      <c r="Q2861" s="58">
        <f t="shared" si="576"/>
        <v>0</v>
      </c>
      <c r="R2861" s="46">
        <f t="shared" si="577"/>
        <v>60</v>
      </c>
      <c r="S2861" s="58" t="str">
        <f t="shared" si="578"/>
        <v>No Discount</v>
      </c>
      <c r="T2861" s="46" t="str">
        <f t="shared" si="579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80"/>
        <v>0</v>
      </c>
      <c r="W2861" s="46" t="str">
        <f t="shared" si="581"/>
        <v>-</v>
      </c>
      <c r="X2861" s="58">
        <f t="shared" si="582"/>
        <v>0</v>
      </c>
      <c r="Y2861" s="46" t="str">
        <f t="shared" si="583"/>
        <v>No</v>
      </c>
      <c r="Z2861" s="46" t="str">
        <f t="shared" si="584"/>
        <v>MID</v>
      </c>
    </row>
    <row r="2862" spans="1:26" x14ac:dyDescent="0.25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72"/>
        <v>10300</v>
      </c>
      <c r="L2862" s="46">
        <f t="shared" si="573"/>
        <v>11665</v>
      </c>
      <c r="M2862" s="46">
        <v>84</v>
      </c>
      <c r="N2862" s="46">
        <f t="shared" si="574"/>
        <v>11749</v>
      </c>
      <c r="O2862" s="46">
        <f t="shared" si="575"/>
        <v>1449</v>
      </c>
      <c r="P2862" s="46" t="s">
        <v>30</v>
      </c>
      <c r="Q2862" s="58">
        <f t="shared" si="576"/>
        <v>0</v>
      </c>
      <c r="R2862" s="46">
        <f t="shared" si="577"/>
        <v>3289.7200000000003</v>
      </c>
      <c r="S2862" s="58" t="str">
        <f t="shared" si="578"/>
        <v>No Discount</v>
      </c>
      <c r="T2862" s="46" t="str">
        <f t="shared" si="579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80"/>
        <v>0</v>
      </c>
      <c r="W2862" s="46">
        <f t="shared" si="581"/>
        <v>3289.7200000000003</v>
      </c>
      <c r="X2862" s="58">
        <f t="shared" si="582"/>
        <v>0</v>
      </c>
      <c r="Y2862" s="46" t="str">
        <f t="shared" si="583"/>
        <v>No</v>
      </c>
      <c r="Z2862" s="46" t="str">
        <f t="shared" si="584"/>
        <v>Very high</v>
      </c>
    </row>
    <row r="2863" spans="1:26" x14ac:dyDescent="0.25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72"/>
        <v>48198</v>
      </c>
      <c r="L2863" s="46">
        <f t="shared" si="573"/>
        <v>50106</v>
      </c>
      <c r="M2863" s="46">
        <v>97</v>
      </c>
      <c r="N2863" s="46">
        <f t="shared" si="574"/>
        <v>50203</v>
      </c>
      <c r="O2863" s="46">
        <f t="shared" si="575"/>
        <v>2005</v>
      </c>
      <c r="P2863" s="46" t="s">
        <v>30</v>
      </c>
      <c r="Q2863" s="58">
        <f t="shared" si="576"/>
        <v>0.3</v>
      </c>
      <c r="R2863" s="46">
        <f t="shared" si="577"/>
        <v>15060.9</v>
      </c>
      <c r="S2863" s="58" t="str">
        <f t="shared" si="578"/>
        <v>No Discount</v>
      </c>
      <c r="T2863" s="46" t="str">
        <f t="shared" si="579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80"/>
        <v>0.3</v>
      </c>
      <c r="W2863" s="46">
        <f t="shared" si="581"/>
        <v>15060.9</v>
      </c>
      <c r="X2863" s="58">
        <f t="shared" si="582"/>
        <v>0</v>
      </c>
      <c r="Y2863" s="46" t="str">
        <f t="shared" si="583"/>
        <v>Yes</v>
      </c>
      <c r="Z2863" s="46" t="str">
        <f t="shared" si="584"/>
        <v>Very high</v>
      </c>
    </row>
    <row r="2864" spans="1:26" x14ac:dyDescent="0.25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72"/>
        <v>2374</v>
      </c>
      <c r="L2864" s="46">
        <f t="shared" si="573"/>
        <v>2444</v>
      </c>
      <c r="M2864" s="46">
        <v>26</v>
      </c>
      <c r="N2864" s="46">
        <f t="shared" si="574"/>
        <v>2470</v>
      </c>
      <c r="O2864" s="46">
        <f t="shared" si="575"/>
        <v>96</v>
      </c>
      <c r="P2864" s="46" t="s">
        <v>152</v>
      </c>
      <c r="Q2864" s="58">
        <f t="shared" si="576"/>
        <v>0</v>
      </c>
      <c r="R2864" s="46">
        <f t="shared" si="577"/>
        <v>370.5</v>
      </c>
      <c r="S2864" s="58" t="str">
        <f t="shared" si="578"/>
        <v>No Discount</v>
      </c>
      <c r="T2864" s="46" t="str">
        <f t="shared" si="579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80"/>
        <v>0</v>
      </c>
      <c r="W2864" s="46" t="str">
        <f t="shared" si="581"/>
        <v>-</v>
      </c>
      <c r="X2864" s="58">
        <f t="shared" si="582"/>
        <v>0</v>
      </c>
      <c r="Y2864" s="46" t="str">
        <f t="shared" si="583"/>
        <v>Yes</v>
      </c>
      <c r="Z2864" s="46" t="str">
        <f t="shared" si="584"/>
        <v>MID</v>
      </c>
    </row>
    <row r="2865" spans="1:26" x14ac:dyDescent="0.25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72"/>
        <v>7064</v>
      </c>
      <c r="L2865" s="46">
        <f t="shared" si="573"/>
        <v>7623</v>
      </c>
      <c r="M2865" s="46">
        <v>65</v>
      </c>
      <c r="N2865" s="46">
        <f t="shared" si="574"/>
        <v>7688</v>
      </c>
      <c r="O2865" s="46">
        <f t="shared" si="575"/>
        <v>624</v>
      </c>
      <c r="P2865" s="46" t="s">
        <v>28</v>
      </c>
      <c r="Q2865" s="58">
        <f t="shared" si="576"/>
        <v>0</v>
      </c>
      <c r="R2865" s="46" t="str">
        <f t="shared" si="577"/>
        <v>-</v>
      </c>
      <c r="S2865" s="58" t="str">
        <f t="shared" si="578"/>
        <v>No Discount</v>
      </c>
      <c r="T2865" s="46" t="str">
        <f t="shared" si="579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80"/>
        <v>0</v>
      </c>
      <c r="W2865" s="46" t="str">
        <f t="shared" si="581"/>
        <v>-</v>
      </c>
      <c r="X2865" s="58">
        <f t="shared" si="582"/>
        <v>0</v>
      </c>
      <c r="Y2865" s="46" t="str">
        <f t="shared" si="583"/>
        <v>Yes</v>
      </c>
      <c r="Z2865" s="46" t="str">
        <f t="shared" si="584"/>
        <v>Very high</v>
      </c>
    </row>
    <row r="2866" spans="1:26" x14ac:dyDescent="0.25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72"/>
        <v>4361</v>
      </c>
      <c r="L2866" s="46">
        <f t="shared" si="573"/>
        <v>4704</v>
      </c>
      <c r="M2866" s="46">
        <v>57</v>
      </c>
      <c r="N2866" s="46">
        <f t="shared" si="574"/>
        <v>4761</v>
      </c>
      <c r="O2866" s="46">
        <f t="shared" si="575"/>
        <v>400</v>
      </c>
      <c r="P2866" s="46" t="s">
        <v>28</v>
      </c>
      <c r="Q2866" s="58">
        <f t="shared" si="576"/>
        <v>0</v>
      </c>
      <c r="R2866" s="46">
        <f t="shared" si="577"/>
        <v>714.15</v>
      </c>
      <c r="S2866" s="58" t="str">
        <f t="shared" si="578"/>
        <v>No Discount</v>
      </c>
      <c r="T2866" s="46" t="str">
        <f t="shared" si="579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80"/>
        <v>0</v>
      </c>
      <c r="W2866" s="46" t="str">
        <f t="shared" si="581"/>
        <v>-</v>
      </c>
      <c r="X2866" s="58">
        <f t="shared" si="582"/>
        <v>0</v>
      </c>
      <c r="Y2866" s="46" t="str">
        <f t="shared" si="583"/>
        <v>Yes</v>
      </c>
      <c r="Z2866" s="46" t="str">
        <f t="shared" si="584"/>
        <v>HIGH</v>
      </c>
    </row>
    <row r="2867" spans="1:26" x14ac:dyDescent="0.25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72"/>
        <v>1716</v>
      </c>
      <c r="L2867" s="46">
        <f t="shared" si="573"/>
        <v>1834</v>
      </c>
      <c r="M2867" s="46">
        <v>20</v>
      </c>
      <c r="N2867" s="46">
        <f t="shared" si="574"/>
        <v>1854</v>
      </c>
      <c r="O2867" s="46">
        <f t="shared" si="575"/>
        <v>138</v>
      </c>
      <c r="P2867" s="46" t="s">
        <v>30</v>
      </c>
      <c r="Q2867" s="58">
        <f t="shared" si="576"/>
        <v>0</v>
      </c>
      <c r="R2867" s="46">
        <f t="shared" si="577"/>
        <v>519.12</v>
      </c>
      <c r="S2867" s="58" t="str">
        <f t="shared" si="578"/>
        <v>No Discount</v>
      </c>
      <c r="T2867" s="46" t="str">
        <f t="shared" si="579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80"/>
        <v>0</v>
      </c>
      <c r="W2867" s="46">
        <f t="shared" si="581"/>
        <v>519.12</v>
      </c>
      <c r="X2867" s="58">
        <f t="shared" si="582"/>
        <v>0</v>
      </c>
      <c r="Y2867" s="46" t="str">
        <f t="shared" si="583"/>
        <v>Yes</v>
      </c>
      <c r="Z2867" s="46" t="str">
        <f t="shared" si="584"/>
        <v>LOW</v>
      </c>
    </row>
    <row r="2868" spans="1:26" x14ac:dyDescent="0.25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72"/>
        <v>7880</v>
      </c>
      <c r="L2868" s="46">
        <f t="shared" si="573"/>
        <v>8760</v>
      </c>
      <c r="M2868" s="46">
        <v>81</v>
      </c>
      <c r="N2868" s="46">
        <f t="shared" si="574"/>
        <v>8841</v>
      </c>
      <c r="O2868" s="46">
        <f t="shared" si="575"/>
        <v>961</v>
      </c>
      <c r="P2868" s="46" t="s">
        <v>28</v>
      </c>
      <c r="Q2868" s="58">
        <f t="shared" si="576"/>
        <v>0</v>
      </c>
      <c r="R2868" s="46" t="str">
        <f t="shared" si="577"/>
        <v>-</v>
      </c>
      <c r="S2868" s="58" t="str">
        <f t="shared" si="578"/>
        <v>No Discount</v>
      </c>
      <c r="T2868" s="46" t="str">
        <f t="shared" si="579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80"/>
        <v>0</v>
      </c>
      <c r="W2868" s="46" t="str">
        <f t="shared" si="581"/>
        <v>-</v>
      </c>
      <c r="X2868" s="58">
        <f t="shared" si="582"/>
        <v>0</v>
      </c>
      <c r="Y2868" s="46" t="str">
        <f t="shared" si="583"/>
        <v>Yes</v>
      </c>
      <c r="Z2868" s="46" t="str">
        <f t="shared" si="584"/>
        <v>Very high</v>
      </c>
    </row>
    <row r="2869" spans="1:26" x14ac:dyDescent="0.25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72"/>
        <v>1254</v>
      </c>
      <c r="L2869" s="46">
        <f t="shared" si="573"/>
        <v>1382</v>
      </c>
      <c r="M2869" s="46">
        <v>23</v>
      </c>
      <c r="N2869" s="46">
        <f t="shared" si="574"/>
        <v>1405</v>
      </c>
      <c r="O2869" s="46">
        <f t="shared" si="575"/>
        <v>151</v>
      </c>
      <c r="P2869" s="46" t="s">
        <v>30</v>
      </c>
      <c r="Q2869" s="58">
        <f t="shared" si="576"/>
        <v>0</v>
      </c>
      <c r="R2869" s="46" t="str">
        <f t="shared" si="577"/>
        <v>-</v>
      </c>
      <c r="S2869" s="58" t="str">
        <f t="shared" si="578"/>
        <v>No Discount</v>
      </c>
      <c r="T2869" s="46" t="str">
        <f t="shared" si="579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80"/>
        <v>0</v>
      </c>
      <c r="W2869" s="46" t="str">
        <f t="shared" si="581"/>
        <v>-</v>
      </c>
      <c r="X2869" s="58">
        <f t="shared" si="582"/>
        <v>0</v>
      </c>
      <c r="Y2869" s="46" t="str">
        <f t="shared" si="583"/>
        <v>No</v>
      </c>
      <c r="Z2869" s="46" t="str">
        <f t="shared" si="584"/>
        <v>MID</v>
      </c>
    </row>
    <row r="2870" spans="1:26" x14ac:dyDescent="0.25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72"/>
        <v>15828</v>
      </c>
      <c r="L2870" s="46">
        <f t="shared" si="573"/>
        <v>17756</v>
      </c>
      <c r="M2870" s="46">
        <v>29</v>
      </c>
      <c r="N2870" s="46">
        <f t="shared" si="574"/>
        <v>17785</v>
      </c>
      <c r="O2870" s="46">
        <f t="shared" si="575"/>
        <v>1957</v>
      </c>
      <c r="P2870" s="46" t="s">
        <v>28</v>
      </c>
      <c r="Q2870" s="58">
        <f t="shared" si="576"/>
        <v>0.3</v>
      </c>
      <c r="R2870" s="46">
        <f t="shared" si="577"/>
        <v>5335.5</v>
      </c>
      <c r="S2870" s="58" t="str">
        <f t="shared" si="578"/>
        <v>No Discount</v>
      </c>
      <c r="T2870" s="46" t="str">
        <f t="shared" si="579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80"/>
        <v>0.3</v>
      </c>
      <c r="W2870" s="46">
        <f t="shared" si="581"/>
        <v>5335.5</v>
      </c>
      <c r="X2870" s="58">
        <f t="shared" si="582"/>
        <v>0</v>
      </c>
      <c r="Y2870" s="46" t="str">
        <f t="shared" si="583"/>
        <v>Yes</v>
      </c>
      <c r="Z2870" s="46" t="str">
        <f t="shared" si="584"/>
        <v>MID</v>
      </c>
    </row>
    <row r="2871" spans="1:26" x14ac:dyDescent="0.25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72"/>
        <v>28104</v>
      </c>
      <c r="L2871" s="46">
        <f t="shared" si="573"/>
        <v>30632</v>
      </c>
      <c r="M2871" s="46">
        <v>63</v>
      </c>
      <c r="N2871" s="46">
        <f t="shared" si="574"/>
        <v>30695</v>
      </c>
      <c r="O2871" s="46">
        <f t="shared" si="575"/>
        <v>2591</v>
      </c>
      <c r="P2871" s="46" t="s">
        <v>152</v>
      </c>
      <c r="Q2871" s="58">
        <f t="shared" si="576"/>
        <v>0</v>
      </c>
      <c r="R2871" s="46" t="str">
        <f t="shared" si="577"/>
        <v>-</v>
      </c>
      <c r="S2871" s="58" t="str">
        <f t="shared" si="578"/>
        <v>No Discount</v>
      </c>
      <c r="T2871" s="46" t="str">
        <f t="shared" si="579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80"/>
        <v>0</v>
      </c>
      <c r="W2871" s="46" t="str">
        <f t="shared" si="581"/>
        <v>-</v>
      </c>
      <c r="X2871" s="58">
        <f t="shared" si="582"/>
        <v>0</v>
      </c>
      <c r="Y2871" s="46" t="str">
        <f t="shared" si="583"/>
        <v>Yes</v>
      </c>
      <c r="Z2871" s="46" t="str">
        <f t="shared" si="584"/>
        <v>Very high</v>
      </c>
    </row>
    <row r="2872" spans="1:26" x14ac:dyDescent="0.25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72"/>
        <v>86</v>
      </c>
      <c r="L2872" s="46">
        <f t="shared" si="573"/>
        <v>93</v>
      </c>
      <c r="M2872" s="46">
        <v>10</v>
      </c>
      <c r="N2872" s="46">
        <f t="shared" si="574"/>
        <v>103</v>
      </c>
      <c r="O2872" s="46">
        <f t="shared" si="575"/>
        <v>17</v>
      </c>
      <c r="P2872" s="46" t="s">
        <v>64</v>
      </c>
      <c r="Q2872" s="58">
        <f t="shared" si="576"/>
        <v>0</v>
      </c>
      <c r="R2872" s="46" t="str">
        <f t="shared" si="577"/>
        <v>-</v>
      </c>
      <c r="S2872" s="58" t="str">
        <f t="shared" si="578"/>
        <v>No Discount</v>
      </c>
      <c r="T2872" s="46" t="str">
        <f t="shared" si="579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si="580"/>
        <v>0</v>
      </c>
      <c r="W2872" s="46" t="str">
        <f t="shared" si="581"/>
        <v>-</v>
      </c>
      <c r="X2872" s="58">
        <f t="shared" si="582"/>
        <v>0</v>
      </c>
      <c r="Y2872" s="46" t="str">
        <f t="shared" si="583"/>
        <v>No</v>
      </c>
      <c r="Z2872" s="46" t="str">
        <f t="shared" si="584"/>
        <v>LOW</v>
      </c>
    </row>
    <row r="2873" spans="1:26" x14ac:dyDescent="0.25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72"/>
        <v>15144</v>
      </c>
      <c r="L2873" s="46">
        <f t="shared" si="573"/>
        <v>16052</v>
      </c>
      <c r="M2873" s="46">
        <v>67</v>
      </c>
      <c r="N2873" s="46">
        <f t="shared" si="574"/>
        <v>16119</v>
      </c>
      <c r="O2873" s="46">
        <f t="shared" si="575"/>
        <v>975</v>
      </c>
      <c r="P2873" s="46" t="s">
        <v>30</v>
      </c>
      <c r="Q2873" s="58">
        <f t="shared" si="576"/>
        <v>0.3</v>
      </c>
      <c r="R2873" s="46">
        <f t="shared" si="577"/>
        <v>4835.7</v>
      </c>
      <c r="S2873" s="58" t="str">
        <f t="shared" si="578"/>
        <v>No Discount</v>
      </c>
      <c r="T2873" s="46" t="str">
        <f t="shared" si="579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80"/>
        <v>0.3</v>
      </c>
      <c r="W2873" s="46">
        <f t="shared" si="581"/>
        <v>4835.7</v>
      </c>
      <c r="X2873" s="58">
        <f t="shared" si="582"/>
        <v>0</v>
      </c>
      <c r="Y2873" s="46" t="str">
        <f t="shared" si="583"/>
        <v>Yes</v>
      </c>
      <c r="Z2873" s="46" t="str">
        <f t="shared" si="584"/>
        <v>Very high</v>
      </c>
    </row>
    <row r="2874" spans="1:26" x14ac:dyDescent="0.25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72"/>
        <v>1938</v>
      </c>
      <c r="L2874" s="46">
        <f t="shared" si="573"/>
        <v>2073</v>
      </c>
      <c r="M2874" s="46">
        <v>63</v>
      </c>
      <c r="N2874" s="46">
        <f t="shared" si="574"/>
        <v>2136</v>
      </c>
      <c r="O2874" s="46">
        <f t="shared" si="575"/>
        <v>198</v>
      </c>
      <c r="P2874" s="46" t="s">
        <v>30</v>
      </c>
      <c r="Q2874" s="58">
        <f t="shared" si="576"/>
        <v>0.3</v>
      </c>
      <c r="R2874" s="46">
        <f t="shared" si="577"/>
        <v>640.79999999999995</v>
      </c>
      <c r="S2874" s="58" t="str">
        <f t="shared" si="578"/>
        <v>No Discount</v>
      </c>
      <c r="T2874" s="46" t="str">
        <f t="shared" si="579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80"/>
        <v>0.3</v>
      </c>
      <c r="W2874" s="46">
        <f t="shared" si="581"/>
        <v>640.79999999999995</v>
      </c>
      <c r="X2874" s="58">
        <f t="shared" si="582"/>
        <v>0</v>
      </c>
      <c r="Y2874" s="46" t="str">
        <f t="shared" si="583"/>
        <v>No</v>
      </c>
      <c r="Z2874" s="46" t="str">
        <f t="shared" si="584"/>
        <v>Very high</v>
      </c>
    </row>
    <row r="2875" spans="1:26" x14ac:dyDescent="0.25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72"/>
        <v>3044</v>
      </c>
      <c r="L2875" s="46">
        <f t="shared" si="573"/>
        <v>3316</v>
      </c>
      <c r="M2875" s="46">
        <v>94</v>
      </c>
      <c r="N2875" s="46">
        <f t="shared" si="574"/>
        <v>3410</v>
      </c>
      <c r="O2875" s="46">
        <f t="shared" si="575"/>
        <v>366</v>
      </c>
      <c r="P2875" s="46" t="s">
        <v>152</v>
      </c>
      <c r="Q2875" s="58">
        <f t="shared" si="576"/>
        <v>0.3</v>
      </c>
      <c r="R2875" s="46">
        <f t="shared" si="577"/>
        <v>1023</v>
      </c>
      <c r="S2875" s="58" t="str">
        <f t="shared" si="578"/>
        <v>No Discount</v>
      </c>
      <c r="T2875" s="46" t="str">
        <f t="shared" si="579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80"/>
        <v>0.3</v>
      </c>
      <c r="W2875" s="46">
        <f t="shared" si="581"/>
        <v>1023</v>
      </c>
      <c r="X2875" s="58">
        <f t="shared" si="582"/>
        <v>0</v>
      </c>
      <c r="Y2875" s="46" t="str">
        <f t="shared" si="583"/>
        <v>No</v>
      </c>
      <c r="Z2875" s="46" t="str">
        <f t="shared" si="584"/>
        <v>Very high</v>
      </c>
    </row>
    <row r="2876" spans="1:26" x14ac:dyDescent="0.25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72"/>
        <v>12140</v>
      </c>
      <c r="L2876" s="46">
        <f t="shared" si="573"/>
        <v>12992</v>
      </c>
      <c r="M2876" s="46">
        <v>92</v>
      </c>
      <c r="N2876" s="46">
        <f t="shared" si="574"/>
        <v>13084</v>
      </c>
      <c r="O2876" s="46">
        <f t="shared" si="575"/>
        <v>944</v>
      </c>
      <c r="P2876" s="46" t="s">
        <v>30</v>
      </c>
      <c r="Q2876" s="58">
        <f t="shared" si="576"/>
        <v>0</v>
      </c>
      <c r="R2876" s="46" t="str">
        <f t="shared" si="577"/>
        <v>-</v>
      </c>
      <c r="S2876" s="58" t="str">
        <f t="shared" si="578"/>
        <v>No Discount</v>
      </c>
      <c r="T2876" s="46" t="str">
        <f t="shared" si="579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80"/>
        <v>0</v>
      </c>
      <c r="W2876" s="46" t="str">
        <f t="shared" si="581"/>
        <v>-</v>
      </c>
      <c r="X2876" s="58">
        <f t="shared" si="582"/>
        <v>0</v>
      </c>
      <c r="Y2876" s="46" t="str">
        <f t="shared" si="583"/>
        <v>Yes</v>
      </c>
      <c r="Z2876" s="46" t="str">
        <f t="shared" si="584"/>
        <v>Very high</v>
      </c>
    </row>
    <row r="2877" spans="1:26" x14ac:dyDescent="0.25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72"/>
        <v>14480</v>
      </c>
      <c r="L2877" s="46">
        <f t="shared" si="573"/>
        <v>15208</v>
      </c>
      <c r="M2877" s="46">
        <v>69</v>
      </c>
      <c r="N2877" s="46">
        <f t="shared" si="574"/>
        <v>15277</v>
      </c>
      <c r="O2877" s="46">
        <f t="shared" si="575"/>
        <v>797</v>
      </c>
      <c r="P2877" s="46" t="s">
        <v>64</v>
      </c>
      <c r="Q2877" s="58">
        <f t="shared" si="576"/>
        <v>0.3</v>
      </c>
      <c r="R2877" s="46">
        <f t="shared" si="577"/>
        <v>4583.0999999999995</v>
      </c>
      <c r="S2877" s="58" t="str">
        <f t="shared" si="578"/>
        <v>No Discount</v>
      </c>
      <c r="T2877" s="46" t="str">
        <f t="shared" si="579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80"/>
        <v>0.3</v>
      </c>
      <c r="W2877" s="46">
        <f t="shared" si="581"/>
        <v>4583.0999999999995</v>
      </c>
      <c r="X2877" s="58">
        <f t="shared" si="582"/>
        <v>0</v>
      </c>
      <c r="Y2877" s="46" t="str">
        <f t="shared" si="583"/>
        <v>No</v>
      </c>
      <c r="Z2877" s="46" t="str">
        <f t="shared" si="584"/>
        <v>Very high</v>
      </c>
    </row>
    <row r="2878" spans="1:26" x14ac:dyDescent="0.25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72"/>
        <v>22852</v>
      </c>
      <c r="L2878" s="46">
        <f t="shared" si="573"/>
        <v>23528</v>
      </c>
      <c r="M2878" s="46">
        <v>31</v>
      </c>
      <c r="N2878" s="46">
        <f t="shared" si="574"/>
        <v>23559</v>
      </c>
      <c r="O2878" s="46">
        <f t="shared" si="575"/>
        <v>707</v>
      </c>
      <c r="P2878" s="46" t="s">
        <v>30</v>
      </c>
      <c r="Q2878" s="58">
        <f t="shared" si="576"/>
        <v>0.3</v>
      </c>
      <c r="R2878" s="46">
        <f t="shared" si="577"/>
        <v>7067.7</v>
      </c>
      <c r="S2878" s="58" t="str">
        <f t="shared" si="578"/>
        <v>No Discount</v>
      </c>
      <c r="T2878" s="46" t="str">
        <f t="shared" si="579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80"/>
        <v>0.3</v>
      </c>
      <c r="W2878" s="46">
        <f t="shared" si="581"/>
        <v>7067.7</v>
      </c>
      <c r="X2878" s="58">
        <f t="shared" si="582"/>
        <v>0</v>
      </c>
      <c r="Y2878" s="46" t="str">
        <f t="shared" si="583"/>
        <v>Yes</v>
      </c>
      <c r="Z2878" s="46" t="str">
        <f t="shared" si="584"/>
        <v>MID</v>
      </c>
    </row>
    <row r="2879" spans="1:26" x14ac:dyDescent="0.25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72"/>
        <v>190024</v>
      </c>
      <c r="L2879" s="46">
        <f t="shared" si="573"/>
        <v>201240</v>
      </c>
      <c r="M2879" s="46">
        <v>75</v>
      </c>
      <c r="N2879" s="46">
        <f t="shared" si="574"/>
        <v>201315</v>
      </c>
      <c r="O2879" s="46">
        <f t="shared" si="575"/>
        <v>11291</v>
      </c>
      <c r="P2879" s="46" t="s">
        <v>30</v>
      </c>
      <c r="Q2879" s="58">
        <f t="shared" si="576"/>
        <v>0</v>
      </c>
      <c r="R2879" s="46">
        <f t="shared" si="577"/>
        <v>56368.200000000004</v>
      </c>
      <c r="S2879" s="58" t="str">
        <f t="shared" si="578"/>
        <v>No Discount</v>
      </c>
      <c r="T2879" s="46" t="str">
        <f t="shared" si="579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80"/>
        <v>0</v>
      </c>
      <c r="W2879" s="46">
        <f t="shared" si="581"/>
        <v>56368.200000000004</v>
      </c>
      <c r="X2879" s="58">
        <f t="shared" si="582"/>
        <v>0</v>
      </c>
      <c r="Y2879" s="46" t="str">
        <f t="shared" si="583"/>
        <v>Yes</v>
      </c>
      <c r="Z2879" s="46" t="str">
        <f t="shared" si="584"/>
        <v>Very high</v>
      </c>
    </row>
    <row r="2880" spans="1:26" x14ac:dyDescent="0.25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72"/>
        <v>2715</v>
      </c>
      <c r="L2880" s="46">
        <f t="shared" si="573"/>
        <v>2823</v>
      </c>
      <c r="M2880" s="46">
        <v>94</v>
      </c>
      <c r="N2880" s="46">
        <f t="shared" si="574"/>
        <v>2917</v>
      </c>
      <c r="O2880" s="46">
        <f t="shared" si="575"/>
        <v>202</v>
      </c>
      <c r="P2880" s="46" t="s">
        <v>30</v>
      </c>
      <c r="Q2880" s="58">
        <f t="shared" si="576"/>
        <v>0</v>
      </c>
      <c r="R2880" s="46" t="str">
        <f t="shared" si="577"/>
        <v>-</v>
      </c>
      <c r="S2880" s="58" t="str">
        <f t="shared" si="578"/>
        <v>No Discount</v>
      </c>
      <c r="T2880" s="46" t="str">
        <f t="shared" si="579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80"/>
        <v>0</v>
      </c>
      <c r="W2880" s="46" t="str">
        <f t="shared" si="581"/>
        <v>-</v>
      </c>
      <c r="X2880" s="58">
        <f t="shared" si="582"/>
        <v>0</v>
      </c>
      <c r="Y2880" s="46" t="str">
        <f t="shared" si="583"/>
        <v>No</v>
      </c>
      <c r="Z2880" s="46" t="str">
        <f t="shared" si="584"/>
        <v>Very high</v>
      </c>
    </row>
    <row r="2881" spans="1:26" x14ac:dyDescent="0.25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72"/>
        <v>3154</v>
      </c>
      <c r="L2881" s="46">
        <f t="shared" si="573"/>
        <v>3308</v>
      </c>
      <c r="M2881" s="46">
        <v>95</v>
      </c>
      <c r="N2881" s="46">
        <f t="shared" si="574"/>
        <v>3403</v>
      </c>
      <c r="O2881" s="46">
        <f t="shared" si="575"/>
        <v>249</v>
      </c>
      <c r="P2881" s="46" t="s">
        <v>30</v>
      </c>
      <c r="Q2881" s="58">
        <f t="shared" si="576"/>
        <v>0</v>
      </c>
      <c r="R2881" s="46">
        <f t="shared" si="577"/>
        <v>952.84000000000015</v>
      </c>
      <c r="S2881" s="58" t="str">
        <f t="shared" si="578"/>
        <v>No Discount</v>
      </c>
      <c r="T2881" s="46" t="str">
        <f t="shared" si="579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80"/>
        <v>0</v>
      </c>
      <c r="W2881" s="46">
        <f t="shared" si="581"/>
        <v>952.84000000000015</v>
      </c>
      <c r="X2881" s="58">
        <f t="shared" si="582"/>
        <v>0</v>
      </c>
      <c r="Y2881" s="46" t="str">
        <f t="shared" si="583"/>
        <v>No</v>
      </c>
      <c r="Z2881" s="46" t="str">
        <f t="shared" si="584"/>
        <v>Very high</v>
      </c>
    </row>
    <row r="2882" spans="1:26" x14ac:dyDescent="0.25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72"/>
        <v>553</v>
      </c>
      <c r="L2882" s="46">
        <f t="shared" si="573"/>
        <v>574</v>
      </c>
      <c r="M2882" s="46">
        <v>10</v>
      </c>
      <c r="N2882" s="46">
        <f t="shared" si="574"/>
        <v>584</v>
      </c>
      <c r="O2882" s="46">
        <f t="shared" si="575"/>
        <v>31</v>
      </c>
      <c r="P2882" s="46" t="s">
        <v>30</v>
      </c>
      <c r="Q2882" s="58">
        <f t="shared" si="576"/>
        <v>0</v>
      </c>
      <c r="R2882" s="46">
        <f t="shared" si="577"/>
        <v>87.6</v>
      </c>
      <c r="S2882" s="58" t="str">
        <f t="shared" si="578"/>
        <v>No Discount</v>
      </c>
      <c r="T2882" s="46" t="str">
        <f t="shared" si="579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80"/>
        <v>0</v>
      </c>
      <c r="W2882" s="46" t="str">
        <f t="shared" si="581"/>
        <v>-</v>
      </c>
      <c r="X2882" s="58">
        <f t="shared" si="582"/>
        <v>0</v>
      </c>
      <c r="Y2882" s="46" t="str">
        <f t="shared" si="583"/>
        <v>No</v>
      </c>
      <c r="Z2882" s="46" t="str">
        <f t="shared" si="584"/>
        <v>LOW</v>
      </c>
    </row>
    <row r="2883" spans="1:26" x14ac:dyDescent="0.25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85">I2883*J2883</f>
        <v>23700</v>
      </c>
      <c r="L2883" s="46">
        <f t="shared" ref="L2883:L2946" si="586">H2883*J2883</f>
        <v>25851</v>
      </c>
      <c r="M2883" s="46">
        <v>68</v>
      </c>
      <c r="N2883" s="46">
        <f t="shared" ref="N2883:N2946" si="587">L2883+M2883</f>
        <v>25919</v>
      </c>
      <c r="O2883" s="46">
        <f t="shared" ref="O2883:O2946" si="588">N2883-K2883</f>
        <v>2219</v>
      </c>
      <c r="P2883" s="46" t="s">
        <v>30</v>
      </c>
      <c r="Q2883" s="58">
        <f t="shared" ref="Q2883:Q2946" si="589">IF(E2883="Amazon",30%,0)</f>
        <v>0</v>
      </c>
      <c r="R2883" s="46">
        <f t="shared" ref="R2883:R2946" si="590">IF(E2883="Amazon",30%*N2883,IF(E2883="Flipkart",28%*N2883,IF(E2883="India Mart",15%*N2883,"-")))</f>
        <v>3887.85</v>
      </c>
      <c r="S2883" s="58" t="str">
        <f t="shared" ref="S2883:S2946" si="591">IF(AND(E2883="Website",N2883&gt;25000),2%,"No Discount")</f>
        <v>No Discount</v>
      </c>
      <c r="T2883" s="46" t="str">
        <f t="shared" ref="T2883:T2946" si="592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ref="V2883:V2946" si="593">IF(E2883="Amazon",30%,0%)</f>
        <v>0</v>
      </c>
      <c r="W2883" s="46" t="str">
        <f t="shared" ref="W2883:W2946" si="594">IF(E2883="Amazon",N2883*30%,IF(E2883="flipkart",N2883*28%,IF(E2883="indiamart",N2883*15%,"-")))</f>
        <v>-</v>
      </c>
      <c r="X2883" s="58">
        <f t="shared" ref="X2883:X2946" si="595">IF(AND(E2883="website",N2883&gt;25000),2%,0%)</f>
        <v>0</v>
      </c>
      <c r="Y2883" s="46" t="str">
        <f t="shared" ref="Y2883:Y2946" si="596">IF(OR(D2883="Furniture",D2883="Technology"),"Yes","No")</f>
        <v>Yes</v>
      </c>
      <c r="Z2883" s="46" t="str">
        <f t="shared" ref="Z2883:Z2946" si="597">_xlfn.IFS(M2883&lt;=20,"LOW",M2883&lt;=40,"MID",M2883&lt;=60,"HIGH",M2883&gt;60,"Very high")</f>
        <v>Very high</v>
      </c>
    </row>
    <row r="2884" spans="1:26" x14ac:dyDescent="0.25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85"/>
        <v>129</v>
      </c>
      <c r="L2884" s="46">
        <f t="shared" si="586"/>
        <v>135</v>
      </c>
      <c r="M2884" s="46">
        <v>30</v>
      </c>
      <c r="N2884" s="46">
        <f t="shared" si="587"/>
        <v>165</v>
      </c>
      <c r="O2884" s="46">
        <f t="shared" si="588"/>
        <v>36</v>
      </c>
      <c r="P2884" s="46" t="s">
        <v>30</v>
      </c>
      <c r="Q2884" s="58">
        <f t="shared" si="589"/>
        <v>0</v>
      </c>
      <c r="R2884" s="46" t="str">
        <f t="shared" si="590"/>
        <v>-</v>
      </c>
      <c r="S2884" s="58" t="str">
        <f t="shared" si="591"/>
        <v>No Discount</v>
      </c>
      <c r="T2884" s="46" t="str">
        <f t="shared" si="592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93"/>
        <v>0</v>
      </c>
      <c r="W2884" s="46" t="str">
        <f t="shared" si="594"/>
        <v>-</v>
      </c>
      <c r="X2884" s="58">
        <f t="shared" si="595"/>
        <v>0</v>
      </c>
      <c r="Y2884" s="46" t="str">
        <f t="shared" si="596"/>
        <v>No</v>
      </c>
      <c r="Z2884" s="46" t="str">
        <f t="shared" si="597"/>
        <v>MID</v>
      </c>
    </row>
    <row r="2885" spans="1:26" x14ac:dyDescent="0.25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85"/>
        <v>10212</v>
      </c>
      <c r="L2885" s="46">
        <f t="shared" si="586"/>
        <v>10824</v>
      </c>
      <c r="M2885" s="46">
        <v>82</v>
      </c>
      <c r="N2885" s="46">
        <f t="shared" si="587"/>
        <v>10906</v>
      </c>
      <c r="O2885" s="46">
        <f t="shared" si="588"/>
        <v>694</v>
      </c>
      <c r="P2885" s="46" t="s">
        <v>152</v>
      </c>
      <c r="Q2885" s="58">
        <f t="shared" si="589"/>
        <v>0</v>
      </c>
      <c r="R2885" s="46" t="str">
        <f t="shared" si="590"/>
        <v>-</v>
      </c>
      <c r="S2885" s="58" t="str">
        <f t="shared" si="591"/>
        <v>No Discount</v>
      </c>
      <c r="T2885" s="46" t="str">
        <f t="shared" si="592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93"/>
        <v>0</v>
      </c>
      <c r="W2885" s="46" t="str">
        <f t="shared" si="594"/>
        <v>-</v>
      </c>
      <c r="X2885" s="58">
        <f t="shared" si="595"/>
        <v>0</v>
      </c>
      <c r="Y2885" s="46" t="str">
        <f t="shared" si="596"/>
        <v>Yes</v>
      </c>
      <c r="Z2885" s="46" t="str">
        <f t="shared" si="597"/>
        <v>Very high</v>
      </c>
    </row>
    <row r="2886" spans="1:26" x14ac:dyDescent="0.25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85"/>
        <v>1416</v>
      </c>
      <c r="L2886" s="46">
        <f t="shared" si="586"/>
        <v>1546</v>
      </c>
      <c r="M2886" s="46">
        <v>21</v>
      </c>
      <c r="N2886" s="46">
        <f t="shared" si="587"/>
        <v>1567</v>
      </c>
      <c r="O2886" s="46">
        <f t="shared" si="588"/>
        <v>151</v>
      </c>
      <c r="P2886" s="46" t="s">
        <v>28</v>
      </c>
      <c r="Q2886" s="58">
        <f t="shared" si="589"/>
        <v>0</v>
      </c>
      <c r="R2886" s="46">
        <f t="shared" si="590"/>
        <v>235.04999999999998</v>
      </c>
      <c r="S2886" s="58" t="str">
        <f t="shared" si="591"/>
        <v>No Discount</v>
      </c>
      <c r="T2886" s="46" t="str">
        <f t="shared" si="592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93"/>
        <v>0</v>
      </c>
      <c r="W2886" s="46" t="str">
        <f t="shared" si="594"/>
        <v>-</v>
      </c>
      <c r="X2886" s="58">
        <f t="shared" si="595"/>
        <v>0</v>
      </c>
      <c r="Y2886" s="46" t="str">
        <f t="shared" si="596"/>
        <v>No</v>
      </c>
      <c r="Z2886" s="46" t="str">
        <f t="shared" si="597"/>
        <v>MID</v>
      </c>
    </row>
    <row r="2887" spans="1:26" x14ac:dyDescent="0.25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85"/>
        <v>114</v>
      </c>
      <c r="L2887" s="46">
        <f t="shared" si="586"/>
        <v>120</v>
      </c>
      <c r="M2887" s="46">
        <v>10</v>
      </c>
      <c r="N2887" s="46">
        <f t="shared" si="587"/>
        <v>130</v>
      </c>
      <c r="O2887" s="46">
        <f t="shared" si="588"/>
        <v>16</v>
      </c>
      <c r="P2887" s="46" t="s">
        <v>152</v>
      </c>
      <c r="Q2887" s="58">
        <f t="shared" si="589"/>
        <v>0</v>
      </c>
      <c r="R2887" s="46">
        <f t="shared" si="590"/>
        <v>36.400000000000006</v>
      </c>
      <c r="S2887" s="58" t="str">
        <f t="shared" si="591"/>
        <v>No Discount</v>
      </c>
      <c r="T2887" s="46" t="str">
        <f t="shared" si="592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93"/>
        <v>0</v>
      </c>
      <c r="W2887" s="46">
        <f t="shared" si="594"/>
        <v>36.400000000000006</v>
      </c>
      <c r="X2887" s="58">
        <f t="shared" si="595"/>
        <v>0</v>
      </c>
      <c r="Y2887" s="46" t="str">
        <f t="shared" si="596"/>
        <v>No</v>
      </c>
      <c r="Z2887" s="46" t="str">
        <f t="shared" si="597"/>
        <v>LOW</v>
      </c>
    </row>
    <row r="2888" spans="1:26" x14ac:dyDescent="0.25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85"/>
        <v>2067</v>
      </c>
      <c r="L2888" s="46">
        <f t="shared" si="586"/>
        <v>2187</v>
      </c>
      <c r="M2888" s="46">
        <v>99</v>
      </c>
      <c r="N2888" s="46">
        <f t="shared" si="587"/>
        <v>2286</v>
      </c>
      <c r="O2888" s="46">
        <f t="shared" si="588"/>
        <v>219</v>
      </c>
      <c r="P2888" s="46" t="s">
        <v>28</v>
      </c>
      <c r="Q2888" s="58">
        <f t="shared" si="589"/>
        <v>0</v>
      </c>
      <c r="R2888" s="46" t="str">
        <f t="shared" si="590"/>
        <v>-</v>
      </c>
      <c r="S2888" s="58" t="str">
        <f t="shared" si="591"/>
        <v>No Discount</v>
      </c>
      <c r="T2888" s="46" t="str">
        <f t="shared" si="592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93"/>
        <v>0</v>
      </c>
      <c r="W2888" s="46" t="str">
        <f t="shared" si="594"/>
        <v>-</v>
      </c>
      <c r="X2888" s="58">
        <f t="shared" si="595"/>
        <v>0</v>
      </c>
      <c r="Y2888" s="46" t="str">
        <f t="shared" si="596"/>
        <v>No</v>
      </c>
      <c r="Z2888" s="46" t="str">
        <f t="shared" si="597"/>
        <v>Very high</v>
      </c>
    </row>
    <row r="2889" spans="1:26" x14ac:dyDescent="0.25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85"/>
        <v>6800</v>
      </c>
      <c r="L2889" s="46">
        <f t="shared" si="586"/>
        <v>7205</v>
      </c>
      <c r="M2889" s="46">
        <v>53</v>
      </c>
      <c r="N2889" s="46">
        <f t="shared" si="587"/>
        <v>7258</v>
      </c>
      <c r="O2889" s="46">
        <f t="shared" si="588"/>
        <v>458</v>
      </c>
      <c r="P2889" s="46" t="s">
        <v>30</v>
      </c>
      <c r="Q2889" s="58">
        <f t="shared" si="589"/>
        <v>0</v>
      </c>
      <c r="R2889" s="46" t="str">
        <f t="shared" si="590"/>
        <v>-</v>
      </c>
      <c r="S2889" s="58" t="str">
        <f t="shared" si="591"/>
        <v>No Discount</v>
      </c>
      <c r="T2889" s="46" t="str">
        <f t="shared" si="592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93"/>
        <v>0</v>
      </c>
      <c r="W2889" s="46" t="str">
        <f t="shared" si="594"/>
        <v>-</v>
      </c>
      <c r="X2889" s="58">
        <f t="shared" si="595"/>
        <v>0</v>
      </c>
      <c r="Y2889" s="46" t="str">
        <f t="shared" si="596"/>
        <v>No</v>
      </c>
      <c r="Z2889" s="46" t="str">
        <f t="shared" si="597"/>
        <v>HIGH</v>
      </c>
    </row>
    <row r="2890" spans="1:26" x14ac:dyDescent="0.25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85"/>
        <v>1938</v>
      </c>
      <c r="L2890" s="46">
        <f t="shared" si="586"/>
        <v>2178</v>
      </c>
      <c r="M2890" s="46">
        <v>65</v>
      </c>
      <c r="N2890" s="46">
        <f t="shared" si="587"/>
        <v>2243</v>
      </c>
      <c r="O2890" s="46">
        <f t="shared" si="588"/>
        <v>305</v>
      </c>
      <c r="P2890" s="46" t="s">
        <v>30</v>
      </c>
      <c r="Q2890" s="58">
        <f t="shared" si="589"/>
        <v>0</v>
      </c>
      <c r="R2890" s="46">
        <f t="shared" si="590"/>
        <v>336.45</v>
      </c>
      <c r="S2890" s="58" t="str">
        <f t="shared" si="591"/>
        <v>No Discount</v>
      </c>
      <c r="T2890" s="46" t="str">
        <f t="shared" si="592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93"/>
        <v>0</v>
      </c>
      <c r="W2890" s="46" t="str">
        <f t="shared" si="594"/>
        <v>-</v>
      </c>
      <c r="X2890" s="58">
        <f t="shared" si="595"/>
        <v>0</v>
      </c>
      <c r="Y2890" s="46" t="str">
        <f t="shared" si="596"/>
        <v>No</v>
      </c>
      <c r="Z2890" s="46" t="str">
        <f t="shared" si="597"/>
        <v>Very high</v>
      </c>
    </row>
    <row r="2891" spans="1:26" x14ac:dyDescent="0.25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85"/>
        <v>7572</v>
      </c>
      <c r="L2891" s="46">
        <f t="shared" si="586"/>
        <v>8026</v>
      </c>
      <c r="M2891" s="46">
        <v>70</v>
      </c>
      <c r="N2891" s="46">
        <f t="shared" si="587"/>
        <v>8096</v>
      </c>
      <c r="O2891" s="46">
        <f t="shared" si="588"/>
        <v>524</v>
      </c>
      <c r="P2891" s="46" t="s">
        <v>30</v>
      </c>
      <c r="Q2891" s="58">
        <f t="shared" si="589"/>
        <v>0</v>
      </c>
      <c r="R2891" s="46">
        <f t="shared" si="590"/>
        <v>2266.88</v>
      </c>
      <c r="S2891" s="58" t="str">
        <f t="shared" si="591"/>
        <v>No Discount</v>
      </c>
      <c r="T2891" s="46" t="str">
        <f t="shared" si="592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93"/>
        <v>0</v>
      </c>
      <c r="W2891" s="46">
        <f t="shared" si="594"/>
        <v>2266.88</v>
      </c>
      <c r="X2891" s="58">
        <f t="shared" si="595"/>
        <v>0</v>
      </c>
      <c r="Y2891" s="46" t="str">
        <f t="shared" si="596"/>
        <v>Yes</v>
      </c>
      <c r="Z2891" s="46" t="str">
        <f t="shared" si="597"/>
        <v>Very high</v>
      </c>
    </row>
    <row r="2892" spans="1:26" x14ac:dyDescent="0.25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85"/>
        <v>1560</v>
      </c>
      <c r="L2892" s="46">
        <f t="shared" si="586"/>
        <v>1653</v>
      </c>
      <c r="M2892" s="46">
        <v>66</v>
      </c>
      <c r="N2892" s="46">
        <f t="shared" si="587"/>
        <v>1719</v>
      </c>
      <c r="O2892" s="46">
        <f t="shared" si="588"/>
        <v>159</v>
      </c>
      <c r="P2892" s="46" t="s">
        <v>30</v>
      </c>
      <c r="Q2892" s="58">
        <f t="shared" si="589"/>
        <v>0</v>
      </c>
      <c r="R2892" s="46" t="str">
        <f t="shared" si="590"/>
        <v>-</v>
      </c>
      <c r="S2892" s="58" t="str">
        <f t="shared" si="591"/>
        <v>No Discount</v>
      </c>
      <c r="T2892" s="46" t="str">
        <f t="shared" si="592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93"/>
        <v>0</v>
      </c>
      <c r="W2892" s="46" t="str">
        <f t="shared" si="594"/>
        <v>-</v>
      </c>
      <c r="X2892" s="58">
        <f t="shared" si="595"/>
        <v>0</v>
      </c>
      <c r="Y2892" s="46" t="str">
        <f t="shared" si="596"/>
        <v>Yes</v>
      </c>
      <c r="Z2892" s="46" t="str">
        <f t="shared" si="597"/>
        <v>Very high</v>
      </c>
    </row>
    <row r="2893" spans="1:26" x14ac:dyDescent="0.25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85"/>
        <v>170</v>
      </c>
      <c r="L2893" s="46">
        <f t="shared" si="586"/>
        <v>184</v>
      </c>
      <c r="M2893" s="46">
        <v>10</v>
      </c>
      <c r="N2893" s="46">
        <f t="shared" si="587"/>
        <v>194</v>
      </c>
      <c r="O2893" s="46">
        <f t="shared" si="588"/>
        <v>24</v>
      </c>
      <c r="P2893" s="46" t="s">
        <v>152</v>
      </c>
      <c r="Q2893" s="58">
        <f t="shared" si="589"/>
        <v>0</v>
      </c>
      <c r="R2893" s="46" t="str">
        <f t="shared" si="590"/>
        <v>-</v>
      </c>
      <c r="S2893" s="58" t="str">
        <f t="shared" si="591"/>
        <v>No Discount</v>
      </c>
      <c r="T2893" s="46" t="str">
        <f t="shared" si="592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93"/>
        <v>0</v>
      </c>
      <c r="W2893" s="46" t="str">
        <f t="shared" si="594"/>
        <v>-</v>
      </c>
      <c r="X2893" s="58">
        <f t="shared" si="595"/>
        <v>0</v>
      </c>
      <c r="Y2893" s="46" t="str">
        <f t="shared" si="596"/>
        <v>No</v>
      </c>
      <c r="Z2893" s="46" t="str">
        <f t="shared" si="597"/>
        <v>LOW</v>
      </c>
    </row>
    <row r="2894" spans="1:26" x14ac:dyDescent="0.25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85"/>
        <v>528</v>
      </c>
      <c r="L2894" s="46">
        <f t="shared" si="586"/>
        <v>582</v>
      </c>
      <c r="M2894" s="46">
        <v>30</v>
      </c>
      <c r="N2894" s="46">
        <f t="shared" si="587"/>
        <v>612</v>
      </c>
      <c r="O2894" s="46">
        <f t="shared" si="588"/>
        <v>84</v>
      </c>
      <c r="P2894" s="46" t="s">
        <v>30</v>
      </c>
      <c r="Q2894" s="58">
        <f t="shared" si="589"/>
        <v>0.3</v>
      </c>
      <c r="R2894" s="46">
        <f t="shared" si="590"/>
        <v>183.6</v>
      </c>
      <c r="S2894" s="58" t="str">
        <f t="shared" si="591"/>
        <v>No Discount</v>
      </c>
      <c r="T2894" s="46" t="str">
        <f t="shared" si="592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93"/>
        <v>0.3</v>
      </c>
      <c r="W2894" s="46">
        <f t="shared" si="594"/>
        <v>183.6</v>
      </c>
      <c r="X2894" s="58">
        <f t="shared" si="595"/>
        <v>0</v>
      </c>
      <c r="Y2894" s="46" t="str">
        <f t="shared" si="596"/>
        <v>No</v>
      </c>
      <c r="Z2894" s="46" t="str">
        <f t="shared" si="597"/>
        <v>MID</v>
      </c>
    </row>
    <row r="2895" spans="1:26" x14ac:dyDescent="0.25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85"/>
        <v>9123</v>
      </c>
      <c r="L2895" s="46">
        <f t="shared" si="586"/>
        <v>9864</v>
      </c>
      <c r="M2895" s="46">
        <v>26</v>
      </c>
      <c r="N2895" s="46">
        <f t="shared" si="587"/>
        <v>9890</v>
      </c>
      <c r="O2895" s="46">
        <f t="shared" si="588"/>
        <v>767</v>
      </c>
      <c r="P2895" s="46" t="s">
        <v>30</v>
      </c>
      <c r="Q2895" s="58">
        <f t="shared" si="589"/>
        <v>0</v>
      </c>
      <c r="R2895" s="46" t="str">
        <f t="shared" si="590"/>
        <v>-</v>
      </c>
      <c r="S2895" s="58" t="str">
        <f t="shared" si="591"/>
        <v>No Discount</v>
      </c>
      <c r="T2895" s="46" t="str">
        <f t="shared" si="592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93"/>
        <v>0</v>
      </c>
      <c r="W2895" s="46" t="str">
        <f t="shared" si="594"/>
        <v>-</v>
      </c>
      <c r="X2895" s="58">
        <f t="shared" si="595"/>
        <v>0</v>
      </c>
      <c r="Y2895" s="46" t="str">
        <f t="shared" si="596"/>
        <v>Yes</v>
      </c>
      <c r="Z2895" s="46" t="str">
        <f t="shared" si="597"/>
        <v>MID</v>
      </c>
    </row>
    <row r="2896" spans="1:26" x14ac:dyDescent="0.25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85"/>
        <v>6215</v>
      </c>
      <c r="L2896" s="46">
        <f t="shared" si="586"/>
        <v>6337</v>
      </c>
      <c r="M2896" s="46">
        <v>35</v>
      </c>
      <c r="N2896" s="46">
        <f t="shared" si="587"/>
        <v>6372</v>
      </c>
      <c r="O2896" s="46">
        <f t="shared" si="588"/>
        <v>157</v>
      </c>
      <c r="P2896" s="46" t="s">
        <v>152</v>
      </c>
      <c r="Q2896" s="58">
        <f t="shared" si="589"/>
        <v>0.3</v>
      </c>
      <c r="R2896" s="46">
        <f t="shared" si="590"/>
        <v>1911.6</v>
      </c>
      <c r="S2896" s="58" t="str">
        <f t="shared" si="591"/>
        <v>No Discount</v>
      </c>
      <c r="T2896" s="46" t="str">
        <f t="shared" si="592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93"/>
        <v>0.3</v>
      </c>
      <c r="W2896" s="46">
        <f t="shared" si="594"/>
        <v>1911.6</v>
      </c>
      <c r="X2896" s="58">
        <f t="shared" si="595"/>
        <v>0</v>
      </c>
      <c r="Y2896" s="46" t="str">
        <f t="shared" si="596"/>
        <v>Yes</v>
      </c>
      <c r="Z2896" s="46" t="str">
        <f t="shared" si="597"/>
        <v>MID</v>
      </c>
    </row>
    <row r="2897" spans="1:26" x14ac:dyDescent="0.25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85"/>
        <v>785</v>
      </c>
      <c r="L2897" s="46">
        <f t="shared" si="586"/>
        <v>830</v>
      </c>
      <c r="M2897" s="46">
        <v>30</v>
      </c>
      <c r="N2897" s="46">
        <f t="shared" si="587"/>
        <v>860</v>
      </c>
      <c r="O2897" s="46">
        <f t="shared" si="588"/>
        <v>75</v>
      </c>
      <c r="P2897" s="46" t="s">
        <v>30</v>
      </c>
      <c r="Q2897" s="58">
        <f t="shared" si="589"/>
        <v>0</v>
      </c>
      <c r="R2897" s="46" t="str">
        <f t="shared" si="590"/>
        <v>-</v>
      </c>
      <c r="S2897" s="58" t="str">
        <f t="shared" si="591"/>
        <v>No Discount</v>
      </c>
      <c r="T2897" s="46" t="str">
        <f t="shared" si="592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93"/>
        <v>0</v>
      </c>
      <c r="W2897" s="46" t="str">
        <f t="shared" si="594"/>
        <v>-</v>
      </c>
      <c r="X2897" s="58">
        <f t="shared" si="595"/>
        <v>0</v>
      </c>
      <c r="Y2897" s="46" t="str">
        <f t="shared" si="596"/>
        <v>No</v>
      </c>
      <c r="Z2897" s="46" t="str">
        <f t="shared" si="597"/>
        <v>MID</v>
      </c>
    </row>
    <row r="2898" spans="1:26" x14ac:dyDescent="0.25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85"/>
        <v>41802</v>
      </c>
      <c r="L2898" s="46">
        <f t="shared" si="586"/>
        <v>43890</v>
      </c>
      <c r="M2898" s="46">
        <v>57</v>
      </c>
      <c r="N2898" s="46">
        <f t="shared" si="587"/>
        <v>43947</v>
      </c>
      <c r="O2898" s="46">
        <f t="shared" si="588"/>
        <v>2145</v>
      </c>
      <c r="P2898" s="46" t="s">
        <v>30</v>
      </c>
      <c r="Q2898" s="58">
        <f t="shared" si="589"/>
        <v>0</v>
      </c>
      <c r="R2898" s="46">
        <f t="shared" si="590"/>
        <v>12305.160000000002</v>
      </c>
      <c r="S2898" s="58" t="str">
        <f t="shared" si="591"/>
        <v>No Discount</v>
      </c>
      <c r="T2898" s="46" t="str">
        <f t="shared" si="592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93"/>
        <v>0</v>
      </c>
      <c r="W2898" s="46">
        <f t="shared" si="594"/>
        <v>12305.160000000002</v>
      </c>
      <c r="X2898" s="58">
        <f t="shared" si="595"/>
        <v>0</v>
      </c>
      <c r="Y2898" s="46" t="str">
        <f t="shared" si="596"/>
        <v>Yes</v>
      </c>
      <c r="Z2898" s="46" t="str">
        <f t="shared" si="597"/>
        <v>HIGH</v>
      </c>
    </row>
    <row r="2899" spans="1:26" x14ac:dyDescent="0.25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85"/>
        <v>2422</v>
      </c>
      <c r="L2899" s="46">
        <f t="shared" si="586"/>
        <v>2642</v>
      </c>
      <c r="M2899" s="46">
        <v>65</v>
      </c>
      <c r="N2899" s="46">
        <f t="shared" si="587"/>
        <v>2707</v>
      </c>
      <c r="O2899" s="46">
        <f t="shared" si="588"/>
        <v>285</v>
      </c>
      <c r="P2899" s="46" t="s">
        <v>30</v>
      </c>
      <c r="Q2899" s="58">
        <f t="shared" si="589"/>
        <v>0.3</v>
      </c>
      <c r="R2899" s="46">
        <f t="shared" si="590"/>
        <v>812.1</v>
      </c>
      <c r="S2899" s="58" t="str">
        <f t="shared" si="591"/>
        <v>No Discount</v>
      </c>
      <c r="T2899" s="46" t="str">
        <f t="shared" si="592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93"/>
        <v>0.3</v>
      </c>
      <c r="W2899" s="46">
        <f t="shared" si="594"/>
        <v>812.1</v>
      </c>
      <c r="X2899" s="58">
        <f t="shared" si="595"/>
        <v>0</v>
      </c>
      <c r="Y2899" s="46" t="str">
        <f t="shared" si="596"/>
        <v>No</v>
      </c>
      <c r="Z2899" s="46" t="str">
        <f t="shared" si="597"/>
        <v>Very high</v>
      </c>
    </row>
    <row r="2900" spans="1:26" x14ac:dyDescent="0.25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85"/>
        <v>15318</v>
      </c>
      <c r="L2900" s="46">
        <f t="shared" si="586"/>
        <v>15606</v>
      </c>
      <c r="M2900" s="46">
        <v>26</v>
      </c>
      <c r="N2900" s="46">
        <f t="shared" si="587"/>
        <v>15632</v>
      </c>
      <c r="O2900" s="46">
        <f t="shared" si="588"/>
        <v>314</v>
      </c>
      <c r="P2900" s="46" t="s">
        <v>30</v>
      </c>
      <c r="Q2900" s="58">
        <f t="shared" si="589"/>
        <v>0</v>
      </c>
      <c r="R2900" s="46">
        <f t="shared" si="590"/>
        <v>4376.96</v>
      </c>
      <c r="S2900" s="58" t="str">
        <f t="shared" si="591"/>
        <v>No Discount</v>
      </c>
      <c r="T2900" s="46" t="str">
        <f t="shared" si="592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93"/>
        <v>0</v>
      </c>
      <c r="W2900" s="46">
        <f t="shared" si="594"/>
        <v>4376.96</v>
      </c>
      <c r="X2900" s="58">
        <f t="shared" si="595"/>
        <v>0</v>
      </c>
      <c r="Y2900" s="46" t="str">
        <f t="shared" si="596"/>
        <v>Yes</v>
      </c>
      <c r="Z2900" s="46" t="str">
        <f t="shared" si="597"/>
        <v>MID</v>
      </c>
    </row>
    <row r="2901" spans="1:26" x14ac:dyDescent="0.25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85"/>
        <v>4680</v>
      </c>
      <c r="L2901" s="46">
        <f t="shared" si="586"/>
        <v>4866</v>
      </c>
      <c r="M2901" s="46">
        <v>44</v>
      </c>
      <c r="N2901" s="46">
        <f t="shared" si="587"/>
        <v>4910</v>
      </c>
      <c r="O2901" s="46">
        <f t="shared" si="588"/>
        <v>230</v>
      </c>
      <c r="P2901" s="46" t="s">
        <v>64</v>
      </c>
      <c r="Q2901" s="58">
        <f t="shared" si="589"/>
        <v>0.3</v>
      </c>
      <c r="R2901" s="46">
        <f t="shared" si="590"/>
        <v>1473</v>
      </c>
      <c r="S2901" s="58" t="str">
        <f t="shared" si="591"/>
        <v>No Discount</v>
      </c>
      <c r="T2901" s="46" t="str">
        <f t="shared" si="592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93"/>
        <v>0.3</v>
      </c>
      <c r="W2901" s="46">
        <f t="shared" si="594"/>
        <v>1473</v>
      </c>
      <c r="X2901" s="58">
        <f t="shared" si="595"/>
        <v>0</v>
      </c>
      <c r="Y2901" s="46" t="str">
        <f t="shared" si="596"/>
        <v>No</v>
      </c>
      <c r="Z2901" s="46" t="str">
        <f t="shared" si="597"/>
        <v>HIGH</v>
      </c>
    </row>
    <row r="2902" spans="1:26" x14ac:dyDescent="0.25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85"/>
        <v>11064</v>
      </c>
      <c r="L2902" s="46">
        <f t="shared" si="586"/>
        <v>11496</v>
      </c>
      <c r="M2902" s="46">
        <v>64</v>
      </c>
      <c r="N2902" s="46">
        <f t="shared" si="587"/>
        <v>11560</v>
      </c>
      <c r="O2902" s="46">
        <f t="shared" si="588"/>
        <v>496</v>
      </c>
      <c r="P2902" s="46" t="s">
        <v>28</v>
      </c>
      <c r="Q2902" s="58">
        <f t="shared" si="589"/>
        <v>0</v>
      </c>
      <c r="R2902" s="46" t="str">
        <f t="shared" si="590"/>
        <v>-</v>
      </c>
      <c r="S2902" s="58" t="str">
        <f t="shared" si="591"/>
        <v>No Discount</v>
      </c>
      <c r="T2902" s="46" t="str">
        <f t="shared" si="592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93"/>
        <v>0</v>
      </c>
      <c r="W2902" s="46" t="str">
        <f t="shared" si="594"/>
        <v>-</v>
      </c>
      <c r="X2902" s="58">
        <f t="shared" si="595"/>
        <v>0</v>
      </c>
      <c r="Y2902" s="46" t="str">
        <f t="shared" si="596"/>
        <v>Yes</v>
      </c>
      <c r="Z2902" s="46" t="str">
        <f t="shared" si="597"/>
        <v>Very high</v>
      </c>
    </row>
    <row r="2903" spans="1:26" x14ac:dyDescent="0.25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85"/>
        <v>576</v>
      </c>
      <c r="L2903" s="46">
        <f t="shared" si="586"/>
        <v>664</v>
      </c>
      <c r="M2903" s="46">
        <v>93</v>
      </c>
      <c r="N2903" s="46">
        <f t="shared" si="587"/>
        <v>757</v>
      </c>
      <c r="O2903" s="46">
        <f t="shared" si="588"/>
        <v>181</v>
      </c>
      <c r="P2903" s="46" t="s">
        <v>28</v>
      </c>
      <c r="Q2903" s="58">
        <f t="shared" si="589"/>
        <v>0</v>
      </c>
      <c r="R2903" s="46">
        <f t="shared" si="590"/>
        <v>211.96</v>
      </c>
      <c r="S2903" s="58" t="str">
        <f t="shared" si="591"/>
        <v>No Discount</v>
      </c>
      <c r="T2903" s="46" t="str">
        <f t="shared" si="592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93"/>
        <v>0</v>
      </c>
      <c r="W2903" s="46">
        <f t="shared" si="594"/>
        <v>211.96</v>
      </c>
      <c r="X2903" s="58">
        <f t="shared" si="595"/>
        <v>0</v>
      </c>
      <c r="Y2903" s="46" t="str">
        <f t="shared" si="596"/>
        <v>No</v>
      </c>
      <c r="Z2903" s="46" t="str">
        <f t="shared" si="597"/>
        <v>Very high</v>
      </c>
    </row>
    <row r="2904" spans="1:26" x14ac:dyDescent="0.25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85"/>
        <v>11426</v>
      </c>
      <c r="L2904" s="46">
        <f t="shared" si="586"/>
        <v>11764</v>
      </c>
      <c r="M2904" s="46">
        <v>45</v>
      </c>
      <c r="N2904" s="46">
        <f t="shared" si="587"/>
        <v>11809</v>
      </c>
      <c r="O2904" s="46">
        <f t="shared" si="588"/>
        <v>383</v>
      </c>
      <c r="P2904" s="46" t="s">
        <v>152</v>
      </c>
      <c r="Q2904" s="58">
        <f t="shared" si="589"/>
        <v>0</v>
      </c>
      <c r="R2904" s="46">
        <f t="shared" si="590"/>
        <v>3306.5200000000004</v>
      </c>
      <c r="S2904" s="58" t="str">
        <f t="shared" si="591"/>
        <v>No Discount</v>
      </c>
      <c r="T2904" s="46" t="str">
        <f t="shared" si="592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93"/>
        <v>0</v>
      </c>
      <c r="W2904" s="46">
        <f t="shared" si="594"/>
        <v>3306.5200000000004</v>
      </c>
      <c r="X2904" s="58">
        <f t="shared" si="595"/>
        <v>0</v>
      </c>
      <c r="Y2904" s="46" t="str">
        <f t="shared" si="596"/>
        <v>Yes</v>
      </c>
      <c r="Z2904" s="46" t="str">
        <f t="shared" si="597"/>
        <v>HIGH</v>
      </c>
    </row>
    <row r="2905" spans="1:26" x14ac:dyDescent="0.25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85"/>
        <v>16863</v>
      </c>
      <c r="L2905" s="46">
        <f t="shared" si="586"/>
        <v>17682</v>
      </c>
      <c r="M2905" s="46">
        <v>89</v>
      </c>
      <c r="N2905" s="46">
        <f t="shared" si="587"/>
        <v>17771</v>
      </c>
      <c r="O2905" s="46">
        <f t="shared" si="588"/>
        <v>908</v>
      </c>
      <c r="P2905" s="46" t="s">
        <v>28</v>
      </c>
      <c r="Q2905" s="58">
        <f t="shared" si="589"/>
        <v>0</v>
      </c>
      <c r="R2905" s="46" t="str">
        <f t="shared" si="590"/>
        <v>-</v>
      </c>
      <c r="S2905" s="58" t="str">
        <f t="shared" si="591"/>
        <v>No Discount</v>
      </c>
      <c r="T2905" s="46" t="str">
        <f t="shared" si="592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93"/>
        <v>0</v>
      </c>
      <c r="W2905" s="46" t="str">
        <f t="shared" si="594"/>
        <v>-</v>
      </c>
      <c r="X2905" s="58">
        <f t="shared" si="595"/>
        <v>0</v>
      </c>
      <c r="Y2905" s="46" t="str">
        <f t="shared" si="596"/>
        <v>Yes</v>
      </c>
      <c r="Z2905" s="46" t="str">
        <f t="shared" si="597"/>
        <v>Very high</v>
      </c>
    </row>
    <row r="2906" spans="1:26" x14ac:dyDescent="0.25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85"/>
        <v>1348</v>
      </c>
      <c r="L2906" s="46">
        <f t="shared" si="586"/>
        <v>1528</v>
      </c>
      <c r="M2906" s="46">
        <v>42</v>
      </c>
      <c r="N2906" s="46">
        <f t="shared" si="587"/>
        <v>1570</v>
      </c>
      <c r="O2906" s="46">
        <f t="shared" si="588"/>
        <v>222</v>
      </c>
      <c r="P2906" s="46" t="s">
        <v>30</v>
      </c>
      <c r="Q2906" s="58">
        <f t="shared" si="589"/>
        <v>0</v>
      </c>
      <c r="R2906" s="46">
        <f t="shared" si="590"/>
        <v>439.6</v>
      </c>
      <c r="S2906" s="58" t="str">
        <f t="shared" si="591"/>
        <v>No Discount</v>
      </c>
      <c r="T2906" s="46" t="str">
        <f t="shared" si="592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93"/>
        <v>0</v>
      </c>
      <c r="W2906" s="46">
        <f t="shared" si="594"/>
        <v>439.6</v>
      </c>
      <c r="X2906" s="58">
        <f t="shared" si="595"/>
        <v>0</v>
      </c>
      <c r="Y2906" s="46" t="str">
        <f t="shared" si="596"/>
        <v>Yes</v>
      </c>
      <c r="Z2906" s="46" t="str">
        <f t="shared" si="597"/>
        <v>HIGH</v>
      </c>
    </row>
    <row r="2907" spans="1:26" x14ac:dyDescent="0.25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85"/>
        <v>26704</v>
      </c>
      <c r="L2907" s="46">
        <f t="shared" si="586"/>
        <v>28544</v>
      </c>
      <c r="M2907" s="46">
        <v>41</v>
      </c>
      <c r="N2907" s="46">
        <f t="shared" si="587"/>
        <v>28585</v>
      </c>
      <c r="O2907" s="46">
        <f t="shared" si="588"/>
        <v>1881</v>
      </c>
      <c r="P2907" s="46" t="s">
        <v>28</v>
      </c>
      <c r="Q2907" s="58">
        <f t="shared" si="589"/>
        <v>0</v>
      </c>
      <c r="R2907" s="46">
        <f t="shared" si="590"/>
        <v>8003.8000000000011</v>
      </c>
      <c r="S2907" s="58" t="str">
        <f t="shared" si="591"/>
        <v>No Discount</v>
      </c>
      <c r="T2907" s="46" t="str">
        <f t="shared" si="592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93"/>
        <v>0</v>
      </c>
      <c r="W2907" s="46">
        <f t="shared" si="594"/>
        <v>8003.8000000000011</v>
      </c>
      <c r="X2907" s="58">
        <f t="shared" si="595"/>
        <v>0</v>
      </c>
      <c r="Y2907" s="46" t="str">
        <f t="shared" si="596"/>
        <v>Yes</v>
      </c>
      <c r="Z2907" s="46" t="str">
        <f t="shared" si="597"/>
        <v>HIGH</v>
      </c>
    </row>
    <row r="2908" spans="1:26" x14ac:dyDescent="0.25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85"/>
        <v>507</v>
      </c>
      <c r="L2908" s="46">
        <f t="shared" si="586"/>
        <v>531</v>
      </c>
      <c r="M2908" s="46">
        <v>30</v>
      </c>
      <c r="N2908" s="46">
        <f t="shared" si="587"/>
        <v>561</v>
      </c>
      <c r="O2908" s="46">
        <f t="shared" si="588"/>
        <v>54</v>
      </c>
      <c r="P2908" s="46" t="s">
        <v>64</v>
      </c>
      <c r="Q2908" s="58">
        <f t="shared" si="589"/>
        <v>0</v>
      </c>
      <c r="R2908" s="46" t="str">
        <f t="shared" si="590"/>
        <v>-</v>
      </c>
      <c r="S2908" s="58" t="str">
        <f t="shared" si="591"/>
        <v>No Discount</v>
      </c>
      <c r="T2908" s="46" t="str">
        <f t="shared" si="592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93"/>
        <v>0</v>
      </c>
      <c r="W2908" s="46" t="str">
        <f t="shared" si="594"/>
        <v>-</v>
      </c>
      <c r="X2908" s="58">
        <f t="shared" si="595"/>
        <v>0</v>
      </c>
      <c r="Y2908" s="46" t="str">
        <f t="shared" si="596"/>
        <v>No</v>
      </c>
      <c r="Z2908" s="46" t="str">
        <f t="shared" si="597"/>
        <v>MID</v>
      </c>
    </row>
    <row r="2909" spans="1:26" x14ac:dyDescent="0.25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85"/>
        <v>3800</v>
      </c>
      <c r="L2909" s="46">
        <f t="shared" si="586"/>
        <v>4068</v>
      </c>
      <c r="M2909" s="46">
        <v>52</v>
      </c>
      <c r="N2909" s="46">
        <f t="shared" si="587"/>
        <v>4120</v>
      </c>
      <c r="O2909" s="46">
        <f t="shared" si="588"/>
        <v>320</v>
      </c>
      <c r="P2909" s="46" t="s">
        <v>30</v>
      </c>
      <c r="Q2909" s="58">
        <f t="shared" si="589"/>
        <v>0.3</v>
      </c>
      <c r="R2909" s="46">
        <f t="shared" si="590"/>
        <v>1236</v>
      </c>
      <c r="S2909" s="58" t="str">
        <f t="shared" si="591"/>
        <v>No Discount</v>
      </c>
      <c r="T2909" s="46" t="str">
        <f t="shared" si="592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93"/>
        <v>0.3</v>
      </c>
      <c r="W2909" s="46">
        <f t="shared" si="594"/>
        <v>1236</v>
      </c>
      <c r="X2909" s="58">
        <f t="shared" si="595"/>
        <v>0</v>
      </c>
      <c r="Y2909" s="46" t="str">
        <f t="shared" si="596"/>
        <v>No</v>
      </c>
      <c r="Z2909" s="46" t="str">
        <f t="shared" si="597"/>
        <v>HIGH</v>
      </c>
    </row>
    <row r="2910" spans="1:26" x14ac:dyDescent="0.25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85"/>
        <v>8796</v>
      </c>
      <c r="L2910" s="46">
        <f t="shared" si="586"/>
        <v>9414</v>
      </c>
      <c r="M2910" s="46">
        <v>43</v>
      </c>
      <c r="N2910" s="46">
        <f t="shared" si="587"/>
        <v>9457</v>
      </c>
      <c r="O2910" s="46">
        <f t="shared" si="588"/>
        <v>661</v>
      </c>
      <c r="P2910" s="46" t="s">
        <v>30</v>
      </c>
      <c r="Q2910" s="58">
        <f t="shared" si="589"/>
        <v>0</v>
      </c>
      <c r="R2910" s="46" t="str">
        <f t="shared" si="590"/>
        <v>-</v>
      </c>
      <c r="S2910" s="58" t="str">
        <f t="shared" si="591"/>
        <v>No Discount</v>
      </c>
      <c r="T2910" s="46" t="str">
        <f t="shared" si="592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93"/>
        <v>0</v>
      </c>
      <c r="W2910" s="46" t="str">
        <f t="shared" si="594"/>
        <v>-</v>
      </c>
      <c r="X2910" s="58">
        <f t="shared" si="595"/>
        <v>0</v>
      </c>
      <c r="Y2910" s="46" t="str">
        <f t="shared" si="596"/>
        <v>Yes</v>
      </c>
      <c r="Z2910" s="46" t="str">
        <f t="shared" si="597"/>
        <v>HIGH</v>
      </c>
    </row>
    <row r="2911" spans="1:26" x14ac:dyDescent="0.25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85"/>
        <v>12840</v>
      </c>
      <c r="L2911" s="46">
        <f t="shared" si="586"/>
        <v>13731</v>
      </c>
      <c r="M2911" s="46">
        <v>91</v>
      </c>
      <c r="N2911" s="46">
        <f t="shared" si="587"/>
        <v>13822</v>
      </c>
      <c r="O2911" s="46">
        <f t="shared" si="588"/>
        <v>982</v>
      </c>
      <c r="P2911" s="46" t="s">
        <v>28</v>
      </c>
      <c r="Q2911" s="58">
        <f t="shared" si="589"/>
        <v>0</v>
      </c>
      <c r="R2911" s="46">
        <f t="shared" si="590"/>
        <v>3870.1600000000003</v>
      </c>
      <c r="S2911" s="58" t="str">
        <f t="shared" si="591"/>
        <v>No Discount</v>
      </c>
      <c r="T2911" s="46" t="str">
        <f t="shared" si="592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93"/>
        <v>0</v>
      </c>
      <c r="W2911" s="46">
        <f t="shared" si="594"/>
        <v>3870.1600000000003</v>
      </c>
      <c r="X2911" s="58">
        <f t="shared" si="595"/>
        <v>0</v>
      </c>
      <c r="Y2911" s="46" t="str">
        <f t="shared" si="596"/>
        <v>Yes</v>
      </c>
      <c r="Z2911" s="46" t="str">
        <f t="shared" si="597"/>
        <v>Very high</v>
      </c>
    </row>
    <row r="2912" spans="1:26" x14ac:dyDescent="0.25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85"/>
        <v>444</v>
      </c>
      <c r="L2912" s="46">
        <f t="shared" si="586"/>
        <v>468</v>
      </c>
      <c r="M2912" s="46">
        <v>10</v>
      </c>
      <c r="N2912" s="46">
        <f t="shared" si="587"/>
        <v>478</v>
      </c>
      <c r="O2912" s="46">
        <f t="shared" si="588"/>
        <v>34</v>
      </c>
      <c r="P2912" s="46" t="s">
        <v>30</v>
      </c>
      <c r="Q2912" s="58">
        <f t="shared" si="589"/>
        <v>0</v>
      </c>
      <c r="R2912" s="46">
        <f t="shared" si="590"/>
        <v>71.7</v>
      </c>
      <c r="S2912" s="58" t="str">
        <f t="shared" si="591"/>
        <v>No Discount</v>
      </c>
      <c r="T2912" s="46" t="str">
        <f t="shared" si="592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93"/>
        <v>0</v>
      </c>
      <c r="W2912" s="46" t="str">
        <f t="shared" si="594"/>
        <v>-</v>
      </c>
      <c r="X2912" s="58">
        <f t="shared" si="595"/>
        <v>0</v>
      </c>
      <c r="Y2912" s="46" t="str">
        <f t="shared" si="596"/>
        <v>No</v>
      </c>
      <c r="Z2912" s="46" t="str">
        <f t="shared" si="597"/>
        <v>LOW</v>
      </c>
    </row>
    <row r="2913" spans="1:26" x14ac:dyDescent="0.25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85"/>
        <v>7336</v>
      </c>
      <c r="L2913" s="46">
        <f t="shared" si="586"/>
        <v>8068</v>
      </c>
      <c r="M2913" s="46">
        <v>71</v>
      </c>
      <c r="N2913" s="46">
        <f t="shared" si="587"/>
        <v>8139</v>
      </c>
      <c r="O2913" s="46">
        <f t="shared" si="588"/>
        <v>803</v>
      </c>
      <c r="P2913" s="46" t="s">
        <v>30</v>
      </c>
      <c r="Q2913" s="58">
        <f t="shared" si="589"/>
        <v>0</v>
      </c>
      <c r="R2913" s="46">
        <f t="shared" si="590"/>
        <v>1220.8499999999999</v>
      </c>
      <c r="S2913" s="58" t="str">
        <f t="shared" si="591"/>
        <v>No Discount</v>
      </c>
      <c r="T2913" s="46" t="str">
        <f t="shared" si="592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93"/>
        <v>0</v>
      </c>
      <c r="W2913" s="46" t="str">
        <f t="shared" si="594"/>
        <v>-</v>
      </c>
      <c r="X2913" s="58">
        <f t="shared" si="595"/>
        <v>0</v>
      </c>
      <c r="Y2913" s="46" t="str">
        <f t="shared" si="596"/>
        <v>No</v>
      </c>
      <c r="Z2913" s="46" t="str">
        <f t="shared" si="597"/>
        <v>Very high</v>
      </c>
    </row>
    <row r="2914" spans="1:26" x14ac:dyDescent="0.25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85"/>
        <v>1230</v>
      </c>
      <c r="L2914" s="46">
        <f t="shared" si="586"/>
        <v>1316</v>
      </c>
      <c r="M2914" s="46">
        <v>53</v>
      </c>
      <c r="N2914" s="46">
        <f t="shared" si="587"/>
        <v>1369</v>
      </c>
      <c r="O2914" s="46">
        <f t="shared" si="588"/>
        <v>139</v>
      </c>
      <c r="P2914" s="46" t="s">
        <v>30</v>
      </c>
      <c r="Q2914" s="58">
        <f t="shared" si="589"/>
        <v>0</v>
      </c>
      <c r="R2914" s="46" t="str">
        <f t="shared" si="590"/>
        <v>-</v>
      </c>
      <c r="S2914" s="58" t="str">
        <f t="shared" si="591"/>
        <v>No Discount</v>
      </c>
      <c r="T2914" s="46" t="str">
        <f t="shared" si="592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93"/>
        <v>0</v>
      </c>
      <c r="W2914" s="46" t="str">
        <f t="shared" si="594"/>
        <v>-</v>
      </c>
      <c r="X2914" s="58">
        <f t="shared" si="595"/>
        <v>0</v>
      </c>
      <c r="Y2914" s="46" t="str">
        <f t="shared" si="596"/>
        <v>No</v>
      </c>
      <c r="Z2914" s="46" t="str">
        <f t="shared" si="597"/>
        <v>HIGH</v>
      </c>
    </row>
    <row r="2915" spans="1:26" x14ac:dyDescent="0.25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85"/>
        <v>5220</v>
      </c>
      <c r="L2915" s="46">
        <f t="shared" si="586"/>
        <v>5424</v>
      </c>
      <c r="M2915" s="46">
        <v>41</v>
      </c>
      <c r="N2915" s="46">
        <f t="shared" si="587"/>
        <v>5465</v>
      </c>
      <c r="O2915" s="46">
        <f t="shared" si="588"/>
        <v>245</v>
      </c>
      <c r="P2915" s="46" t="s">
        <v>30</v>
      </c>
      <c r="Q2915" s="58">
        <f t="shared" si="589"/>
        <v>0</v>
      </c>
      <c r="R2915" s="46">
        <f t="shared" si="590"/>
        <v>819.75</v>
      </c>
      <c r="S2915" s="58" t="str">
        <f t="shared" si="591"/>
        <v>No Discount</v>
      </c>
      <c r="T2915" s="46" t="str">
        <f t="shared" si="592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93"/>
        <v>0</v>
      </c>
      <c r="W2915" s="46" t="str">
        <f t="shared" si="594"/>
        <v>-</v>
      </c>
      <c r="X2915" s="58">
        <f t="shared" si="595"/>
        <v>0</v>
      </c>
      <c r="Y2915" s="46" t="str">
        <f t="shared" si="596"/>
        <v>Yes</v>
      </c>
      <c r="Z2915" s="46" t="str">
        <f t="shared" si="597"/>
        <v>HIGH</v>
      </c>
    </row>
    <row r="2916" spans="1:26" x14ac:dyDescent="0.25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85"/>
        <v>4563</v>
      </c>
      <c r="L2916" s="46">
        <f t="shared" si="586"/>
        <v>4832</v>
      </c>
      <c r="M2916" s="46">
        <v>51</v>
      </c>
      <c r="N2916" s="46">
        <f t="shared" si="587"/>
        <v>4883</v>
      </c>
      <c r="O2916" s="46">
        <f t="shared" si="588"/>
        <v>320</v>
      </c>
      <c r="P2916" s="46" t="s">
        <v>152</v>
      </c>
      <c r="Q2916" s="58">
        <f t="shared" si="589"/>
        <v>0</v>
      </c>
      <c r="R2916" s="46">
        <f t="shared" si="590"/>
        <v>732.44999999999993</v>
      </c>
      <c r="S2916" s="58" t="str">
        <f t="shared" si="591"/>
        <v>No Discount</v>
      </c>
      <c r="T2916" s="46" t="str">
        <f t="shared" si="592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93"/>
        <v>0</v>
      </c>
      <c r="W2916" s="46" t="str">
        <f t="shared" si="594"/>
        <v>-</v>
      </c>
      <c r="X2916" s="58">
        <f t="shared" si="595"/>
        <v>0</v>
      </c>
      <c r="Y2916" s="46" t="str">
        <f t="shared" si="596"/>
        <v>Yes</v>
      </c>
      <c r="Z2916" s="46" t="str">
        <f t="shared" si="597"/>
        <v>HIGH</v>
      </c>
    </row>
    <row r="2917" spans="1:26" x14ac:dyDescent="0.25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85"/>
        <v>14750</v>
      </c>
      <c r="L2917" s="46">
        <f t="shared" si="586"/>
        <v>15920</v>
      </c>
      <c r="M2917" s="46">
        <v>21</v>
      </c>
      <c r="N2917" s="46">
        <f t="shared" si="587"/>
        <v>15941</v>
      </c>
      <c r="O2917" s="46">
        <f t="shared" si="588"/>
        <v>1191</v>
      </c>
      <c r="P2917" s="46" t="s">
        <v>28</v>
      </c>
      <c r="Q2917" s="58">
        <f t="shared" si="589"/>
        <v>0</v>
      </c>
      <c r="R2917" s="46" t="str">
        <f t="shared" si="590"/>
        <v>-</v>
      </c>
      <c r="S2917" s="58" t="str">
        <f t="shared" si="591"/>
        <v>No Discount</v>
      </c>
      <c r="T2917" s="46" t="str">
        <f t="shared" si="592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93"/>
        <v>0</v>
      </c>
      <c r="W2917" s="46" t="str">
        <f t="shared" si="594"/>
        <v>-</v>
      </c>
      <c r="X2917" s="58">
        <f t="shared" si="595"/>
        <v>0</v>
      </c>
      <c r="Y2917" s="46" t="str">
        <f t="shared" si="596"/>
        <v>Yes</v>
      </c>
      <c r="Z2917" s="46" t="str">
        <f t="shared" si="597"/>
        <v>MID</v>
      </c>
    </row>
    <row r="2918" spans="1:26" x14ac:dyDescent="0.25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85"/>
        <v>3184</v>
      </c>
      <c r="L2918" s="46">
        <f t="shared" si="586"/>
        <v>3340</v>
      </c>
      <c r="M2918" s="46">
        <v>56</v>
      </c>
      <c r="N2918" s="46">
        <f t="shared" si="587"/>
        <v>3396</v>
      </c>
      <c r="O2918" s="46">
        <f t="shared" si="588"/>
        <v>212</v>
      </c>
      <c r="P2918" s="46" t="s">
        <v>28</v>
      </c>
      <c r="Q2918" s="58">
        <f t="shared" si="589"/>
        <v>0</v>
      </c>
      <c r="R2918" s="46" t="str">
        <f t="shared" si="590"/>
        <v>-</v>
      </c>
      <c r="S2918" s="58" t="str">
        <f t="shared" si="591"/>
        <v>No Discount</v>
      </c>
      <c r="T2918" s="46" t="str">
        <f t="shared" si="592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93"/>
        <v>0</v>
      </c>
      <c r="W2918" s="46" t="str">
        <f t="shared" si="594"/>
        <v>-</v>
      </c>
      <c r="X2918" s="58">
        <f t="shared" si="595"/>
        <v>0</v>
      </c>
      <c r="Y2918" s="46" t="str">
        <f t="shared" si="596"/>
        <v>No</v>
      </c>
      <c r="Z2918" s="46" t="str">
        <f t="shared" si="597"/>
        <v>HIGH</v>
      </c>
    </row>
    <row r="2919" spans="1:26" x14ac:dyDescent="0.25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85"/>
        <v>11426</v>
      </c>
      <c r="L2919" s="46">
        <f t="shared" si="586"/>
        <v>11764</v>
      </c>
      <c r="M2919" s="46">
        <v>49</v>
      </c>
      <c r="N2919" s="46">
        <f t="shared" si="587"/>
        <v>11813</v>
      </c>
      <c r="O2919" s="46">
        <f t="shared" si="588"/>
        <v>387</v>
      </c>
      <c r="P2919" s="46" t="s">
        <v>30</v>
      </c>
      <c r="Q2919" s="58">
        <f t="shared" si="589"/>
        <v>0</v>
      </c>
      <c r="R2919" s="46" t="str">
        <f t="shared" si="590"/>
        <v>-</v>
      </c>
      <c r="S2919" s="58" t="str">
        <f t="shared" si="591"/>
        <v>No Discount</v>
      </c>
      <c r="T2919" s="46" t="str">
        <f t="shared" si="592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93"/>
        <v>0</v>
      </c>
      <c r="W2919" s="46" t="str">
        <f t="shared" si="594"/>
        <v>-</v>
      </c>
      <c r="X2919" s="58">
        <f t="shared" si="595"/>
        <v>0</v>
      </c>
      <c r="Y2919" s="46" t="str">
        <f t="shared" si="596"/>
        <v>Yes</v>
      </c>
      <c r="Z2919" s="46" t="str">
        <f t="shared" si="597"/>
        <v>HIGH</v>
      </c>
    </row>
    <row r="2920" spans="1:26" x14ac:dyDescent="0.25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85"/>
        <v>306</v>
      </c>
      <c r="L2920" s="46">
        <f t="shared" si="586"/>
        <v>342</v>
      </c>
      <c r="M2920" s="46">
        <v>30</v>
      </c>
      <c r="N2920" s="46">
        <f t="shared" si="587"/>
        <v>372</v>
      </c>
      <c r="O2920" s="46">
        <f t="shared" si="588"/>
        <v>66</v>
      </c>
      <c r="P2920" s="46" t="s">
        <v>28</v>
      </c>
      <c r="Q2920" s="58">
        <f t="shared" si="589"/>
        <v>0</v>
      </c>
      <c r="R2920" s="46">
        <f t="shared" si="590"/>
        <v>104.16000000000001</v>
      </c>
      <c r="S2920" s="58" t="str">
        <f t="shared" si="591"/>
        <v>No Discount</v>
      </c>
      <c r="T2920" s="46" t="str">
        <f t="shared" si="592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93"/>
        <v>0</v>
      </c>
      <c r="W2920" s="46">
        <f t="shared" si="594"/>
        <v>104.16000000000001</v>
      </c>
      <c r="X2920" s="58">
        <f t="shared" si="595"/>
        <v>0</v>
      </c>
      <c r="Y2920" s="46" t="str">
        <f t="shared" si="596"/>
        <v>No</v>
      </c>
      <c r="Z2920" s="46" t="str">
        <f t="shared" si="597"/>
        <v>MID</v>
      </c>
    </row>
    <row r="2921" spans="1:26" x14ac:dyDescent="0.25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85"/>
        <v>2932</v>
      </c>
      <c r="L2921" s="46">
        <f t="shared" si="586"/>
        <v>3104</v>
      </c>
      <c r="M2921" s="46">
        <v>91</v>
      </c>
      <c r="N2921" s="46">
        <f t="shared" si="587"/>
        <v>3195</v>
      </c>
      <c r="O2921" s="46">
        <f t="shared" si="588"/>
        <v>263</v>
      </c>
      <c r="P2921" s="46" t="s">
        <v>28</v>
      </c>
      <c r="Q2921" s="58">
        <f t="shared" si="589"/>
        <v>0</v>
      </c>
      <c r="R2921" s="46">
        <f t="shared" si="590"/>
        <v>479.25</v>
      </c>
      <c r="S2921" s="58" t="str">
        <f t="shared" si="591"/>
        <v>No Discount</v>
      </c>
      <c r="T2921" s="46" t="str">
        <f t="shared" si="592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93"/>
        <v>0</v>
      </c>
      <c r="W2921" s="46" t="str">
        <f t="shared" si="594"/>
        <v>-</v>
      </c>
      <c r="X2921" s="58">
        <f t="shared" si="595"/>
        <v>0</v>
      </c>
      <c r="Y2921" s="46" t="str">
        <f t="shared" si="596"/>
        <v>Yes</v>
      </c>
      <c r="Z2921" s="46" t="str">
        <f t="shared" si="597"/>
        <v>Very high</v>
      </c>
    </row>
    <row r="2922" spans="1:26" x14ac:dyDescent="0.25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85"/>
        <v>1905</v>
      </c>
      <c r="L2922" s="46">
        <f t="shared" si="586"/>
        <v>2025</v>
      </c>
      <c r="M2922" s="46">
        <v>52</v>
      </c>
      <c r="N2922" s="46">
        <f t="shared" si="587"/>
        <v>2077</v>
      </c>
      <c r="O2922" s="46">
        <f t="shared" si="588"/>
        <v>172</v>
      </c>
      <c r="P2922" s="46" t="s">
        <v>30</v>
      </c>
      <c r="Q2922" s="58">
        <f t="shared" si="589"/>
        <v>0</v>
      </c>
      <c r="R2922" s="46">
        <f t="shared" si="590"/>
        <v>581.56000000000006</v>
      </c>
      <c r="S2922" s="58" t="str">
        <f t="shared" si="591"/>
        <v>No Discount</v>
      </c>
      <c r="T2922" s="46" t="str">
        <f t="shared" si="592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93"/>
        <v>0</v>
      </c>
      <c r="W2922" s="46">
        <f t="shared" si="594"/>
        <v>581.56000000000006</v>
      </c>
      <c r="X2922" s="58">
        <f t="shared" si="595"/>
        <v>0</v>
      </c>
      <c r="Y2922" s="46" t="str">
        <f t="shared" si="596"/>
        <v>No</v>
      </c>
      <c r="Z2922" s="46" t="str">
        <f t="shared" si="597"/>
        <v>HIGH</v>
      </c>
    </row>
    <row r="2923" spans="1:26" x14ac:dyDescent="0.25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85"/>
        <v>516</v>
      </c>
      <c r="L2923" s="46">
        <f t="shared" si="586"/>
        <v>549</v>
      </c>
      <c r="M2923" s="46">
        <v>30</v>
      </c>
      <c r="N2923" s="46">
        <f t="shared" si="587"/>
        <v>579</v>
      </c>
      <c r="O2923" s="46">
        <f t="shared" si="588"/>
        <v>63</v>
      </c>
      <c r="P2923" s="46" t="s">
        <v>30</v>
      </c>
      <c r="Q2923" s="58">
        <f t="shared" si="589"/>
        <v>0</v>
      </c>
      <c r="R2923" s="46" t="str">
        <f t="shared" si="590"/>
        <v>-</v>
      </c>
      <c r="S2923" s="58" t="str">
        <f t="shared" si="591"/>
        <v>No Discount</v>
      </c>
      <c r="T2923" s="46" t="str">
        <f t="shared" si="592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93"/>
        <v>0</v>
      </c>
      <c r="W2923" s="46" t="str">
        <f t="shared" si="594"/>
        <v>-</v>
      </c>
      <c r="X2923" s="58">
        <f t="shared" si="595"/>
        <v>0</v>
      </c>
      <c r="Y2923" s="46" t="str">
        <f t="shared" si="596"/>
        <v>No</v>
      </c>
      <c r="Z2923" s="46" t="str">
        <f t="shared" si="597"/>
        <v>MID</v>
      </c>
    </row>
    <row r="2924" spans="1:26" x14ac:dyDescent="0.25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85"/>
        <v>3555</v>
      </c>
      <c r="L2924" s="46">
        <f t="shared" si="586"/>
        <v>3876</v>
      </c>
      <c r="M2924" s="46">
        <v>63</v>
      </c>
      <c r="N2924" s="46">
        <f t="shared" si="587"/>
        <v>3939</v>
      </c>
      <c r="O2924" s="46">
        <f t="shared" si="588"/>
        <v>384</v>
      </c>
      <c r="P2924" s="46" t="s">
        <v>28</v>
      </c>
      <c r="Q2924" s="58">
        <f t="shared" si="589"/>
        <v>0</v>
      </c>
      <c r="R2924" s="46">
        <f t="shared" si="590"/>
        <v>1102.92</v>
      </c>
      <c r="S2924" s="58" t="str">
        <f t="shared" si="591"/>
        <v>No Discount</v>
      </c>
      <c r="T2924" s="46" t="str">
        <f t="shared" si="592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93"/>
        <v>0</v>
      </c>
      <c r="W2924" s="46">
        <f t="shared" si="594"/>
        <v>1102.92</v>
      </c>
      <c r="X2924" s="58">
        <f t="shared" si="595"/>
        <v>0</v>
      </c>
      <c r="Y2924" s="46" t="str">
        <f t="shared" si="596"/>
        <v>Yes</v>
      </c>
      <c r="Z2924" s="46" t="str">
        <f t="shared" si="597"/>
        <v>Very high</v>
      </c>
    </row>
    <row r="2925" spans="1:26" x14ac:dyDescent="0.25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85"/>
        <v>24486</v>
      </c>
      <c r="L2925" s="46">
        <f t="shared" si="586"/>
        <v>26214</v>
      </c>
      <c r="M2925" s="46">
        <v>29</v>
      </c>
      <c r="N2925" s="46">
        <f t="shared" si="587"/>
        <v>26243</v>
      </c>
      <c r="O2925" s="46">
        <f t="shared" si="588"/>
        <v>1757</v>
      </c>
      <c r="P2925" s="46" t="s">
        <v>30</v>
      </c>
      <c r="Q2925" s="58">
        <f t="shared" si="589"/>
        <v>0.3</v>
      </c>
      <c r="R2925" s="46">
        <f t="shared" si="590"/>
        <v>7872.9</v>
      </c>
      <c r="S2925" s="58" t="str">
        <f t="shared" si="591"/>
        <v>No Discount</v>
      </c>
      <c r="T2925" s="46" t="str">
        <f t="shared" si="592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93"/>
        <v>0.3</v>
      </c>
      <c r="W2925" s="46">
        <f t="shared" si="594"/>
        <v>7872.9</v>
      </c>
      <c r="X2925" s="58">
        <f t="shared" si="595"/>
        <v>0</v>
      </c>
      <c r="Y2925" s="46" t="str">
        <f t="shared" si="596"/>
        <v>Yes</v>
      </c>
      <c r="Z2925" s="46" t="str">
        <f t="shared" si="597"/>
        <v>MID</v>
      </c>
    </row>
    <row r="2926" spans="1:26" x14ac:dyDescent="0.25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85"/>
        <v>13473</v>
      </c>
      <c r="L2926" s="46">
        <f t="shared" si="586"/>
        <v>13608</v>
      </c>
      <c r="M2926" s="46">
        <v>63</v>
      </c>
      <c r="N2926" s="46">
        <f t="shared" si="587"/>
        <v>13671</v>
      </c>
      <c r="O2926" s="46">
        <f t="shared" si="588"/>
        <v>198</v>
      </c>
      <c r="P2926" s="46" t="s">
        <v>64</v>
      </c>
      <c r="Q2926" s="58">
        <f t="shared" si="589"/>
        <v>0</v>
      </c>
      <c r="R2926" s="46" t="str">
        <f t="shared" si="590"/>
        <v>-</v>
      </c>
      <c r="S2926" s="58" t="str">
        <f t="shared" si="591"/>
        <v>No Discount</v>
      </c>
      <c r="T2926" s="46" t="str">
        <f t="shared" si="592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93"/>
        <v>0</v>
      </c>
      <c r="W2926" s="46" t="str">
        <f t="shared" si="594"/>
        <v>-</v>
      </c>
      <c r="X2926" s="58">
        <f t="shared" si="595"/>
        <v>0</v>
      </c>
      <c r="Y2926" s="46" t="str">
        <f t="shared" si="596"/>
        <v>No</v>
      </c>
      <c r="Z2926" s="46" t="str">
        <f t="shared" si="597"/>
        <v>Very high</v>
      </c>
    </row>
    <row r="2927" spans="1:26" x14ac:dyDescent="0.25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85"/>
        <v>1308</v>
      </c>
      <c r="L2927" s="46">
        <f t="shared" si="586"/>
        <v>1358</v>
      </c>
      <c r="M2927" s="46">
        <v>67</v>
      </c>
      <c r="N2927" s="46">
        <f t="shared" si="587"/>
        <v>1425</v>
      </c>
      <c r="O2927" s="46">
        <f t="shared" si="588"/>
        <v>117</v>
      </c>
      <c r="P2927" s="46" t="s">
        <v>30</v>
      </c>
      <c r="Q2927" s="58">
        <f t="shared" si="589"/>
        <v>0</v>
      </c>
      <c r="R2927" s="46">
        <f t="shared" si="590"/>
        <v>213.75</v>
      </c>
      <c r="S2927" s="58" t="str">
        <f t="shared" si="591"/>
        <v>No Discount</v>
      </c>
      <c r="T2927" s="46" t="str">
        <f t="shared" si="592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93"/>
        <v>0</v>
      </c>
      <c r="W2927" s="46" t="str">
        <f t="shared" si="594"/>
        <v>-</v>
      </c>
      <c r="X2927" s="58">
        <f t="shared" si="595"/>
        <v>0</v>
      </c>
      <c r="Y2927" s="46" t="str">
        <f t="shared" si="596"/>
        <v>No</v>
      </c>
      <c r="Z2927" s="46" t="str">
        <f t="shared" si="597"/>
        <v>Very high</v>
      </c>
    </row>
    <row r="2928" spans="1:26" x14ac:dyDescent="0.25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85"/>
        <v>24105</v>
      </c>
      <c r="L2928" s="46">
        <f t="shared" si="586"/>
        <v>26058</v>
      </c>
      <c r="M2928" s="46">
        <v>40</v>
      </c>
      <c r="N2928" s="46">
        <f t="shared" si="587"/>
        <v>26098</v>
      </c>
      <c r="O2928" s="46">
        <f t="shared" si="588"/>
        <v>1993</v>
      </c>
      <c r="P2928" s="46" t="s">
        <v>64</v>
      </c>
      <c r="Q2928" s="58">
        <f t="shared" si="589"/>
        <v>0</v>
      </c>
      <c r="R2928" s="46" t="str">
        <f t="shared" si="590"/>
        <v>-</v>
      </c>
      <c r="S2928" s="58" t="str">
        <f t="shared" si="591"/>
        <v>No Discount</v>
      </c>
      <c r="T2928" s="46" t="str">
        <f t="shared" si="592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93"/>
        <v>0</v>
      </c>
      <c r="W2928" s="46" t="str">
        <f t="shared" si="594"/>
        <v>-</v>
      </c>
      <c r="X2928" s="58">
        <f t="shared" si="595"/>
        <v>0</v>
      </c>
      <c r="Y2928" s="46" t="str">
        <f t="shared" si="596"/>
        <v>Yes</v>
      </c>
      <c r="Z2928" s="46" t="str">
        <f t="shared" si="597"/>
        <v>MID</v>
      </c>
    </row>
    <row r="2929" spans="1:26" x14ac:dyDescent="0.25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85"/>
        <v>8580</v>
      </c>
      <c r="L2929" s="46">
        <f t="shared" si="586"/>
        <v>9170</v>
      </c>
      <c r="M2929" s="46">
        <v>55</v>
      </c>
      <c r="N2929" s="46">
        <f t="shared" si="587"/>
        <v>9225</v>
      </c>
      <c r="O2929" s="46">
        <f t="shared" si="588"/>
        <v>645</v>
      </c>
      <c r="P2929" s="46" t="s">
        <v>30</v>
      </c>
      <c r="Q2929" s="58">
        <f t="shared" si="589"/>
        <v>0</v>
      </c>
      <c r="R2929" s="46" t="str">
        <f t="shared" si="590"/>
        <v>-</v>
      </c>
      <c r="S2929" s="58" t="str">
        <f t="shared" si="591"/>
        <v>No Discount</v>
      </c>
      <c r="T2929" s="46" t="str">
        <f t="shared" si="592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93"/>
        <v>0</v>
      </c>
      <c r="W2929" s="46" t="str">
        <f t="shared" si="594"/>
        <v>-</v>
      </c>
      <c r="X2929" s="58">
        <f t="shared" si="595"/>
        <v>0</v>
      </c>
      <c r="Y2929" s="46" t="str">
        <f t="shared" si="596"/>
        <v>Yes</v>
      </c>
      <c r="Z2929" s="46" t="str">
        <f t="shared" si="597"/>
        <v>HIGH</v>
      </c>
    </row>
    <row r="2930" spans="1:26" x14ac:dyDescent="0.25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85"/>
        <v>23604</v>
      </c>
      <c r="L2930" s="46">
        <f t="shared" si="586"/>
        <v>24066</v>
      </c>
      <c r="M2930" s="46">
        <v>59</v>
      </c>
      <c r="N2930" s="46">
        <f t="shared" si="587"/>
        <v>24125</v>
      </c>
      <c r="O2930" s="46">
        <f t="shared" si="588"/>
        <v>521</v>
      </c>
      <c r="P2930" s="46" t="s">
        <v>30</v>
      </c>
      <c r="Q2930" s="58">
        <f t="shared" si="589"/>
        <v>0</v>
      </c>
      <c r="R2930" s="46" t="str">
        <f t="shared" si="590"/>
        <v>-</v>
      </c>
      <c r="S2930" s="58" t="str">
        <f t="shared" si="591"/>
        <v>No Discount</v>
      </c>
      <c r="T2930" s="46" t="str">
        <f t="shared" si="592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93"/>
        <v>0</v>
      </c>
      <c r="W2930" s="46" t="str">
        <f t="shared" si="594"/>
        <v>-</v>
      </c>
      <c r="X2930" s="58">
        <f t="shared" si="595"/>
        <v>0</v>
      </c>
      <c r="Y2930" s="46" t="str">
        <f t="shared" si="596"/>
        <v>Yes</v>
      </c>
      <c r="Z2930" s="46" t="str">
        <f t="shared" si="597"/>
        <v>HIGH</v>
      </c>
    </row>
    <row r="2931" spans="1:26" x14ac:dyDescent="0.25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85"/>
        <v>4044</v>
      </c>
      <c r="L2931" s="46">
        <f t="shared" si="586"/>
        <v>4584</v>
      </c>
      <c r="M2931" s="46">
        <v>27</v>
      </c>
      <c r="N2931" s="46">
        <f t="shared" si="587"/>
        <v>4611</v>
      </c>
      <c r="O2931" s="46">
        <f t="shared" si="588"/>
        <v>567</v>
      </c>
      <c r="P2931" s="46" t="s">
        <v>30</v>
      </c>
      <c r="Q2931" s="58">
        <f t="shared" si="589"/>
        <v>0</v>
      </c>
      <c r="R2931" s="46" t="str">
        <f t="shared" si="590"/>
        <v>-</v>
      </c>
      <c r="S2931" s="58" t="str">
        <f t="shared" si="591"/>
        <v>No Discount</v>
      </c>
      <c r="T2931" s="46" t="str">
        <f t="shared" si="592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93"/>
        <v>0</v>
      </c>
      <c r="W2931" s="46" t="str">
        <f t="shared" si="594"/>
        <v>-</v>
      </c>
      <c r="X2931" s="58">
        <f t="shared" si="595"/>
        <v>0</v>
      </c>
      <c r="Y2931" s="46" t="str">
        <f t="shared" si="596"/>
        <v>Yes</v>
      </c>
      <c r="Z2931" s="46" t="str">
        <f t="shared" si="597"/>
        <v>MID</v>
      </c>
    </row>
    <row r="2932" spans="1:26" x14ac:dyDescent="0.25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85"/>
        <v>12855</v>
      </c>
      <c r="L2932" s="46">
        <f t="shared" si="586"/>
        <v>13731</v>
      </c>
      <c r="M2932" s="46">
        <v>46</v>
      </c>
      <c r="N2932" s="46">
        <f t="shared" si="587"/>
        <v>13777</v>
      </c>
      <c r="O2932" s="46">
        <f t="shared" si="588"/>
        <v>922</v>
      </c>
      <c r="P2932" s="46" t="s">
        <v>30</v>
      </c>
      <c r="Q2932" s="58">
        <f t="shared" si="589"/>
        <v>0</v>
      </c>
      <c r="R2932" s="46" t="str">
        <f t="shared" si="590"/>
        <v>-</v>
      </c>
      <c r="S2932" s="58" t="str">
        <f t="shared" si="591"/>
        <v>No Discount</v>
      </c>
      <c r="T2932" s="46" t="str">
        <f t="shared" si="592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93"/>
        <v>0</v>
      </c>
      <c r="W2932" s="46" t="str">
        <f t="shared" si="594"/>
        <v>-</v>
      </c>
      <c r="X2932" s="58">
        <f t="shared" si="595"/>
        <v>0</v>
      </c>
      <c r="Y2932" s="46" t="str">
        <f t="shared" si="596"/>
        <v>Yes</v>
      </c>
      <c r="Z2932" s="46" t="str">
        <f t="shared" si="597"/>
        <v>HIGH</v>
      </c>
    </row>
    <row r="2933" spans="1:26" x14ac:dyDescent="0.25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85"/>
        <v>6512</v>
      </c>
      <c r="L2933" s="46">
        <f t="shared" si="586"/>
        <v>6768</v>
      </c>
      <c r="M2933" s="46">
        <v>40</v>
      </c>
      <c r="N2933" s="46">
        <f t="shared" si="587"/>
        <v>6808</v>
      </c>
      <c r="O2933" s="46">
        <f t="shared" si="588"/>
        <v>296</v>
      </c>
      <c r="P2933" s="46" t="s">
        <v>152</v>
      </c>
      <c r="Q2933" s="58">
        <f t="shared" si="589"/>
        <v>0</v>
      </c>
      <c r="R2933" s="46">
        <f t="shared" si="590"/>
        <v>1021.1999999999999</v>
      </c>
      <c r="S2933" s="58" t="str">
        <f t="shared" si="591"/>
        <v>No Discount</v>
      </c>
      <c r="T2933" s="46" t="str">
        <f t="shared" si="592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93"/>
        <v>0</v>
      </c>
      <c r="W2933" s="46" t="str">
        <f t="shared" si="594"/>
        <v>-</v>
      </c>
      <c r="X2933" s="58">
        <f t="shared" si="595"/>
        <v>0</v>
      </c>
      <c r="Y2933" s="46" t="str">
        <f t="shared" si="596"/>
        <v>Yes</v>
      </c>
      <c r="Z2933" s="46" t="str">
        <f t="shared" si="597"/>
        <v>MID</v>
      </c>
    </row>
    <row r="2934" spans="1:26" x14ac:dyDescent="0.25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85"/>
        <v>7725</v>
      </c>
      <c r="L2934" s="46">
        <f t="shared" si="586"/>
        <v>8590</v>
      </c>
      <c r="M2934" s="46">
        <v>81</v>
      </c>
      <c r="N2934" s="46">
        <f t="shared" si="587"/>
        <v>8671</v>
      </c>
      <c r="O2934" s="46">
        <f t="shared" si="588"/>
        <v>946</v>
      </c>
      <c r="P2934" s="46" t="s">
        <v>30</v>
      </c>
      <c r="Q2934" s="58">
        <f t="shared" si="589"/>
        <v>0</v>
      </c>
      <c r="R2934" s="46" t="str">
        <f t="shared" si="590"/>
        <v>-</v>
      </c>
      <c r="S2934" s="58" t="str">
        <f t="shared" si="591"/>
        <v>No Discount</v>
      </c>
      <c r="T2934" s="46" t="str">
        <f t="shared" si="592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93"/>
        <v>0</v>
      </c>
      <c r="W2934" s="46" t="str">
        <f t="shared" si="594"/>
        <v>-</v>
      </c>
      <c r="X2934" s="58">
        <f t="shared" si="595"/>
        <v>0</v>
      </c>
      <c r="Y2934" s="46" t="str">
        <f t="shared" si="596"/>
        <v>Yes</v>
      </c>
      <c r="Z2934" s="46" t="str">
        <f t="shared" si="597"/>
        <v>Very high</v>
      </c>
    </row>
    <row r="2935" spans="1:26" x14ac:dyDescent="0.25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85"/>
        <v>148</v>
      </c>
      <c r="L2935" s="46">
        <f t="shared" si="586"/>
        <v>162</v>
      </c>
      <c r="M2935" s="46">
        <v>30</v>
      </c>
      <c r="N2935" s="46">
        <f t="shared" si="587"/>
        <v>192</v>
      </c>
      <c r="O2935" s="46">
        <f t="shared" si="588"/>
        <v>44</v>
      </c>
      <c r="P2935" s="46" t="s">
        <v>30</v>
      </c>
      <c r="Q2935" s="58">
        <f t="shared" si="589"/>
        <v>0.3</v>
      </c>
      <c r="R2935" s="46">
        <f t="shared" si="590"/>
        <v>57.599999999999994</v>
      </c>
      <c r="S2935" s="58" t="str">
        <f t="shared" si="591"/>
        <v>No Discount</v>
      </c>
      <c r="T2935" s="46" t="str">
        <f t="shared" si="592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93"/>
        <v>0.3</v>
      </c>
      <c r="W2935" s="46">
        <f t="shared" si="594"/>
        <v>57.599999999999994</v>
      </c>
      <c r="X2935" s="58">
        <f t="shared" si="595"/>
        <v>0</v>
      </c>
      <c r="Y2935" s="46" t="str">
        <f t="shared" si="596"/>
        <v>No</v>
      </c>
      <c r="Z2935" s="46" t="str">
        <f t="shared" si="597"/>
        <v>MID</v>
      </c>
    </row>
    <row r="2936" spans="1:26" x14ac:dyDescent="0.25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85"/>
        <v>1510</v>
      </c>
      <c r="L2936" s="46">
        <f t="shared" si="586"/>
        <v>1601</v>
      </c>
      <c r="M2936" s="46">
        <v>28</v>
      </c>
      <c r="N2936" s="46">
        <f t="shared" si="587"/>
        <v>1629</v>
      </c>
      <c r="O2936" s="46">
        <f t="shared" si="588"/>
        <v>119</v>
      </c>
      <c r="P2936" s="46" t="s">
        <v>152</v>
      </c>
      <c r="Q2936" s="58">
        <f t="shared" si="589"/>
        <v>0</v>
      </c>
      <c r="R2936" s="46" t="str">
        <f t="shared" si="590"/>
        <v>-</v>
      </c>
      <c r="S2936" s="58" t="str">
        <f t="shared" si="591"/>
        <v>No Discount</v>
      </c>
      <c r="T2936" s="46" t="str">
        <f t="shared" si="592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si="593"/>
        <v>0</v>
      </c>
      <c r="W2936" s="46" t="str">
        <f t="shared" si="594"/>
        <v>-</v>
      </c>
      <c r="X2936" s="58">
        <f t="shared" si="595"/>
        <v>0</v>
      </c>
      <c r="Y2936" s="46" t="str">
        <f t="shared" si="596"/>
        <v>Yes</v>
      </c>
      <c r="Z2936" s="46" t="str">
        <f t="shared" si="597"/>
        <v>MID</v>
      </c>
    </row>
    <row r="2937" spans="1:26" x14ac:dyDescent="0.25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85"/>
        <v>15318</v>
      </c>
      <c r="L2937" s="46">
        <f t="shared" si="586"/>
        <v>16236</v>
      </c>
      <c r="M2937" s="46">
        <v>77</v>
      </c>
      <c r="N2937" s="46">
        <f t="shared" si="587"/>
        <v>16313</v>
      </c>
      <c r="O2937" s="46">
        <f t="shared" si="588"/>
        <v>995</v>
      </c>
      <c r="P2937" s="46" t="s">
        <v>30</v>
      </c>
      <c r="Q2937" s="58">
        <f t="shared" si="589"/>
        <v>0</v>
      </c>
      <c r="R2937" s="46" t="str">
        <f t="shared" si="590"/>
        <v>-</v>
      </c>
      <c r="S2937" s="58" t="str">
        <f t="shared" si="591"/>
        <v>No Discount</v>
      </c>
      <c r="T2937" s="46" t="str">
        <f t="shared" si="592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93"/>
        <v>0</v>
      </c>
      <c r="W2937" s="46" t="str">
        <f t="shared" si="594"/>
        <v>-</v>
      </c>
      <c r="X2937" s="58">
        <f t="shared" si="595"/>
        <v>0</v>
      </c>
      <c r="Y2937" s="46" t="str">
        <f t="shared" si="596"/>
        <v>Yes</v>
      </c>
      <c r="Z2937" s="46" t="str">
        <f t="shared" si="597"/>
        <v>Very high</v>
      </c>
    </row>
    <row r="2938" spans="1:26" x14ac:dyDescent="0.25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85"/>
        <v>9348</v>
      </c>
      <c r="L2938" s="46">
        <f t="shared" si="586"/>
        <v>9528</v>
      </c>
      <c r="M2938" s="46">
        <v>37</v>
      </c>
      <c r="N2938" s="46">
        <f t="shared" si="587"/>
        <v>9565</v>
      </c>
      <c r="O2938" s="46">
        <f t="shared" si="588"/>
        <v>217</v>
      </c>
      <c r="P2938" s="46" t="s">
        <v>28</v>
      </c>
      <c r="Q2938" s="58">
        <f t="shared" si="589"/>
        <v>0.3</v>
      </c>
      <c r="R2938" s="46">
        <f t="shared" si="590"/>
        <v>2869.5</v>
      </c>
      <c r="S2938" s="58" t="str">
        <f t="shared" si="591"/>
        <v>No Discount</v>
      </c>
      <c r="T2938" s="46" t="str">
        <f t="shared" si="592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93"/>
        <v>0.3</v>
      </c>
      <c r="W2938" s="46">
        <f t="shared" si="594"/>
        <v>2869.5</v>
      </c>
      <c r="X2938" s="58">
        <f t="shared" si="595"/>
        <v>0</v>
      </c>
      <c r="Y2938" s="46" t="str">
        <f t="shared" si="596"/>
        <v>Yes</v>
      </c>
      <c r="Z2938" s="46" t="str">
        <f t="shared" si="597"/>
        <v>MID</v>
      </c>
    </row>
    <row r="2939" spans="1:26" x14ac:dyDescent="0.25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85"/>
        <v>8295</v>
      </c>
      <c r="L2939" s="46">
        <f t="shared" si="586"/>
        <v>9214</v>
      </c>
      <c r="M2939" s="46">
        <v>23</v>
      </c>
      <c r="N2939" s="46">
        <f t="shared" si="587"/>
        <v>9237</v>
      </c>
      <c r="O2939" s="46">
        <f t="shared" si="588"/>
        <v>942</v>
      </c>
      <c r="P2939" s="46" t="s">
        <v>152</v>
      </c>
      <c r="Q2939" s="58">
        <f t="shared" si="589"/>
        <v>0</v>
      </c>
      <c r="R2939" s="46" t="str">
        <f t="shared" si="590"/>
        <v>-</v>
      </c>
      <c r="S2939" s="58" t="str">
        <f t="shared" si="591"/>
        <v>No Discount</v>
      </c>
      <c r="T2939" s="46" t="str">
        <f t="shared" si="592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93"/>
        <v>0</v>
      </c>
      <c r="W2939" s="46" t="str">
        <f t="shared" si="594"/>
        <v>-</v>
      </c>
      <c r="X2939" s="58">
        <f t="shared" si="595"/>
        <v>0</v>
      </c>
      <c r="Y2939" s="46" t="str">
        <f t="shared" si="596"/>
        <v>Yes</v>
      </c>
      <c r="Z2939" s="46" t="str">
        <f t="shared" si="597"/>
        <v>MID</v>
      </c>
    </row>
    <row r="2940" spans="1:26" x14ac:dyDescent="0.25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85"/>
        <v>1639</v>
      </c>
      <c r="L2940" s="46">
        <f t="shared" si="586"/>
        <v>1703</v>
      </c>
      <c r="M2940" s="46">
        <v>54</v>
      </c>
      <c r="N2940" s="46">
        <f t="shared" si="587"/>
        <v>1757</v>
      </c>
      <c r="O2940" s="46">
        <f t="shared" si="588"/>
        <v>118</v>
      </c>
      <c r="P2940" s="46" t="s">
        <v>30</v>
      </c>
      <c r="Q2940" s="58">
        <f t="shared" si="589"/>
        <v>0</v>
      </c>
      <c r="R2940" s="46">
        <f t="shared" si="590"/>
        <v>263.55</v>
      </c>
      <c r="S2940" s="58" t="str">
        <f t="shared" si="591"/>
        <v>No Discount</v>
      </c>
      <c r="T2940" s="46" t="str">
        <f t="shared" si="592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93"/>
        <v>0</v>
      </c>
      <c r="W2940" s="46" t="str">
        <f t="shared" si="594"/>
        <v>-</v>
      </c>
      <c r="X2940" s="58">
        <f t="shared" si="595"/>
        <v>0</v>
      </c>
      <c r="Y2940" s="46" t="str">
        <f t="shared" si="596"/>
        <v>Yes</v>
      </c>
      <c r="Z2940" s="46" t="str">
        <f t="shared" si="597"/>
        <v>HIGH</v>
      </c>
    </row>
    <row r="2941" spans="1:26" x14ac:dyDescent="0.25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85"/>
        <v>14656</v>
      </c>
      <c r="L2941" s="46">
        <f t="shared" si="586"/>
        <v>15844</v>
      </c>
      <c r="M2941" s="46">
        <v>93</v>
      </c>
      <c r="N2941" s="46">
        <f t="shared" si="587"/>
        <v>15937</v>
      </c>
      <c r="O2941" s="46">
        <f t="shared" si="588"/>
        <v>1281</v>
      </c>
      <c r="P2941" s="46" t="s">
        <v>30</v>
      </c>
      <c r="Q2941" s="58">
        <f t="shared" si="589"/>
        <v>0</v>
      </c>
      <c r="R2941" s="46" t="str">
        <f t="shared" si="590"/>
        <v>-</v>
      </c>
      <c r="S2941" s="58" t="str">
        <f t="shared" si="591"/>
        <v>No Discount</v>
      </c>
      <c r="T2941" s="46" t="str">
        <f t="shared" si="592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93"/>
        <v>0</v>
      </c>
      <c r="W2941" s="46" t="str">
        <f t="shared" si="594"/>
        <v>-</v>
      </c>
      <c r="X2941" s="58">
        <f t="shared" si="595"/>
        <v>0</v>
      </c>
      <c r="Y2941" s="46" t="str">
        <f t="shared" si="596"/>
        <v>Yes</v>
      </c>
      <c r="Z2941" s="46" t="str">
        <f t="shared" si="597"/>
        <v>Very high</v>
      </c>
    </row>
    <row r="2942" spans="1:26" x14ac:dyDescent="0.25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85"/>
        <v>110</v>
      </c>
      <c r="L2942" s="46">
        <f t="shared" si="586"/>
        <v>120</v>
      </c>
      <c r="M2942" s="46">
        <v>10</v>
      </c>
      <c r="N2942" s="46">
        <f t="shared" si="587"/>
        <v>130</v>
      </c>
      <c r="O2942" s="46">
        <f t="shared" si="588"/>
        <v>20</v>
      </c>
      <c r="P2942" s="46" t="s">
        <v>30</v>
      </c>
      <c r="Q2942" s="58">
        <f t="shared" si="589"/>
        <v>0</v>
      </c>
      <c r="R2942" s="46" t="str">
        <f t="shared" si="590"/>
        <v>-</v>
      </c>
      <c r="S2942" s="58" t="str">
        <f t="shared" si="591"/>
        <v>No Discount</v>
      </c>
      <c r="T2942" s="46" t="str">
        <f t="shared" si="592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93"/>
        <v>0</v>
      </c>
      <c r="W2942" s="46" t="str">
        <f t="shared" si="594"/>
        <v>-</v>
      </c>
      <c r="X2942" s="58">
        <f t="shared" si="595"/>
        <v>0</v>
      </c>
      <c r="Y2942" s="46" t="str">
        <f t="shared" si="596"/>
        <v>No</v>
      </c>
      <c r="Z2942" s="46" t="str">
        <f t="shared" si="597"/>
        <v>LOW</v>
      </c>
    </row>
    <row r="2943" spans="1:26" x14ac:dyDescent="0.25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85"/>
        <v>1495</v>
      </c>
      <c r="L2943" s="46">
        <f t="shared" si="586"/>
        <v>1568</v>
      </c>
      <c r="M2943" s="46">
        <v>88</v>
      </c>
      <c r="N2943" s="46">
        <f t="shared" si="587"/>
        <v>1656</v>
      </c>
      <c r="O2943" s="46">
        <f t="shared" si="588"/>
        <v>161</v>
      </c>
      <c r="P2943" s="46" t="s">
        <v>30</v>
      </c>
      <c r="Q2943" s="58">
        <f t="shared" si="589"/>
        <v>0</v>
      </c>
      <c r="R2943" s="46">
        <f t="shared" si="590"/>
        <v>248.39999999999998</v>
      </c>
      <c r="S2943" s="58" t="str">
        <f t="shared" si="591"/>
        <v>No Discount</v>
      </c>
      <c r="T2943" s="46" t="str">
        <f t="shared" si="592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93"/>
        <v>0</v>
      </c>
      <c r="W2943" s="46" t="str">
        <f t="shared" si="594"/>
        <v>-</v>
      </c>
      <c r="X2943" s="58">
        <f t="shared" si="595"/>
        <v>0</v>
      </c>
      <c r="Y2943" s="46" t="str">
        <f t="shared" si="596"/>
        <v>Yes</v>
      </c>
      <c r="Z2943" s="46" t="str">
        <f t="shared" si="597"/>
        <v>Very high</v>
      </c>
    </row>
    <row r="2944" spans="1:26" x14ac:dyDescent="0.25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85"/>
        <v>395</v>
      </c>
      <c r="L2944" s="46">
        <f t="shared" si="586"/>
        <v>410</v>
      </c>
      <c r="M2944" s="46">
        <v>10</v>
      </c>
      <c r="N2944" s="46">
        <f t="shared" si="587"/>
        <v>420</v>
      </c>
      <c r="O2944" s="46">
        <f t="shared" si="588"/>
        <v>25</v>
      </c>
      <c r="P2944" s="46" t="s">
        <v>152</v>
      </c>
      <c r="Q2944" s="58">
        <f t="shared" si="589"/>
        <v>0</v>
      </c>
      <c r="R2944" s="46">
        <f t="shared" si="590"/>
        <v>63</v>
      </c>
      <c r="S2944" s="58" t="str">
        <f t="shared" si="591"/>
        <v>No Discount</v>
      </c>
      <c r="T2944" s="46" t="str">
        <f t="shared" si="592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93"/>
        <v>0</v>
      </c>
      <c r="W2944" s="46" t="str">
        <f t="shared" si="594"/>
        <v>-</v>
      </c>
      <c r="X2944" s="58">
        <f t="shared" si="595"/>
        <v>0</v>
      </c>
      <c r="Y2944" s="46" t="str">
        <f t="shared" si="596"/>
        <v>No</v>
      </c>
      <c r="Z2944" s="46" t="str">
        <f t="shared" si="597"/>
        <v>LOW</v>
      </c>
    </row>
    <row r="2945" spans="1:26" x14ac:dyDescent="0.25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85"/>
        <v>285</v>
      </c>
      <c r="L2945" s="46">
        <f t="shared" si="586"/>
        <v>305</v>
      </c>
      <c r="M2945" s="46">
        <v>10</v>
      </c>
      <c r="N2945" s="46">
        <f t="shared" si="587"/>
        <v>315</v>
      </c>
      <c r="O2945" s="46">
        <f t="shared" si="588"/>
        <v>30</v>
      </c>
      <c r="P2945" s="46" t="s">
        <v>28</v>
      </c>
      <c r="Q2945" s="58">
        <f t="shared" si="589"/>
        <v>0</v>
      </c>
      <c r="R2945" s="46">
        <f t="shared" si="590"/>
        <v>88.2</v>
      </c>
      <c r="S2945" s="58" t="str">
        <f t="shared" si="591"/>
        <v>No Discount</v>
      </c>
      <c r="T2945" s="46" t="str">
        <f t="shared" si="592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93"/>
        <v>0</v>
      </c>
      <c r="W2945" s="46">
        <f t="shared" si="594"/>
        <v>88.2</v>
      </c>
      <c r="X2945" s="58">
        <f t="shared" si="595"/>
        <v>0</v>
      </c>
      <c r="Y2945" s="46" t="str">
        <f t="shared" si="596"/>
        <v>No</v>
      </c>
      <c r="Z2945" s="46" t="str">
        <f t="shared" si="597"/>
        <v>LOW</v>
      </c>
    </row>
    <row r="2946" spans="1:26" x14ac:dyDescent="0.25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85"/>
        <v>2210</v>
      </c>
      <c r="L2946" s="46">
        <f t="shared" si="586"/>
        <v>2342</v>
      </c>
      <c r="M2946" s="46">
        <v>25</v>
      </c>
      <c r="N2946" s="46">
        <f t="shared" si="587"/>
        <v>2367</v>
      </c>
      <c r="O2946" s="46">
        <f t="shared" si="588"/>
        <v>157</v>
      </c>
      <c r="P2946" s="46" t="s">
        <v>28</v>
      </c>
      <c r="Q2946" s="58">
        <f t="shared" si="589"/>
        <v>0.3</v>
      </c>
      <c r="R2946" s="46">
        <f t="shared" si="590"/>
        <v>710.1</v>
      </c>
      <c r="S2946" s="58" t="str">
        <f t="shared" si="591"/>
        <v>No Discount</v>
      </c>
      <c r="T2946" s="46" t="str">
        <f t="shared" si="592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93"/>
        <v>0.3</v>
      </c>
      <c r="W2946" s="46">
        <f t="shared" si="594"/>
        <v>710.1</v>
      </c>
      <c r="X2946" s="58">
        <f t="shared" si="595"/>
        <v>0</v>
      </c>
      <c r="Y2946" s="46" t="str">
        <f t="shared" si="596"/>
        <v>Yes</v>
      </c>
      <c r="Z2946" s="46" t="str">
        <f t="shared" si="597"/>
        <v>MID</v>
      </c>
    </row>
    <row r="2947" spans="1:26" x14ac:dyDescent="0.25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98">I2947*J2947</f>
        <v>1908</v>
      </c>
      <c r="L2947" s="46">
        <f t="shared" ref="L2947:L3010" si="599">H2947*J2947</f>
        <v>2080</v>
      </c>
      <c r="M2947" s="46">
        <v>72</v>
      </c>
      <c r="N2947" s="46">
        <f t="shared" ref="N2947:N3010" si="600">L2947+M2947</f>
        <v>2152</v>
      </c>
      <c r="O2947" s="46">
        <f t="shared" ref="O2947:O3010" si="601">N2947-K2947</f>
        <v>244</v>
      </c>
      <c r="P2947" s="46" t="s">
        <v>28</v>
      </c>
      <c r="Q2947" s="58">
        <f t="shared" ref="Q2947:Q3010" si="602">IF(E2947="Amazon",30%,0)</f>
        <v>0</v>
      </c>
      <c r="R2947" s="46" t="str">
        <f t="shared" ref="R2947:R3010" si="603">IF(E2947="Amazon",30%*N2947,IF(E2947="Flipkart",28%*N2947,IF(E2947="India Mart",15%*N2947,"-")))</f>
        <v>-</v>
      </c>
      <c r="S2947" s="58" t="str">
        <f t="shared" ref="S2947:S3010" si="604">IF(AND(E2947="Website",N2947&gt;25000),2%,"No Discount")</f>
        <v>No Discount</v>
      </c>
      <c r="T2947" s="46" t="str">
        <f t="shared" ref="T2947:T3010" si="605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ref="V2947:V3010" si="606">IF(E2947="Amazon",30%,0%)</f>
        <v>0</v>
      </c>
      <c r="W2947" s="46" t="str">
        <f t="shared" ref="W2947:W3010" si="607">IF(E2947="Amazon",N2947*30%,IF(E2947="flipkart",N2947*28%,IF(E2947="indiamart",N2947*15%,"-")))</f>
        <v>-</v>
      </c>
      <c r="X2947" s="58">
        <f t="shared" ref="X2947:X3010" si="608">IF(AND(E2947="website",N2947&gt;25000),2%,0%)</f>
        <v>0</v>
      </c>
      <c r="Y2947" s="46" t="str">
        <f t="shared" ref="Y2947:Y3010" si="609">IF(OR(D2947="Furniture",D2947="Technology"),"Yes","No")</f>
        <v>No</v>
      </c>
      <c r="Z2947" s="46" t="str">
        <f t="shared" ref="Z2947:Z3010" si="610">_xlfn.IFS(M2947&lt;=20,"LOW",M2947&lt;=40,"MID",M2947&lt;=60,"HIGH",M2947&gt;60,"Very high")</f>
        <v>Very high</v>
      </c>
    </row>
    <row r="2948" spans="1:26" x14ac:dyDescent="0.25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98"/>
        <v>7877</v>
      </c>
      <c r="L2948" s="46">
        <f t="shared" si="599"/>
        <v>8752</v>
      </c>
      <c r="M2948" s="46">
        <v>55</v>
      </c>
      <c r="N2948" s="46">
        <f t="shared" si="600"/>
        <v>8807</v>
      </c>
      <c r="O2948" s="46">
        <f t="shared" si="601"/>
        <v>930</v>
      </c>
      <c r="P2948" s="46" t="s">
        <v>30</v>
      </c>
      <c r="Q2948" s="58">
        <f t="shared" si="602"/>
        <v>0.3</v>
      </c>
      <c r="R2948" s="46">
        <f t="shared" si="603"/>
        <v>2642.1</v>
      </c>
      <c r="S2948" s="58" t="str">
        <f t="shared" si="604"/>
        <v>No Discount</v>
      </c>
      <c r="T2948" s="46" t="str">
        <f t="shared" si="605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606"/>
        <v>0.3</v>
      </c>
      <c r="W2948" s="46">
        <f t="shared" si="607"/>
        <v>2642.1</v>
      </c>
      <c r="X2948" s="58">
        <f t="shared" si="608"/>
        <v>0</v>
      </c>
      <c r="Y2948" s="46" t="str">
        <f t="shared" si="609"/>
        <v>Yes</v>
      </c>
      <c r="Z2948" s="46" t="str">
        <f t="shared" si="610"/>
        <v>HIGH</v>
      </c>
    </row>
    <row r="2949" spans="1:26" x14ac:dyDescent="0.25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98"/>
        <v>13605</v>
      </c>
      <c r="L2949" s="46">
        <f t="shared" si="599"/>
        <v>15270</v>
      </c>
      <c r="M2949" s="46">
        <v>93</v>
      </c>
      <c r="N2949" s="46">
        <f t="shared" si="600"/>
        <v>15363</v>
      </c>
      <c r="O2949" s="46">
        <f t="shared" si="601"/>
        <v>1758</v>
      </c>
      <c r="P2949" s="46" t="s">
        <v>64</v>
      </c>
      <c r="Q2949" s="58">
        <f t="shared" si="602"/>
        <v>0.3</v>
      </c>
      <c r="R2949" s="46">
        <f t="shared" si="603"/>
        <v>4608.8999999999996</v>
      </c>
      <c r="S2949" s="58" t="str">
        <f t="shared" si="604"/>
        <v>No Discount</v>
      </c>
      <c r="T2949" s="46" t="str">
        <f t="shared" si="605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606"/>
        <v>0.3</v>
      </c>
      <c r="W2949" s="46">
        <f t="shared" si="607"/>
        <v>4608.8999999999996</v>
      </c>
      <c r="X2949" s="58">
        <f t="shared" si="608"/>
        <v>0</v>
      </c>
      <c r="Y2949" s="46" t="str">
        <f t="shared" si="609"/>
        <v>No</v>
      </c>
      <c r="Z2949" s="46" t="str">
        <f t="shared" si="610"/>
        <v>Very high</v>
      </c>
    </row>
    <row r="2950" spans="1:26" x14ac:dyDescent="0.25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98"/>
        <v>16938</v>
      </c>
      <c r="L2950" s="46">
        <f t="shared" si="599"/>
        <v>17778</v>
      </c>
      <c r="M2950" s="46">
        <v>63</v>
      </c>
      <c r="N2950" s="46">
        <f t="shared" si="600"/>
        <v>17841</v>
      </c>
      <c r="O2950" s="46">
        <f t="shared" si="601"/>
        <v>903</v>
      </c>
      <c r="P2950" s="46" t="s">
        <v>28</v>
      </c>
      <c r="Q2950" s="58">
        <f t="shared" si="602"/>
        <v>0</v>
      </c>
      <c r="R2950" s="46">
        <f t="shared" si="603"/>
        <v>4995.4800000000005</v>
      </c>
      <c r="S2950" s="58" t="str">
        <f t="shared" si="604"/>
        <v>No Discount</v>
      </c>
      <c r="T2950" s="46" t="str">
        <f t="shared" si="605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606"/>
        <v>0</v>
      </c>
      <c r="W2950" s="46">
        <f t="shared" si="607"/>
        <v>4995.4800000000005</v>
      </c>
      <c r="X2950" s="58">
        <f t="shared" si="608"/>
        <v>0</v>
      </c>
      <c r="Y2950" s="46" t="str">
        <f t="shared" si="609"/>
        <v>Yes</v>
      </c>
      <c r="Z2950" s="46" t="str">
        <f t="shared" si="610"/>
        <v>Very high</v>
      </c>
    </row>
    <row r="2951" spans="1:26" x14ac:dyDescent="0.25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98"/>
        <v>1532</v>
      </c>
      <c r="L2951" s="46">
        <f t="shared" si="599"/>
        <v>1637</v>
      </c>
      <c r="M2951" s="46">
        <v>20</v>
      </c>
      <c r="N2951" s="46">
        <f t="shared" si="600"/>
        <v>1657</v>
      </c>
      <c r="O2951" s="46">
        <f t="shared" si="601"/>
        <v>125</v>
      </c>
      <c r="P2951" s="46" t="s">
        <v>28</v>
      </c>
      <c r="Q2951" s="58">
        <f t="shared" si="602"/>
        <v>0</v>
      </c>
      <c r="R2951" s="46">
        <f t="shared" si="603"/>
        <v>248.54999999999998</v>
      </c>
      <c r="S2951" s="58" t="str">
        <f t="shared" si="604"/>
        <v>No Discount</v>
      </c>
      <c r="T2951" s="46" t="str">
        <f t="shared" si="605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606"/>
        <v>0</v>
      </c>
      <c r="W2951" s="46" t="str">
        <f t="shared" si="607"/>
        <v>-</v>
      </c>
      <c r="X2951" s="58">
        <f t="shared" si="608"/>
        <v>0</v>
      </c>
      <c r="Y2951" s="46" t="str">
        <f t="shared" si="609"/>
        <v>Yes</v>
      </c>
      <c r="Z2951" s="46" t="str">
        <f t="shared" si="610"/>
        <v>LOW</v>
      </c>
    </row>
    <row r="2952" spans="1:26" x14ac:dyDescent="0.25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98"/>
        <v>516</v>
      </c>
      <c r="L2952" s="46">
        <f t="shared" si="599"/>
        <v>540</v>
      </c>
      <c r="M2952" s="46">
        <v>30</v>
      </c>
      <c r="N2952" s="46">
        <f t="shared" si="600"/>
        <v>570</v>
      </c>
      <c r="O2952" s="46">
        <f t="shared" si="601"/>
        <v>54</v>
      </c>
      <c r="P2952" s="46" t="s">
        <v>28</v>
      </c>
      <c r="Q2952" s="58">
        <f t="shared" si="602"/>
        <v>0</v>
      </c>
      <c r="R2952" s="46" t="str">
        <f t="shared" si="603"/>
        <v>-</v>
      </c>
      <c r="S2952" s="58" t="str">
        <f t="shared" si="604"/>
        <v>No Discount</v>
      </c>
      <c r="T2952" s="46" t="str">
        <f t="shared" si="605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606"/>
        <v>0</v>
      </c>
      <c r="W2952" s="46" t="str">
        <f t="shared" si="607"/>
        <v>-</v>
      </c>
      <c r="X2952" s="58">
        <f t="shared" si="608"/>
        <v>0</v>
      </c>
      <c r="Y2952" s="46" t="str">
        <f t="shared" si="609"/>
        <v>No</v>
      </c>
      <c r="Z2952" s="46" t="str">
        <f t="shared" si="610"/>
        <v>MID</v>
      </c>
    </row>
    <row r="2953" spans="1:26" x14ac:dyDescent="0.25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98"/>
        <v>5898</v>
      </c>
      <c r="L2953" s="46">
        <f t="shared" si="599"/>
        <v>6486</v>
      </c>
      <c r="M2953" s="46">
        <v>82</v>
      </c>
      <c r="N2953" s="46">
        <f t="shared" si="600"/>
        <v>6568</v>
      </c>
      <c r="O2953" s="46">
        <f t="shared" si="601"/>
        <v>670</v>
      </c>
      <c r="P2953" s="46" t="s">
        <v>30</v>
      </c>
      <c r="Q2953" s="58">
        <f t="shared" si="602"/>
        <v>0</v>
      </c>
      <c r="R2953" s="46" t="str">
        <f t="shared" si="603"/>
        <v>-</v>
      </c>
      <c r="S2953" s="58" t="str">
        <f t="shared" si="604"/>
        <v>No Discount</v>
      </c>
      <c r="T2953" s="46" t="str">
        <f t="shared" si="605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606"/>
        <v>0</v>
      </c>
      <c r="W2953" s="46" t="str">
        <f t="shared" si="607"/>
        <v>-</v>
      </c>
      <c r="X2953" s="58">
        <f t="shared" si="608"/>
        <v>0</v>
      </c>
      <c r="Y2953" s="46" t="str">
        <f t="shared" si="609"/>
        <v>No</v>
      </c>
      <c r="Z2953" s="46" t="str">
        <f t="shared" si="610"/>
        <v>Very high</v>
      </c>
    </row>
    <row r="2954" spans="1:26" x14ac:dyDescent="0.25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98"/>
        <v>21744</v>
      </c>
      <c r="L2954" s="46">
        <f t="shared" si="599"/>
        <v>22827</v>
      </c>
      <c r="M2954" s="46">
        <v>21</v>
      </c>
      <c r="N2954" s="46">
        <f t="shared" si="600"/>
        <v>22848</v>
      </c>
      <c r="O2954" s="46">
        <f t="shared" si="601"/>
        <v>1104</v>
      </c>
      <c r="P2954" s="46" t="s">
        <v>28</v>
      </c>
      <c r="Q2954" s="58">
        <f t="shared" si="602"/>
        <v>0</v>
      </c>
      <c r="R2954" s="46" t="str">
        <f t="shared" si="603"/>
        <v>-</v>
      </c>
      <c r="S2954" s="58" t="str">
        <f t="shared" si="604"/>
        <v>No Discount</v>
      </c>
      <c r="T2954" s="46" t="str">
        <f t="shared" si="605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606"/>
        <v>0</v>
      </c>
      <c r="W2954" s="46" t="str">
        <f t="shared" si="607"/>
        <v>-</v>
      </c>
      <c r="X2954" s="58">
        <f t="shared" si="608"/>
        <v>0</v>
      </c>
      <c r="Y2954" s="46" t="str">
        <f t="shared" si="609"/>
        <v>Yes</v>
      </c>
      <c r="Z2954" s="46" t="str">
        <f t="shared" si="610"/>
        <v>MID</v>
      </c>
    </row>
    <row r="2955" spans="1:26" x14ac:dyDescent="0.25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98"/>
        <v>3561</v>
      </c>
      <c r="L2955" s="46">
        <f t="shared" si="599"/>
        <v>3849</v>
      </c>
      <c r="M2955" s="46">
        <v>58</v>
      </c>
      <c r="N2955" s="46">
        <f t="shared" si="600"/>
        <v>3907</v>
      </c>
      <c r="O2955" s="46">
        <f t="shared" si="601"/>
        <v>346</v>
      </c>
      <c r="P2955" s="46" t="s">
        <v>30</v>
      </c>
      <c r="Q2955" s="58">
        <f t="shared" si="602"/>
        <v>0</v>
      </c>
      <c r="R2955" s="46" t="str">
        <f t="shared" si="603"/>
        <v>-</v>
      </c>
      <c r="S2955" s="58" t="str">
        <f t="shared" si="604"/>
        <v>No Discount</v>
      </c>
      <c r="T2955" s="46" t="str">
        <f t="shared" si="605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606"/>
        <v>0</v>
      </c>
      <c r="W2955" s="46" t="str">
        <f t="shared" si="607"/>
        <v>-</v>
      </c>
      <c r="X2955" s="58">
        <f t="shared" si="608"/>
        <v>0</v>
      </c>
      <c r="Y2955" s="46" t="str">
        <f t="shared" si="609"/>
        <v>No</v>
      </c>
      <c r="Z2955" s="46" t="str">
        <f t="shared" si="610"/>
        <v>HIGH</v>
      </c>
    </row>
    <row r="2956" spans="1:26" x14ac:dyDescent="0.25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98"/>
        <v>1232</v>
      </c>
      <c r="L2956" s="46">
        <f t="shared" si="599"/>
        <v>1288</v>
      </c>
      <c r="M2956" s="46">
        <v>30</v>
      </c>
      <c r="N2956" s="46">
        <f t="shared" si="600"/>
        <v>1318</v>
      </c>
      <c r="O2956" s="46">
        <f t="shared" si="601"/>
        <v>86</v>
      </c>
      <c r="P2956" s="46" t="s">
        <v>64</v>
      </c>
      <c r="Q2956" s="58">
        <f t="shared" si="602"/>
        <v>0</v>
      </c>
      <c r="R2956" s="46">
        <f t="shared" si="603"/>
        <v>369.04</v>
      </c>
      <c r="S2956" s="58" t="str">
        <f t="shared" si="604"/>
        <v>No Discount</v>
      </c>
      <c r="T2956" s="46" t="str">
        <f t="shared" si="605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606"/>
        <v>0</v>
      </c>
      <c r="W2956" s="46">
        <f t="shared" si="607"/>
        <v>369.04</v>
      </c>
      <c r="X2956" s="58">
        <f t="shared" si="608"/>
        <v>0</v>
      </c>
      <c r="Y2956" s="46" t="str">
        <f t="shared" si="609"/>
        <v>No</v>
      </c>
      <c r="Z2956" s="46" t="str">
        <f t="shared" si="610"/>
        <v>MID</v>
      </c>
    </row>
    <row r="2957" spans="1:26" x14ac:dyDescent="0.25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98"/>
        <v>230544</v>
      </c>
      <c r="L2957" s="46">
        <f t="shared" si="599"/>
        <v>249219</v>
      </c>
      <c r="M2957" s="46">
        <v>86</v>
      </c>
      <c r="N2957" s="46">
        <f t="shared" si="600"/>
        <v>249305</v>
      </c>
      <c r="O2957" s="46">
        <f t="shared" si="601"/>
        <v>18761</v>
      </c>
      <c r="P2957" s="46" t="s">
        <v>30</v>
      </c>
      <c r="Q2957" s="58">
        <f t="shared" si="602"/>
        <v>0</v>
      </c>
      <c r="R2957" s="46" t="str">
        <f t="shared" si="603"/>
        <v>-</v>
      </c>
      <c r="S2957" s="58" t="str">
        <f t="shared" si="604"/>
        <v>No Discount</v>
      </c>
      <c r="T2957" s="46" t="str">
        <f t="shared" si="605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606"/>
        <v>0</v>
      </c>
      <c r="W2957" s="46" t="str">
        <f t="shared" si="607"/>
        <v>-</v>
      </c>
      <c r="X2957" s="58">
        <f t="shared" si="608"/>
        <v>0</v>
      </c>
      <c r="Y2957" s="46" t="str">
        <f t="shared" si="609"/>
        <v>Yes</v>
      </c>
      <c r="Z2957" s="46" t="str">
        <f t="shared" si="610"/>
        <v>Very high</v>
      </c>
    </row>
    <row r="2958" spans="1:26" x14ac:dyDescent="0.25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98"/>
        <v>11616</v>
      </c>
      <c r="L2958" s="46">
        <f t="shared" si="599"/>
        <v>12174</v>
      </c>
      <c r="M2958" s="46">
        <v>58</v>
      </c>
      <c r="N2958" s="46">
        <f t="shared" si="600"/>
        <v>12232</v>
      </c>
      <c r="O2958" s="46">
        <f t="shared" si="601"/>
        <v>616</v>
      </c>
      <c r="P2958" s="46" t="s">
        <v>30</v>
      </c>
      <c r="Q2958" s="58">
        <f t="shared" si="602"/>
        <v>0</v>
      </c>
      <c r="R2958" s="46" t="str">
        <f t="shared" si="603"/>
        <v>-</v>
      </c>
      <c r="S2958" s="58" t="str">
        <f t="shared" si="604"/>
        <v>No Discount</v>
      </c>
      <c r="T2958" s="46" t="str">
        <f t="shared" si="605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606"/>
        <v>0</v>
      </c>
      <c r="W2958" s="46" t="str">
        <f t="shared" si="607"/>
        <v>-</v>
      </c>
      <c r="X2958" s="58">
        <f t="shared" si="608"/>
        <v>0</v>
      </c>
      <c r="Y2958" s="46" t="str">
        <f t="shared" si="609"/>
        <v>Yes</v>
      </c>
      <c r="Z2958" s="46" t="str">
        <f t="shared" si="610"/>
        <v>HIGH</v>
      </c>
    </row>
    <row r="2959" spans="1:26" x14ac:dyDescent="0.25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98"/>
        <v>5463</v>
      </c>
      <c r="L2959" s="46">
        <f t="shared" si="599"/>
        <v>5904</v>
      </c>
      <c r="M2959" s="46">
        <v>51</v>
      </c>
      <c r="N2959" s="46">
        <f t="shared" si="600"/>
        <v>5955</v>
      </c>
      <c r="O2959" s="46">
        <f t="shared" si="601"/>
        <v>492</v>
      </c>
      <c r="P2959" s="46" t="s">
        <v>28</v>
      </c>
      <c r="Q2959" s="58">
        <f t="shared" si="602"/>
        <v>0.3</v>
      </c>
      <c r="R2959" s="46">
        <f t="shared" si="603"/>
        <v>1786.5</v>
      </c>
      <c r="S2959" s="58" t="str">
        <f t="shared" si="604"/>
        <v>No Discount</v>
      </c>
      <c r="T2959" s="46" t="str">
        <f t="shared" si="605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606"/>
        <v>0.3</v>
      </c>
      <c r="W2959" s="46">
        <f t="shared" si="607"/>
        <v>1786.5</v>
      </c>
      <c r="X2959" s="58">
        <f t="shared" si="608"/>
        <v>0</v>
      </c>
      <c r="Y2959" s="46" t="str">
        <f t="shared" si="609"/>
        <v>Yes</v>
      </c>
      <c r="Z2959" s="46" t="str">
        <f t="shared" si="610"/>
        <v>HIGH</v>
      </c>
    </row>
    <row r="2960" spans="1:26" x14ac:dyDescent="0.25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98"/>
        <v>7905</v>
      </c>
      <c r="L2960" s="46">
        <f t="shared" si="599"/>
        <v>8880</v>
      </c>
      <c r="M2960" s="46">
        <v>52</v>
      </c>
      <c r="N2960" s="46">
        <f t="shared" si="600"/>
        <v>8932</v>
      </c>
      <c r="O2960" s="46">
        <f t="shared" si="601"/>
        <v>1027</v>
      </c>
      <c r="P2960" s="46" t="s">
        <v>30</v>
      </c>
      <c r="Q2960" s="58">
        <f t="shared" si="602"/>
        <v>0</v>
      </c>
      <c r="R2960" s="46" t="str">
        <f t="shared" si="603"/>
        <v>-</v>
      </c>
      <c r="S2960" s="58" t="str">
        <f t="shared" si="604"/>
        <v>No Discount</v>
      </c>
      <c r="T2960" s="46" t="str">
        <f t="shared" si="605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606"/>
        <v>0</v>
      </c>
      <c r="W2960" s="46" t="str">
        <f t="shared" si="607"/>
        <v>-</v>
      </c>
      <c r="X2960" s="58">
        <f t="shared" si="608"/>
        <v>0</v>
      </c>
      <c r="Y2960" s="46" t="str">
        <f t="shared" si="609"/>
        <v>Yes</v>
      </c>
      <c r="Z2960" s="46" t="str">
        <f t="shared" si="610"/>
        <v>HIGH</v>
      </c>
    </row>
    <row r="2961" spans="1:26" x14ac:dyDescent="0.25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98"/>
        <v>2379</v>
      </c>
      <c r="L2961" s="46">
        <f t="shared" si="599"/>
        <v>2475</v>
      </c>
      <c r="M2961" s="46">
        <v>99</v>
      </c>
      <c r="N2961" s="46">
        <f t="shared" si="600"/>
        <v>2574</v>
      </c>
      <c r="O2961" s="46">
        <f t="shared" si="601"/>
        <v>195</v>
      </c>
      <c r="P2961" s="46" t="s">
        <v>30</v>
      </c>
      <c r="Q2961" s="58">
        <f t="shared" si="602"/>
        <v>0</v>
      </c>
      <c r="R2961" s="46">
        <f t="shared" si="603"/>
        <v>720.72</v>
      </c>
      <c r="S2961" s="58" t="str">
        <f t="shared" si="604"/>
        <v>No Discount</v>
      </c>
      <c r="T2961" s="46" t="str">
        <f t="shared" si="605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606"/>
        <v>0</v>
      </c>
      <c r="W2961" s="46">
        <f t="shared" si="607"/>
        <v>720.72</v>
      </c>
      <c r="X2961" s="58">
        <f t="shared" si="608"/>
        <v>0</v>
      </c>
      <c r="Y2961" s="46" t="str">
        <f t="shared" si="609"/>
        <v>No</v>
      </c>
      <c r="Z2961" s="46" t="str">
        <f t="shared" si="610"/>
        <v>Very high</v>
      </c>
    </row>
    <row r="2962" spans="1:26" x14ac:dyDescent="0.25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98"/>
        <v>7719</v>
      </c>
      <c r="L2962" s="46">
        <f t="shared" si="599"/>
        <v>8334</v>
      </c>
      <c r="M2962" s="46">
        <v>69</v>
      </c>
      <c r="N2962" s="46">
        <f t="shared" si="600"/>
        <v>8403</v>
      </c>
      <c r="O2962" s="46">
        <f t="shared" si="601"/>
        <v>684</v>
      </c>
      <c r="P2962" s="46" t="s">
        <v>28</v>
      </c>
      <c r="Q2962" s="58">
        <f t="shared" si="602"/>
        <v>0</v>
      </c>
      <c r="R2962" s="46" t="str">
        <f t="shared" si="603"/>
        <v>-</v>
      </c>
      <c r="S2962" s="58" t="str">
        <f t="shared" si="604"/>
        <v>No Discount</v>
      </c>
      <c r="T2962" s="46" t="str">
        <f t="shared" si="605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606"/>
        <v>0</v>
      </c>
      <c r="W2962" s="46" t="str">
        <f t="shared" si="607"/>
        <v>-</v>
      </c>
      <c r="X2962" s="58">
        <f t="shared" si="608"/>
        <v>0</v>
      </c>
      <c r="Y2962" s="46" t="str">
        <f t="shared" si="609"/>
        <v>Yes</v>
      </c>
      <c r="Z2962" s="46" t="str">
        <f t="shared" si="610"/>
        <v>Very high</v>
      </c>
    </row>
    <row r="2963" spans="1:26" x14ac:dyDescent="0.25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98"/>
        <v>64</v>
      </c>
      <c r="L2963" s="46">
        <f t="shared" si="599"/>
        <v>69</v>
      </c>
      <c r="M2963" s="46">
        <v>10</v>
      </c>
      <c r="N2963" s="46">
        <f t="shared" si="600"/>
        <v>79</v>
      </c>
      <c r="O2963" s="46">
        <f t="shared" si="601"/>
        <v>15</v>
      </c>
      <c r="P2963" s="46" t="s">
        <v>30</v>
      </c>
      <c r="Q2963" s="58">
        <f t="shared" si="602"/>
        <v>0</v>
      </c>
      <c r="R2963" s="46" t="str">
        <f t="shared" si="603"/>
        <v>-</v>
      </c>
      <c r="S2963" s="58" t="str">
        <f t="shared" si="604"/>
        <v>No Discount</v>
      </c>
      <c r="T2963" s="46" t="str">
        <f t="shared" si="605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606"/>
        <v>0</v>
      </c>
      <c r="W2963" s="46" t="str">
        <f t="shared" si="607"/>
        <v>-</v>
      </c>
      <c r="X2963" s="58">
        <f t="shared" si="608"/>
        <v>0</v>
      </c>
      <c r="Y2963" s="46" t="str">
        <f t="shared" si="609"/>
        <v>No</v>
      </c>
      <c r="Z2963" s="46" t="str">
        <f t="shared" si="610"/>
        <v>LOW</v>
      </c>
    </row>
    <row r="2964" spans="1:26" x14ac:dyDescent="0.25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98"/>
        <v>8815</v>
      </c>
      <c r="L2964" s="46">
        <f t="shared" si="599"/>
        <v>9435</v>
      </c>
      <c r="M2964" s="46">
        <v>70</v>
      </c>
      <c r="N2964" s="46">
        <f t="shared" si="600"/>
        <v>9505</v>
      </c>
      <c r="O2964" s="46">
        <f t="shared" si="601"/>
        <v>690</v>
      </c>
      <c r="P2964" s="46" t="s">
        <v>152</v>
      </c>
      <c r="Q2964" s="58">
        <f t="shared" si="602"/>
        <v>0</v>
      </c>
      <c r="R2964" s="46">
        <f t="shared" si="603"/>
        <v>1425.75</v>
      </c>
      <c r="S2964" s="58" t="str">
        <f t="shared" si="604"/>
        <v>No Discount</v>
      </c>
      <c r="T2964" s="46" t="str">
        <f t="shared" si="605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606"/>
        <v>0</v>
      </c>
      <c r="W2964" s="46" t="str">
        <f t="shared" si="607"/>
        <v>-</v>
      </c>
      <c r="X2964" s="58">
        <f t="shared" si="608"/>
        <v>0</v>
      </c>
      <c r="Y2964" s="46" t="str">
        <f t="shared" si="609"/>
        <v>Yes</v>
      </c>
      <c r="Z2964" s="46" t="str">
        <f t="shared" si="610"/>
        <v>Very high</v>
      </c>
    </row>
    <row r="2965" spans="1:26" x14ac:dyDescent="0.25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98"/>
        <v>15126</v>
      </c>
      <c r="L2965" s="46">
        <f t="shared" si="599"/>
        <v>15728</v>
      </c>
      <c r="M2965" s="46">
        <v>93</v>
      </c>
      <c r="N2965" s="46">
        <f t="shared" si="600"/>
        <v>15821</v>
      </c>
      <c r="O2965" s="46">
        <f t="shared" si="601"/>
        <v>695</v>
      </c>
      <c r="P2965" s="46" t="s">
        <v>28</v>
      </c>
      <c r="Q2965" s="58">
        <f t="shared" si="602"/>
        <v>0</v>
      </c>
      <c r="R2965" s="46" t="str">
        <f t="shared" si="603"/>
        <v>-</v>
      </c>
      <c r="S2965" s="58" t="str">
        <f t="shared" si="604"/>
        <v>No Discount</v>
      </c>
      <c r="T2965" s="46" t="str">
        <f t="shared" si="605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606"/>
        <v>0</v>
      </c>
      <c r="W2965" s="46" t="str">
        <f t="shared" si="607"/>
        <v>-</v>
      </c>
      <c r="X2965" s="58">
        <f t="shared" si="608"/>
        <v>0</v>
      </c>
      <c r="Y2965" s="46" t="str">
        <f t="shared" si="609"/>
        <v>Yes</v>
      </c>
      <c r="Z2965" s="46" t="str">
        <f t="shared" si="610"/>
        <v>Very high</v>
      </c>
    </row>
    <row r="2966" spans="1:26" x14ac:dyDescent="0.25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98"/>
        <v>160</v>
      </c>
      <c r="L2966" s="46">
        <f t="shared" si="599"/>
        <v>169</v>
      </c>
      <c r="M2966" s="46">
        <v>30</v>
      </c>
      <c r="N2966" s="46">
        <f t="shared" si="600"/>
        <v>199</v>
      </c>
      <c r="O2966" s="46">
        <f t="shared" si="601"/>
        <v>39</v>
      </c>
      <c r="P2966" s="46" t="s">
        <v>28</v>
      </c>
      <c r="Q2966" s="58">
        <f t="shared" si="602"/>
        <v>0</v>
      </c>
      <c r="R2966" s="46" t="str">
        <f t="shared" si="603"/>
        <v>-</v>
      </c>
      <c r="S2966" s="58" t="str">
        <f t="shared" si="604"/>
        <v>No Discount</v>
      </c>
      <c r="T2966" s="46" t="str">
        <f t="shared" si="605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606"/>
        <v>0</v>
      </c>
      <c r="W2966" s="46" t="str">
        <f t="shared" si="607"/>
        <v>-</v>
      </c>
      <c r="X2966" s="58">
        <f t="shared" si="608"/>
        <v>0</v>
      </c>
      <c r="Y2966" s="46" t="str">
        <f t="shared" si="609"/>
        <v>No</v>
      </c>
      <c r="Z2966" s="46" t="str">
        <f t="shared" si="610"/>
        <v>MID</v>
      </c>
    </row>
    <row r="2967" spans="1:26" x14ac:dyDescent="0.25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98"/>
        <v>3309</v>
      </c>
      <c r="L2967" s="46">
        <f t="shared" si="599"/>
        <v>3507</v>
      </c>
      <c r="M2967" s="46">
        <v>90</v>
      </c>
      <c r="N2967" s="46">
        <f t="shared" si="600"/>
        <v>3597</v>
      </c>
      <c r="O2967" s="46">
        <f t="shared" si="601"/>
        <v>288</v>
      </c>
      <c r="P2967" s="46" t="s">
        <v>28</v>
      </c>
      <c r="Q2967" s="58">
        <f t="shared" si="602"/>
        <v>0</v>
      </c>
      <c r="R2967" s="46" t="str">
        <f t="shared" si="603"/>
        <v>-</v>
      </c>
      <c r="S2967" s="58" t="str">
        <f t="shared" si="604"/>
        <v>No Discount</v>
      </c>
      <c r="T2967" s="46" t="str">
        <f t="shared" si="605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606"/>
        <v>0</v>
      </c>
      <c r="W2967" s="46" t="str">
        <f t="shared" si="607"/>
        <v>-</v>
      </c>
      <c r="X2967" s="58">
        <f t="shared" si="608"/>
        <v>0</v>
      </c>
      <c r="Y2967" s="46" t="str">
        <f t="shared" si="609"/>
        <v>Yes</v>
      </c>
      <c r="Z2967" s="46" t="str">
        <f t="shared" si="610"/>
        <v>Very high</v>
      </c>
    </row>
    <row r="2968" spans="1:26" x14ac:dyDescent="0.25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98"/>
        <v>402</v>
      </c>
      <c r="L2968" s="46">
        <f t="shared" si="599"/>
        <v>426</v>
      </c>
      <c r="M2968" s="46">
        <v>30</v>
      </c>
      <c r="N2968" s="46">
        <f t="shared" si="600"/>
        <v>456</v>
      </c>
      <c r="O2968" s="46">
        <f t="shared" si="601"/>
        <v>54</v>
      </c>
      <c r="P2968" s="46" t="s">
        <v>30</v>
      </c>
      <c r="Q2968" s="58">
        <f t="shared" si="602"/>
        <v>0</v>
      </c>
      <c r="R2968" s="46">
        <f t="shared" si="603"/>
        <v>68.399999999999991</v>
      </c>
      <c r="S2968" s="58" t="str">
        <f t="shared" si="604"/>
        <v>No Discount</v>
      </c>
      <c r="T2968" s="46" t="str">
        <f t="shared" si="605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606"/>
        <v>0</v>
      </c>
      <c r="W2968" s="46" t="str">
        <f t="shared" si="607"/>
        <v>-</v>
      </c>
      <c r="X2968" s="58">
        <f t="shared" si="608"/>
        <v>0</v>
      </c>
      <c r="Y2968" s="46" t="str">
        <f t="shared" si="609"/>
        <v>No</v>
      </c>
      <c r="Z2968" s="46" t="str">
        <f t="shared" si="610"/>
        <v>MID</v>
      </c>
    </row>
    <row r="2969" spans="1:26" x14ac:dyDescent="0.25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98"/>
        <v>2379</v>
      </c>
      <c r="L2969" s="46">
        <f t="shared" si="599"/>
        <v>2475</v>
      </c>
      <c r="M2969" s="46">
        <v>94</v>
      </c>
      <c r="N2969" s="46">
        <f t="shared" si="600"/>
        <v>2569</v>
      </c>
      <c r="O2969" s="46">
        <f t="shared" si="601"/>
        <v>190</v>
      </c>
      <c r="P2969" s="46" t="s">
        <v>28</v>
      </c>
      <c r="Q2969" s="58">
        <f t="shared" si="602"/>
        <v>0.3</v>
      </c>
      <c r="R2969" s="46">
        <f t="shared" si="603"/>
        <v>770.69999999999993</v>
      </c>
      <c r="S2969" s="58" t="str">
        <f t="shared" si="604"/>
        <v>No Discount</v>
      </c>
      <c r="T2969" s="46" t="str">
        <f t="shared" si="605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606"/>
        <v>0.3</v>
      </c>
      <c r="W2969" s="46">
        <f t="shared" si="607"/>
        <v>770.69999999999993</v>
      </c>
      <c r="X2969" s="58">
        <f t="shared" si="608"/>
        <v>0</v>
      </c>
      <c r="Y2969" s="46" t="str">
        <f t="shared" si="609"/>
        <v>No</v>
      </c>
      <c r="Z2969" s="46" t="str">
        <f t="shared" si="610"/>
        <v>Very high</v>
      </c>
    </row>
    <row r="2970" spans="1:26" x14ac:dyDescent="0.25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98"/>
        <v>5808</v>
      </c>
      <c r="L2970" s="46">
        <f t="shared" si="599"/>
        <v>6087</v>
      </c>
      <c r="M2970" s="46">
        <v>32</v>
      </c>
      <c r="N2970" s="46">
        <f t="shared" si="600"/>
        <v>6119</v>
      </c>
      <c r="O2970" s="46">
        <f t="shared" si="601"/>
        <v>311</v>
      </c>
      <c r="P2970" s="46" t="s">
        <v>152</v>
      </c>
      <c r="Q2970" s="58">
        <f t="shared" si="602"/>
        <v>0</v>
      </c>
      <c r="R2970" s="46" t="str">
        <f t="shared" si="603"/>
        <v>-</v>
      </c>
      <c r="S2970" s="58" t="str">
        <f t="shared" si="604"/>
        <v>No Discount</v>
      </c>
      <c r="T2970" s="46" t="str">
        <f t="shared" si="605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606"/>
        <v>0</v>
      </c>
      <c r="W2970" s="46" t="str">
        <f t="shared" si="607"/>
        <v>-</v>
      </c>
      <c r="X2970" s="58">
        <f t="shared" si="608"/>
        <v>0</v>
      </c>
      <c r="Y2970" s="46" t="str">
        <f t="shared" si="609"/>
        <v>Yes</v>
      </c>
      <c r="Z2970" s="46" t="str">
        <f t="shared" si="610"/>
        <v>MID</v>
      </c>
    </row>
    <row r="2971" spans="1:26" x14ac:dyDescent="0.25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98"/>
        <v>17968</v>
      </c>
      <c r="L2971" s="46">
        <f t="shared" si="599"/>
        <v>19384</v>
      </c>
      <c r="M2971" s="46">
        <v>33</v>
      </c>
      <c r="N2971" s="46">
        <f t="shared" si="600"/>
        <v>19417</v>
      </c>
      <c r="O2971" s="46">
        <f t="shared" si="601"/>
        <v>1449</v>
      </c>
      <c r="P2971" s="46" t="s">
        <v>30</v>
      </c>
      <c r="Q2971" s="58">
        <f t="shared" si="602"/>
        <v>0</v>
      </c>
      <c r="R2971" s="46" t="str">
        <f t="shared" si="603"/>
        <v>-</v>
      </c>
      <c r="S2971" s="58" t="str">
        <f t="shared" si="604"/>
        <v>No Discount</v>
      </c>
      <c r="T2971" s="46" t="str">
        <f t="shared" si="605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606"/>
        <v>0</v>
      </c>
      <c r="W2971" s="46" t="str">
        <f t="shared" si="607"/>
        <v>-</v>
      </c>
      <c r="X2971" s="58">
        <f t="shared" si="608"/>
        <v>0</v>
      </c>
      <c r="Y2971" s="46" t="str">
        <f t="shared" si="609"/>
        <v>Yes</v>
      </c>
      <c r="Z2971" s="46" t="str">
        <f t="shared" si="610"/>
        <v>MID</v>
      </c>
    </row>
    <row r="2972" spans="1:26" x14ac:dyDescent="0.25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98"/>
        <v>518</v>
      </c>
      <c r="L2972" s="46">
        <f t="shared" si="599"/>
        <v>546</v>
      </c>
      <c r="M2972" s="46">
        <v>10</v>
      </c>
      <c r="N2972" s="46">
        <f t="shared" si="600"/>
        <v>556</v>
      </c>
      <c r="O2972" s="46">
        <f t="shared" si="601"/>
        <v>38</v>
      </c>
      <c r="P2972" s="46" t="s">
        <v>28</v>
      </c>
      <c r="Q2972" s="58">
        <f t="shared" si="602"/>
        <v>0</v>
      </c>
      <c r="R2972" s="46" t="str">
        <f t="shared" si="603"/>
        <v>-</v>
      </c>
      <c r="S2972" s="58" t="str">
        <f t="shared" si="604"/>
        <v>No Discount</v>
      </c>
      <c r="T2972" s="46" t="str">
        <f t="shared" si="605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606"/>
        <v>0</v>
      </c>
      <c r="W2972" s="46" t="str">
        <f t="shared" si="607"/>
        <v>-</v>
      </c>
      <c r="X2972" s="58">
        <f t="shared" si="608"/>
        <v>0</v>
      </c>
      <c r="Y2972" s="46" t="str">
        <f t="shared" si="609"/>
        <v>No</v>
      </c>
      <c r="Z2972" s="46" t="str">
        <f t="shared" si="610"/>
        <v>LOW</v>
      </c>
    </row>
    <row r="2973" spans="1:26" x14ac:dyDescent="0.25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98"/>
        <v>37809</v>
      </c>
      <c r="L2973" s="46">
        <f t="shared" si="599"/>
        <v>40383</v>
      </c>
      <c r="M2973" s="46">
        <v>40</v>
      </c>
      <c r="N2973" s="46">
        <f t="shared" si="600"/>
        <v>40423</v>
      </c>
      <c r="O2973" s="46">
        <f t="shared" si="601"/>
        <v>2614</v>
      </c>
      <c r="P2973" s="46" t="s">
        <v>152</v>
      </c>
      <c r="Q2973" s="58">
        <f t="shared" si="602"/>
        <v>0</v>
      </c>
      <c r="R2973" s="46" t="str">
        <f t="shared" si="603"/>
        <v>-</v>
      </c>
      <c r="S2973" s="58" t="str">
        <f t="shared" si="604"/>
        <v>No Discount</v>
      </c>
      <c r="T2973" s="46" t="str">
        <f t="shared" si="605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606"/>
        <v>0</v>
      </c>
      <c r="W2973" s="46" t="str">
        <f t="shared" si="607"/>
        <v>-</v>
      </c>
      <c r="X2973" s="58">
        <f t="shared" si="608"/>
        <v>0</v>
      </c>
      <c r="Y2973" s="46" t="str">
        <f t="shared" si="609"/>
        <v>Yes</v>
      </c>
      <c r="Z2973" s="46" t="str">
        <f t="shared" si="610"/>
        <v>MID</v>
      </c>
    </row>
    <row r="2974" spans="1:26" x14ac:dyDescent="0.25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98"/>
        <v>6686</v>
      </c>
      <c r="L2974" s="46">
        <f t="shared" si="599"/>
        <v>7021</v>
      </c>
      <c r="M2974" s="46">
        <v>50</v>
      </c>
      <c r="N2974" s="46">
        <f t="shared" si="600"/>
        <v>7071</v>
      </c>
      <c r="O2974" s="46">
        <f t="shared" si="601"/>
        <v>385</v>
      </c>
      <c r="P2974" s="46" t="s">
        <v>28</v>
      </c>
      <c r="Q2974" s="58">
        <f t="shared" si="602"/>
        <v>0</v>
      </c>
      <c r="R2974" s="46" t="str">
        <f t="shared" si="603"/>
        <v>-</v>
      </c>
      <c r="S2974" s="58" t="str">
        <f t="shared" si="604"/>
        <v>No Discount</v>
      </c>
      <c r="T2974" s="46" t="str">
        <f t="shared" si="605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606"/>
        <v>0</v>
      </c>
      <c r="W2974" s="46" t="str">
        <f t="shared" si="607"/>
        <v>-</v>
      </c>
      <c r="X2974" s="58">
        <f t="shared" si="608"/>
        <v>0</v>
      </c>
      <c r="Y2974" s="46" t="str">
        <f t="shared" si="609"/>
        <v>Yes</v>
      </c>
      <c r="Z2974" s="46" t="str">
        <f t="shared" si="610"/>
        <v>HIGH</v>
      </c>
    </row>
    <row r="2975" spans="1:26" x14ac:dyDescent="0.25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98"/>
        <v>346</v>
      </c>
      <c r="L2975" s="46">
        <f t="shared" si="599"/>
        <v>376</v>
      </c>
      <c r="M2975" s="46">
        <v>30</v>
      </c>
      <c r="N2975" s="46">
        <f t="shared" si="600"/>
        <v>406</v>
      </c>
      <c r="O2975" s="46">
        <f t="shared" si="601"/>
        <v>60</v>
      </c>
      <c r="P2975" s="46" t="s">
        <v>64</v>
      </c>
      <c r="Q2975" s="58">
        <f t="shared" si="602"/>
        <v>0</v>
      </c>
      <c r="R2975" s="46" t="str">
        <f t="shared" si="603"/>
        <v>-</v>
      </c>
      <c r="S2975" s="58" t="str">
        <f t="shared" si="604"/>
        <v>No Discount</v>
      </c>
      <c r="T2975" s="46" t="str">
        <f t="shared" si="605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606"/>
        <v>0</v>
      </c>
      <c r="W2975" s="46" t="str">
        <f t="shared" si="607"/>
        <v>-</v>
      </c>
      <c r="X2975" s="58">
        <f t="shared" si="608"/>
        <v>0</v>
      </c>
      <c r="Y2975" s="46" t="str">
        <f t="shared" si="609"/>
        <v>No</v>
      </c>
      <c r="Z2975" s="46" t="str">
        <f t="shared" si="610"/>
        <v>MID</v>
      </c>
    </row>
    <row r="2976" spans="1:26" x14ac:dyDescent="0.25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98"/>
        <v>6040</v>
      </c>
      <c r="L2976" s="46">
        <f t="shared" si="599"/>
        <v>6404</v>
      </c>
      <c r="M2976" s="46">
        <v>78</v>
      </c>
      <c r="N2976" s="46">
        <f t="shared" si="600"/>
        <v>6482</v>
      </c>
      <c r="O2976" s="46">
        <f t="shared" si="601"/>
        <v>442</v>
      </c>
      <c r="P2976" s="46" t="s">
        <v>28</v>
      </c>
      <c r="Q2976" s="58">
        <f t="shared" si="602"/>
        <v>0.3</v>
      </c>
      <c r="R2976" s="46">
        <f t="shared" si="603"/>
        <v>1944.6</v>
      </c>
      <c r="S2976" s="58" t="str">
        <f t="shared" si="604"/>
        <v>No Discount</v>
      </c>
      <c r="T2976" s="46" t="str">
        <f t="shared" si="605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606"/>
        <v>0.3</v>
      </c>
      <c r="W2976" s="46">
        <f t="shared" si="607"/>
        <v>1944.6</v>
      </c>
      <c r="X2976" s="58">
        <f t="shared" si="608"/>
        <v>0</v>
      </c>
      <c r="Y2976" s="46" t="str">
        <f t="shared" si="609"/>
        <v>Yes</v>
      </c>
      <c r="Z2976" s="46" t="str">
        <f t="shared" si="610"/>
        <v>Very high</v>
      </c>
    </row>
    <row r="2977" spans="1:26" x14ac:dyDescent="0.25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98"/>
        <v>21744</v>
      </c>
      <c r="L2977" s="46">
        <f t="shared" si="599"/>
        <v>22827</v>
      </c>
      <c r="M2977" s="46">
        <v>38</v>
      </c>
      <c r="N2977" s="46">
        <f t="shared" si="600"/>
        <v>22865</v>
      </c>
      <c r="O2977" s="46">
        <f t="shared" si="601"/>
        <v>1121</v>
      </c>
      <c r="P2977" s="46" t="s">
        <v>30</v>
      </c>
      <c r="Q2977" s="58">
        <f t="shared" si="602"/>
        <v>0.3</v>
      </c>
      <c r="R2977" s="46">
        <f t="shared" si="603"/>
        <v>6859.5</v>
      </c>
      <c r="S2977" s="58" t="str">
        <f t="shared" si="604"/>
        <v>No Discount</v>
      </c>
      <c r="T2977" s="46" t="str">
        <f t="shared" si="605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606"/>
        <v>0.3</v>
      </c>
      <c r="W2977" s="46">
        <f t="shared" si="607"/>
        <v>6859.5</v>
      </c>
      <c r="X2977" s="58">
        <f t="shared" si="608"/>
        <v>0</v>
      </c>
      <c r="Y2977" s="46" t="str">
        <f t="shared" si="609"/>
        <v>Yes</v>
      </c>
      <c r="Z2977" s="46" t="str">
        <f t="shared" si="610"/>
        <v>MID</v>
      </c>
    </row>
    <row r="2978" spans="1:26" x14ac:dyDescent="0.25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98"/>
        <v>4204</v>
      </c>
      <c r="L2978" s="46">
        <f t="shared" si="599"/>
        <v>4498</v>
      </c>
      <c r="M2978" s="46">
        <v>97</v>
      </c>
      <c r="N2978" s="46">
        <f t="shared" si="600"/>
        <v>4595</v>
      </c>
      <c r="O2978" s="46">
        <f t="shared" si="601"/>
        <v>391</v>
      </c>
      <c r="P2978" s="46" t="s">
        <v>28</v>
      </c>
      <c r="Q2978" s="58">
        <f t="shared" si="602"/>
        <v>0</v>
      </c>
      <c r="R2978" s="46" t="str">
        <f t="shared" si="603"/>
        <v>-</v>
      </c>
      <c r="S2978" s="58" t="str">
        <f t="shared" si="604"/>
        <v>No Discount</v>
      </c>
      <c r="T2978" s="46" t="str">
        <f t="shared" si="605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606"/>
        <v>0</v>
      </c>
      <c r="W2978" s="46" t="str">
        <f t="shared" si="607"/>
        <v>-</v>
      </c>
      <c r="X2978" s="58">
        <f t="shared" si="608"/>
        <v>0</v>
      </c>
      <c r="Y2978" s="46" t="str">
        <f t="shared" si="609"/>
        <v>Yes</v>
      </c>
      <c r="Z2978" s="46" t="str">
        <f t="shared" si="610"/>
        <v>Very high</v>
      </c>
    </row>
    <row r="2979" spans="1:26" x14ac:dyDescent="0.25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98"/>
        <v>870</v>
      </c>
      <c r="L2979" s="46">
        <f t="shared" si="599"/>
        <v>925</v>
      </c>
      <c r="M2979" s="46">
        <v>30</v>
      </c>
      <c r="N2979" s="46">
        <f t="shared" si="600"/>
        <v>955</v>
      </c>
      <c r="O2979" s="46">
        <f t="shared" si="601"/>
        <v>85</v>
      </c>
      <c r="P2979" s="46" t="s">
        <v>30</v>
      </c>
      <c r="Q2979" s="58">
        <f t="shared" si="602"/>
        <v>0</v>
      </c>
      <c r="R2979" s="46" t="str">
        <f t="shared" si="603"/>
        <v>-</v>
      </c>
      <c r="S2979" s="58" t="str">
        <f t="shared" si="604"/>
        <v>No Discount</v>
      </c>
      <c r="T2979" s="46" t="str">
        <f t="shared" si="605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606"/>
        <v>0</v>
      </c>
      <c r="W2979" s="46" t="str">
        <f t="shared" si="607"/>
        <v>-</v>
      </c>
      <c r="X2979" s="58">
        <f t="shared" si="608"/>
        <v>0</v>
      </c>
      <c r="Y2979" s="46" t="str">
        <f t="shared" si="609"/>
        <v>No</v>
      </c>
      <c r="Z2979" s="46" t="str">
        <f t="shared" si="610"/>
        <v>MID</v>
      </c>
    </row>
    <row r="2980" spans="1:26" x14ac:dyDescent="0.25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98"/>
        <v>9552</v>
      </c>
      <c r="L2980" s="46">
        <f t="shared" si="599"/>
        <v>10620</v>
      </c>
      <c r="M2980" s="46">
        <v>81</v>
      </c>
      <c r="N2980" s="46">
        <f t="shared" si="600"/>
        <v>10701</v>
      </c>
      <c r="O2980" s="46">
        <f t="shared" si="601"/>
        <v>1149</v>
      </c>
      <c r="P2980" s="46" t="s">
        <v>30</v>
      </c>
      <c r="Q2980" s="58">
        <f t="shared" si="602"/>
        <v>0</v>
      </c>
      <c r="R2980" s="46" t="str">
        <f t="shared" si="603"/>
        <v>-</v>
      </c>
      <c r="S2980" s="58" t="str">
        <f t="shared" si="604"/>
        <v>No Discount</v>
      </c>
      <c r="T2980" s="46" t="str">
        <f t="shared" si="605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606"/>
        <v>0</v>
      </c>
      <c r="W2980" s="46" t="str">
        <f t="shared" si="607"/>
        <v>-</v>
      </c>
      <c r="X2980" s="58">
        <f t="shared" si="608"/>
        <v>0</v>
      </c>
      <c r="Y2980" s="46" t="str">
        <f t="shared" si="609"/>
        <v>Yes</v>
      </c>
      <c r="Z2980" s="46" t="str">
        <f t="shared" si="610"/>
        <v>Very high</v>
      </c>
    </row>
    <row r="2981" spans="1:26" x14ac:dyDescent="0.25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98"/>
        <v>3404</v>
      </c>
      <c r="L2981" s="46">
        <f t="shared" si="599"/>
        <v>3468</v>
      </c>
      <c r="M2981" s="46">
        <v>29</v>
      </c>
      <c r="N2981" s="46">
        <f t="shared" si="600"/>
        <v>3497</v>
      </c>
      <c r="O2981" s="46">
        <f t="shared" si="601"/>
        <v>93</v>
      </c>
      <c r="P2981" s="46" t="s">
        <v>152</v>
      </c>
      <c r="Q2981" s="58">
        <f t="shared" si="602"/>
        <v>0.3</v>
      </c>
      <c r="R2981" s="46">
        <f t="shared" si="603"/>
        <v>1049.0999999999999</v>
      </c>
      <c r="S2981" s="58" t="str">
        <f t="shared" si="604"/>
        <v>No Discount</v>
      </c>
      <c r="T2981" s="46" t="str">
        <f t="shared" si="605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606"/>
        <v>0.3</v>
      </c>
      <c r="W2981" s="46">
        <f t="shared" si="607"/>
        <v>1049.0999999999999</v>
      </c>
      <c r="X2981" s="58">
        <f t="shared" si="608"/>
        <v>0</v>
      </c>
      <c r="Y2981" s="46" t="str">
        <f t="shared" si="609"/>
        <v>Yes</v>
      </c>
      <c r="Z2981" s="46" t="str">
        <f t="shared" si="610"/>
        <v>MID</v>
      </c>
    </row>
    <row r="2982" spans="1:26" x14ac:dyDescent="0.25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98"/>
        <v>110600</v>
      </c>
      <c r="L2982" s="46">
        <f t="shared" si="599"/>
        <v>120638</v>
      </c>
      <c r="M2982" s="46">
        <v>35</v>
      </c>
      <c r="N2982" s="46">
        <f t="shared" si="600"/>
        <v>120673</v>
      </c>
      <c r="O2982" s="46">
        <f t="shared" si="601"/>
        <v>10073</v>
      </c>
      <c r="P2982" s="46" t="s">
        <v>28</v>
      </c>
      <c r="Q2982" s="58">
        <f t="shared" si="602"/>
        <v>0</v>
      </c>
      <c r="R2982" s="46" t="str">
        <f t="shared" si="603"/>
        <v>-</v>
      </c>
      <c r="S2982" s="58" t="str">
        <f t="shared" si="604"/>
        <v>No Discount</v>
      </c>
      <c r="T2982" s="46" t="str">
        <f t="shared" si="605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606"/>
        <v>0</v>
      </c>
      <c r="W2982" s="46" t="str">
        <f t="shared" si="607"/>
        <v>-</v>
      </c>
      <c r="X2982" s="58">
        <f t="shared" si="608"/>
        <v>0</v>
      </c>
      <c r="Y2982" s="46" t="str">
        <f t="shared" si="609"/>
        <v>Yes</v>
      </c>
      <c r="Z2982" s="46" t="str">
        <f t="shared" si="610"/>
        <v>MID</v>
      </c>
    </row>
    <row r="2983" spans="1:26" x14ac:dyDescent="0.25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98"/>
        <v>1870</v>
      </c>
      <c r="L2983" s="46">
        <f t="shared" si="599"/>
        <v>1965</v>
      </c>
      <c r="M2983" s="46">
        <v>90</v>
      </c>
      <c r="N2983" s="46">
        <f t="shared" si="600"/>
        <v>2055</v>
      </c>
      <c r="O2983" s="46">
        <f t="shared" si="601"/>
        <v>185</v>
      </c>
      <c r="P2983" s="46" t="s">
        <v>30</v>
      </c>
      <c r="Q2983" s="58">
        <f t="shared" si="602"/>
        <v>0</v>
      </c>
      <c r="R2983" s="46">
        <f t="shared" si="603"/>
        <v>575.40000000000009</v>
      </c>
      <c r="S2983" s="58" t="str">
        <f t="shared" si="604"/>
        <v>No Discount</v>
      </c>
      <c r="T2983" s="46" t="str">
        <f t="shared" si="605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606"/>
        <v>0</v>
      </c>
      <c r="W2983" s="46">
        <f t="shared" si="607"/>
        <v>575.40000000000009</v>
      </c>
      <c r="X2983" s="58">
        <f t="shared" si="608"/>
        <v>0</v>
      </c>
      <c r="Y2983" s="46" t="str">
        <f t="shared" si="609"/>
        <v>No</v>
      </c>
      <c r="Z2983" s="46" t="str">
        <f t="shared" si="610"/>
        <v>Very high</v>
      </c>
    </row>
    <row r="2984" spans="1:26" x14ac:dyDescent="0.25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98"/>
        <v>7275</v>
      </c>
      <c r="L2984" s="46">
        <f t="shared" si="599"/>
        <v>7932</v>
      </c>
      <c r="M2984" s="46">
        <v>29</v>
      </c>
      <c r="N2984" s="46">
        <f t="shared" si="600"/>
        <v>7961</v>
      </c>
      <c r="O2984" s="46">
        <f t="shared" si="601"/>
        <v>686</v>
      </c>
      <c r="P2984" s="46" t="s">
        <v>28</v>
      </c>
      <c r="Q2984" s="58">
        <f t="shared" si="602"/>
        <v>0</v>
      </c>
      <c r="R2984" s="46">
        <f t="shared" si="603"/>
        <v>2229.0800000000004</v>
      </c>
      <c r="S2984" s="58" t="str">
        <f t="shared" si="604"/>
        <v>No Discount</v>
      </c>
      <c r="T2984" s="46" t="str">
        <f t="shared" si="605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606"/>
        <v>0</v>
      </c>
      <c r="W2984" s="46">
        <f t="shared" si="607"/>
        <v>2229.0800000000004</v>
      </c>
      <c r="X2984" s="58">
        <f t="shared" si="608"/>
        <v>0</v>
      </c>
      <c r="Y2984" s="46" t="str">
        <f t="shared" si="609"/>
        <v>Yes</v>
      </c>
      <c r="Z2984" s="46" t="str">
        <f t="shared" si="610"/>
        <v>MID</v>
      </c>
    </row>
    <row r="2985" spans="1:26" x14ac:dyDescent="0.25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98"/>
        <v>2394</v>
      </c>
      <c r="L2985" s="46">
        <f t="shared" si="599"/>
        <v>2612</v>
      </c>
      <c r="M2985" s="46">
        <v>55</v>
      </c>
      <c r="N2985" s="46">
        <f t="shared" si="600"/>
        <v>2667</v>
      </c>
      <c r="O2985" s="46">
        <f t="shared" si="601"/>
        <v>273</v>
      </c>
      <c r="P2985" s="46" t="s">
        <v>30</v>
      </c>
      <c r="Q2985" s="58">
        <f t="shared" si="602"/>
        <v>0</v>
      </c>
      <c r="R2985" s="46" t="str">
        <f t="shared" si="603"/>
        <v>-</v>
      </c>
      <c r="S2985" s="58" t="str">
        <f t="shared" si="604"/>
        <v>No Discount</v>
      </c>
      <c r="T2985" s="46" t="str">
        <f t="shared" si="605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606"/>
        <v>0</v>
      </c>
      <c r="W2985" s="46" t="str">
        <f t="shared" si="607"/>
        <v>-</v>
      </c>
      <c r="X2985" s="58">
        <f t="shared" si="608"/>
        <v>0</v>
      </c>
      <c r="Y2985" s="46" t="str">
        <f t="shared" si="609"/>
        <v>Yes</v>
      </c>
      <c r="Z2985" s="46" t="str">
        <f t="shared" si="610"/>
        <v>HIGH</v>
      </c>
    </row>
    <row r="2986" spans="1:26" x14ac:dyDescent="0.25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98"/>
        <v>6306</v>
      </c>
      <c r="L2986" s="46">
        <f t="shared" si="599"/>
        <v>6747</v>
      </c>
      <c r="M2986" s="46">
        <v>88</v>
      </c>
      <c r="N2986" s="46">
        <f t="shared" si="600"/>
        <v>6835</v>
      </c>
      <c r="O2986" s="46">
        <f t="shared" si="601"/>
        <v>529</v>
      </c>
      <c r="P2986" s="46" t="s">
        <v>30</v>
      </c>
      <c r="Q2986" s="58">
        <f t="shared" si="602"/>
        <v>0</v>
      </c>
      <c r="R2986" s="46">
        <f t="shared" si="603"/>
        <v>1025.25</v>
      </c>
      <c r="S2986" s="58" t="str">
        <f t="shared" si="604"/>
        <v>No Discount</v>
      </c>
      <c r="T2986" s="46" t="str">
        <f t="shared" si="605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606"/>
        <v>0</v>
      </c>
      <c r="W2986" s="46" t="str">
        <f t="shared" si="607"/>
        <v>-</v>
      </c>
      <c r="X2986" s="58">
        <f t="shared" si="608"/>
        <v>0</v>
      </c>
      <c r="Y2986" s="46" t="str">
        <f t="shared" si="609"/>
        <v>Yes</v>
      </c>
      <c r="Z2986" s="46" t="str">
        <f t="shared" si="610"/>
        <v>Very high</v>
      </c>
    </row>
    <row r="2987" spans="1:26" x14ac:dyDescent="0.25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98"/>
        <v>5266</v>
      </c>
      <c r="L2987" s="46">
        <f t="shared" si="599"/>
        <v>5906</v>
      </c>
      <c r="M2987" s="46">
        <v>61</v>
      </c>
      <c r="N2987" s="46">
        <f t="shared" si="600"/>
        <v>5967</v>
      </c>
      <c r="O2987" s="46">
        <f t="shared" si="601"/>
        <v>701</v>
      </c>
      <c r="P2987" s="46" t="s">
        <v>30</v>
      </c>
      <c r="Q2987" s="58">
        <f t="shared" si="602"/>
        <v>0.3</v>
      </c>
      <c r="R2987" s="46">
        <f t="shared" si="603"/>
        <v>1790.1</v>
      </c>
      <c r="S2987" s="58" t="str">
        <f t="shared" si="604"/>
        <v>No Discount</v>
      </c>
      <c r="T2987" s="46" t="str">
        <f t="shared" si="605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606"/>
        <v>0.3</v>
      </c>
      <c r="W2987" s="46">
        <f t="shared" si="607"/>
        <v>1790.1</v>
      </c>
      <c r="X2987" s="58">
        <f t="shared" si="608"/>
        <v>0</v>
      </c>
      <c r="Y2987" s="46" t="str">
        <f t="shared" si="609"/>
        <v>Yes</v>
      </c>
      <c r="Z2987" s="46" t="str">
        <f t="shared" si="610"/>
        <v>Very high</v>
      </c>
    </row>
    <row r="2988" spans="1:26" x14ac:dyDescent="0.25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98"/>
        <v>225</v>
      </c>
      <c r="L2988" s="46">
        <f t="shared" si="599"/>
        <v>237</v>
      </c>
      <c r="M2988" s="46">
        <v>10</v>
      </c>
      <c r="N2988" s="46">
        <f t="shared" si="600"/>
        <v>247</v>
      </c>
      <c r="O2988" s="46">
        <f t="shared" si="601"/>
        <v>22</v>
      </c>
      <c r="P2988" s="46" t="s">
        <v>30</v>
      </c>
      <c r="Q2988" s="58">
        <f t="shared" si="602"/>
        <v>0</v>
      </c>
      <c r="R2988" s="46">
        <f t="shared" si="603"/>
        <v>37.049999999999997</v>
      </c>
      <c r="S2988" s="58" t="str">
        <f t="shared" si="604"/>
        <v>No Discount</v>
      </c>
      <c r="T2988" s="46" t="str">
        <f t="shared" si="605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606"/>
        <v>0</v>
      </c>
      <c r="W2988" s="46" t="str">
        <f t="shared" si="607"/>
        <v>-</v>
      </c>
      <c r="X2988" s="58">
        <f t="shared" si="608"/>
        <v>0</v>
      </c>
      <c r="Y2988" s="46" t="str">
        <f t="shared" si="609"/>
        <v>No</v>
      </c>
      <c r="Z2988" s="46" t="str">
        <f t="shared" si="610"/>
        <v>LOW</v>
      </c>
    </row>
    <row r="2989" spans="1:26" x14ac:dyDescent="0.25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98"/>
        <v>5192</v>
      </c>
      <c r="L2989" s="46">
        <f t="shared" si="599"/>
        <v>5658</v>
      </c>
      <c r="M2989" s="46">
        <v>48</v>
      </c>
      <c r="N2989" s="46">
        <f t="shared" si="600"/>
        <v>5706</v>
      </c>
      <c r="O2989" s="46">
        <f t="shared" si="601"/>
        <v>514</v>
      </c>
      <c r="P2989" s="46" t="s">
        <v>30</v>
      </c>
      <c r="Q2989" s="58">
        <f t="shared" si="602"/>
        <v>0</v>
      </c>
      <c r="R2989" s="46">
        <f t="shared" si="603"/>
        <v>855.9</v>
      </c>
      <c r="S2989" s="58" t="str">
        <f t="shared" si="604"/>
        <v>No Discount</v>
      </c>
      <c r="T2989" s="46" t="str">
        <f t="shared" si="605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606"/>
        <v>0</v>
      </c>
      <c r="W2989" s="46" t="str">
        <f t="shared" si="607"/>
        <v>-</v>
      </c>
      <c r="X2989" s="58">
        <f t="shared" si="608"/>
        <v>0</v>
      </c>
      <c r="Y2989" s="46" t="str">
        <f t="shared" si="609"/>
        <v>Yes</v>
      </c>
      <c r="Z2989" s="46" t="str">
        <f t="shared" si="610"/>
        <v>HIGH</v>
      </c>
    </row>
    <row r="2990" spans="1:26" x14ac:dyDescent="0.25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98"/>
        <v>278</v>
      </c>
      <c r="L2990" s="46">
        <f t="shared" si="599"/>
        <v>302</v>
      </c>
      <c r="M2990" s="46">
        <v>30</v>
      </c>
      <c r="N2990" s="46">
        <f t="shared" si="600"/>
        <v>332</v>
      </c>
      <c r="O2990" s="46">
        <f t="shared" si="601"/>
        <v>54</v>
      </c>
      <c r="P2990" s="46" t="s">
        <v>28</v>
      </c>
      <c r="Q2990" s="58">
        <f t="shared" si="602"/>
        <v>0</v>
      </c>
      <c r="R2990" s="46" t="str">
        <f t="shared" si="603"/>
        <v>-</v>
      </c>
      <c r="S2990" s="58" t="str">
        <f t="shared" si="604"/>
        <v>No Discount</v>
      </c>
      <c r="T2990" s="46" t="str">
        <f t="shared" si="605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606"/>
        <v>0</v>
      </c>
      <c r="W2990" s="46" t="str">
        <f t="shared" si="607"/>
        <v>-</v>
      </c>
      <c r="X2990" s="58">
        <f t="shared" si="608"/>
        <v>0</v>
      </c>
      <c r="Y2990" s="46" t="str">
        <f t="shared" si="609"/>
        <v>No</v>
      </c>
      <c r="Z2990" s="46" t="str">
        <f t="shared" si="610"/>
        <v>MID</v>
      </c>
    </row>
    <row r="2991" spans="1:26" x14ac:dyDescent="0.25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98"/>
        <v>46794</v>
      </c>
      <c r="L2991" s="46">
        <f t="shared" si="599"/>
        <v>49122</v>
      </c>
      <c r="M2991" s="46">
        <v>57</v>
      </c>
      <c r="N2991" s="46">
        <f t="shared" si="600"/>
        <v>49179</v>
      </c>
      <c r="O2991" s="46">
        <f t="shared" si="601"/>
        <v>2385</v>
      </c>
      <c r="P2991" s="46" t="s">
        <v>30</v>
      </c>
      <c r="Q2991" s="58">
        <f t="shared" si="602"/>
        <v>0</v>
      </c>
      <c r="R2991" s="46">
        <f t="shared" si="603"/>
        <v>13770.12</v>
      </c>
      <c r="S2991" s="58" t="str">
        <f t="shared" si="604"/>
        <v>No Discount</v>
      </c>
      <c r="T2991" s="46" t="str">
        <f t="shared" si="605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606"/>
        <v>0</v>
      </c>
      <c r="W2991" s="46">
        <f t="shared" si="607"/>
        <v>13770.12</v>
      </c>
      <c r="X2991" s="58">
        <f t="shared" si="608"/>
        <v>0</v>
      </c>
      <c r="Y2991" s="46" t="str">
        <f t="shared" si="609"/>
        <v>Yes</v>
      </c>
      <c r="Z2991" s="46" t="str">
        <f t="shared" si="610"/>
        <v>HIGH</v>
      </c>
    </row>
    <row r="2992" spans="1:26" x14ac:dyDescent="0.25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98"/>
        <v>5270</v>
      </c>
      <c r="L2992" s="46">
        <f t="shared" si="599"/>
        <v>5920</v>
      </c>
      <c r="M2992" s="46">
        <v>86</v>
      </c>
      <c r="N2992" s="46">
        <f t="shared" si="600"/>
        <v>6006</v>
      </c>
      <c r="O2992" s="46">
        <f t="shared" si="601"/>
        <v>736</v>
      </c>
      <c r="P2992" s="46" t="s">
        <v>30</v>
      </c>
      <c r="Q2992" s="58">
        <f t="shared" si="602"/>
        <v>0</v>
      </c>
      <c r="R2992" s="46" t="str">
        <f t="shared" si="603"/>
        <v>-</v>
      </c>
      <c r="S2992" s="58" t="str">
        <f t="shared" si="604"/>
        <v>No Discount</v>
      </c>
      <c r="T2992" s="46" t="str">
        <f t="shared" si="605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606"/>
        <v>0</v>
      </c>
      <c r="W2992" s="46" t="str">
        <f t="shared" si="607"/>
        <v>-</v>
      </c>
      <c r="X2992" s="58">
        <f t="shared" si="608"/>
        <v>0</v>
      </c>
      <c r="Y2992" s="46" t="str">
        <f t="shared" si="609"/>
        <v>Yes</v>
      </c>
      <c r="Z2992" s="46" t="str">
        <f t="shared" si="610"/>
        <v>Very high</v>
      </c>
    </row>
    <row r="2993" spans="1:26" x14ac:dyDescent="0.25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98"/>
        <v>4566</v>
      </c>
      <c r="L2993" s="46">
        <f t="shared" si="599"/>
        <v>4974</v>
      </c>
      <c r="M2993" s="46">
        <v>67</v>
      </c>
      <c r="N2993" s="46">
        <f t="shared" si="600"/>
        <v>5041</v>
      </c>
      <c r="O2993" s="46">
        <f t="shared" si="601"/>
        <v>475</v>
      </c>
      <c r="P2993" s="46" t="s">
        <v>152</v>
      </c>
      <c r="Q2993" s="58">
        <f t="shared" si="602"/>
        <v>0</v>
      </c>
      <c r="R2993" s="46">
        <f t="shared" si="603"/>
        <v>1411.4800000000002</v>
      </c>
      <c r="S2993" s="58" t="str">
        <f t="shared" si="604"/>
        <v>No Discount</v>
      </c>
      <c r="T2993" s="46" t="str">
        <f t="shared" si="605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606"/>
        <v>0</v>
      </c>
      <c r="W2993" s="46">
        <f t="shared" si="607"/>
        <v>1411.4800000000002</v>
      </c>
      <c r="X2993" s="58">
        <f t="shared" si="608"/>
        <v>0</v>
      </c>
      <c r="Y2993" s="46" t="str">
        <f t="shared" si="609"/>
        <v>No</v>
      </c>
      <c r="Z2993" s="46" t="str">
        <f t="shared" si="610"/>
        <v>Very high</v>
      </c>
    </row>
    <row r="2994" spans="1:26" x14ac:dyDescent="0.25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98"/>
        <v>11160</v>
      </c>
      <c r="L2994" s="46">
        <f t="shared" si="599"/>
        <v>11825</v>
      </c>
      <c r="M2994" s="46">
        <v>78</v>
      </c>
      <c r="N2994" s="46">
        <f t="shared" si="600"/>
        <v>11903</v>
      </c>
      <c r="O2994" s="46">
        <f t="shared" si="601"/>
        <v>743</v>
      </c>
      <c r="P2994" s="46" t="s">
        <v>28</v>
      </c>
      <c r="Q2994" s="58">
        <f t="shared" si="602"/>
        <v>0</v>
      </c>
      <c r="R2994" s="46" t="str">
        <f t="shared" si="603"/>
        <v>-</v>
      </c>
      <c r="S2994" s="58" t="str">
        <f t="shared" si="604"/>
        <v>No Discount</v>
      </c>
      <c r="T2994" s="46" t="str">
        <f t="shared" si="605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606"/>
        <v>0</v>
      </c>
      <c r="W2994" s="46" t="str">
        <f t="shared" si="607"/>
        <v>-</v>
      </c>
      <c r="X2994" s="58">
        <f t="shared" si="608"/>
        <v>0</v>
      </c>
      <c r="Y2994" s="46" t="str">
        <f t="shared" si="609"/>
        <v>Yes</v>
      </c>
      <c r="Z2994" s="46" t="str">
        <f t="shared" si="610"/>
        <v>Very high</v>
      </c>
    </row>
    <row r="2995" spans="1:26" x14ac:dyDescent="0.25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98"/>
        <v>3090</v>
      </c>
      <c r="L2995" s="46">
        <f t="shared" si="599"/>
        <v>3309</v>
      </c>
      <c r="M2995" s="46">
        <v>69</v>
      </c>
      <c r="N2995" s="46">
        <f t="shared" si="600"/>
        <v>3378</v>
      </c>
      <c r="O2995" s="46">
        <f t="shared" si="601"/>
        <v>288</v>
      </c>
      <c r="P2995" s="46" t="s">
        <v>30</v>
      </c>
      <c r="Q2995" s="58">
        <f t="shared" si="602"/>
        <v>0</v>
      </c>
      <c r="R2995" s="46" t="str">
        <f t="shared" si="603"/>
        <v>-</v>
      </c>
      <c r="S2995" s="58" t="str">
        <f t="shared" si="604"/>
        <v>No Discount</v>
      </c>
      <c r="T2995" s="46" t="str">
        <f t="shared" si="605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606"/>
        <v>0</v>
      </c>
      <c r="W2995" s="46" t="str">
        <f t="shared" si="607"/>
        <v>-</v>
      </c>
      <c r="X2995" s="58">
        <f t="shared" si="608"/>
        <v>0</v>
      </c>
      <c r="Y2995" s="46" t="str">
        <f t="shared" si="609"/>
        <v>No</v>
      </c>
      <c r="Z2995" s="46" t="str">
        <f t="shared" si="610"/>
        <v>Very high</v>
      </c>
    </row>
    <row r="2996" spans="1:26" x14ac:dyDescent="0.25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98"/>
        <v>4672</v>
      </c>
      <c r="L2996" s="46">
        <f t="shared" si="599"/>
        <v>4906</v>
      </c>
      <c r="M2996" s="46">
        <v>35</v>
      </c>
      <c r="N2996" s="46">
        <f t="shared" si="600"/>
        <v>4941</v>
      </c>
      <c r="O2996" s="46">
        <f t="shared" si="601"/>
        <v>269</v>
      </c>
      <c r="P2996" s="46" t="s">
        <v>30</v>
      </c>
      <c r="Q2996" s="58">
        <f t="shared" si="602"/>
        <v>0</v>
      </c>
      <c r="R2996" s="46" t="str">
        <f t="shared" si="603"/>
        <v>-</v>
      </c>
      <c r="S2996" s="58" t="str">
        <f t="shared" si="604"/>
        <v>No Discount</v>
      </c>
      <c r="T2996" s="46" t="str">
        <f t="shared" si="605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606"/>
        <v>0</v>
      </c>
      <c r="W2996" s="46" t="str">
        <f t="shared" si="607"/>
        <v>-</v>
      </c>
      <c r="X2996" s="58">
        <f t="shared" si="608"/>
        <v>0</v>
      </c>
      <c r="Y2996" s="46" t="str">
        <f t="shared" si="609"/>
        <v>No</v>
      </c>
      <c r="Z2996" s="46" t="str">
        <f t="shared" si="610"/>
        <v>MID</v>
      </c>
    </row>
    <row r="2997" spans="1:26" x14ac:dyDescent="0.25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98"/>
        <v>10236</v>
      </c>
      <c r="L2997" s="46">
        <f t="shared" si="599"/>
        <v>10740</v>
      </c>
      <c r="M2997" s="46">
        <v>20</v>
      </c>
      <c r="N2997" s="46">
        <f t="shared" si="600"/>
        <v>10760</v>
      </c>
      <c r="O2997" s="46">
        <f t="shared" si="601"/>
        <v>524</v>
      </c>
      <c r="P2997" s="46" t="s">
        <v>28</v>
      </c>
      <c r="Q2997" s="58">
        <f t="shared" si="602"/>
        <v>0</v>
      </c>
      <c r="R2997" s="46" t="str">
        <f t="shared" si="603"/>
        <v>-</v>
      </c>
      <c r="S2997" s="58" t="str">
        <f t="shared" si="604"/>
        <v>No Discount</v>
      </c>
      <c r="T2997" s="46" t="str">
        <f t="shared" si="605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606"/>
        <v>0</v>
      </c>
      <c r="W2997" s="46" t="str">
        <f t="shared" si="607"/>
        <v>-</v>
      </c>
      <c r="X2997" s="58">
        <f t="shared" si="608"/>
        <v>0</v>
      </c>
      <c r="Y2997" s="46" t="str">
        <f t="shared" si="609"/>
        <v>Yes</v>
      </c>
      <c r="Z2997" s="46" t="str">
        <f t="shared" si="610"/>
        <v>LOW</v>
      </c>
    </row>
    <row r="2998" spans="1:26" x14ac:dyDescent="0.25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98"/>
        <v>34290</v>
      </c>
      <c r="L2998" s="46">
        <f t="shared" si="599"/>
        <v>37370</v>
      </c>
      <c r="M2998" s="46">
        <v>21</v>
      </c>
      <c r="N2998" s="46">
        <f t="shared" si="600"/>
        <v>37391</v>
      </c>
      <c r="O2998" s="46">
        <f t="shared" si="601"/>
        <v>3101</v>
      </c>
      <c r="P2998" s="46" t="s">
        <v>30</v>
      </c>
      <c r="Q2998" s="58">
        <f t="shared" si="602"/>
        <v>0</v>
      </c>
      <c r="R2998" s="46">
        <f t="shared" si="603"/>
        <v>5608.65</v>
      </c>
      <c r="S2998" s="58" t="str">
        <f t="shared" si="604"/>
        <v>No Discount</v>
      </c>
      <c r="T2998" s="46" t="str">
        <f t="shared" si="605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606"/>
        <v>0</v>
      </c>
      <c r="W2998" s="46" t="str">
        <f t="shared" si="607"/>
        <v>-</v>
      </c>
      <c r="X2998" s="58">
        <f t="shared" si="608"/>
        <v>0</v>
      </c>
      <c r="Y2998" s="46" t="str">
        <f t="shared" si="609"/>
        <v>Yes</v>
      </c>
      <c r="Z2998" s="46" t="str">
        <f t="shared" si="610"/>
        <v>MID</v>
      </c>
    </row>
    <row r="2999" spans="1:26" x14ac:dyDescent="0.25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98"/>
        <v>32004</v>
      </c>
      <c r="L2999" s="46">
        <f t="shared" si="599"/>
        <v>33596</v>
      </c>
      <c r="M2999" s="46">
        <v>36</v>
      </c>
      <c r="N2999" s="46">
        <f t="shared" si="600"/>
        <v>33632</v>
      </c>
      <c r="O2999" s="46">
        <f t="shared" si="601"/>
        <v>1628</v>
      </c>
      <c r="P2999" s="46" t="s">
        <v>30</v>
      </c>
      <c r="Q2999" s="58">
        <f t="shared" si="602"/>
        <v>0</v>
      </c>
      <c r="R2999" s="46" t="str">
        <f t="shared" si="603"/>
        <v>-</v>
      </c>
      <c r="S2999" s="58" t="str">
        <f t="shared" si="604"/>
        <v>No Discount</v>
      </c>
      <c r="T2999" s="46" t="str">
        <f t="shared" si="605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606"/>
        <v>0</v>
      </c>
      <c r="W2999" s="46" t="str">
        <f t="shared" si="607"/>
        <v>-</v>
      </c>
      <c r="X2999" s="58">
        <f t="shared" si="608"/>
        <v>0</v>
      </c>
      <c r="Y2999" s="46" t="str">
        <f t="shared" si="609"/>
        <v>Yes</v>
      </c>
      <c r="Z2999" s="46" t="str">
        <f t="shared" si="610"/>
        <v>MID</v>
      </c>
    </row>
    <row r="3000" spans="1:26" x14ac:dyDescent="0.25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98"/>
        <v>9850</v>
      </c>
      <c r="L3000" s="46">
        <f t="shared" si="599"/>
        <v>10440</v>
      </c>
      <c r="M3000" s="46">
        <v>78</v>
      </c>
      <c r="N3000" s="46">
        <f t="shared" si="600"/>
        <v>10518</v>
      </c>
      <c r="O3000" s="46">
        <f t="shared" si="601"/>
        <v>668</v>
      </c>
      <c r="P3000" s="46" t="s">
        <v>28</v>
      </c>
      <c r="Q3000" s="58">
        <f t="shared" si="602"/>
        <v>0</v>
      </c>
      <c r="R3000" s="46">
        <f t="shared" si="603"/>
        <v>1577.7</v>
      </c>
      <c r="S3000" s="58" t="str">
        <f t="shared" si="604"/>
        <v>No Discount</v>
      </c>
      <c r="T3000" s="46" t="str">
        <f t="shared" si="605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si="606"/>
        <v>0</v>
      </c>
      <c r="W3000" s="46" t="str">
        <f t="shared" si="607"/>
        <v>-</v>
      </c>
      <c r="X3000" s="58">
        <f t="shared" si="608"/>
        <v>0</v>
      </c>
      <c r="Y3000" s="46" t="str">
        <f t="shared" si="609"/>
        <v>Yes</v>
      </c>
      <c r="Z3000" s="46" t="str">
        <f t="shared" si="610"/>
        <v>Very high</v>
      </c>
    </row>
    <row r="3001" spans="1:26" x14ac:dyDescent="0.25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98"/>
        <v>158</v>
      </c>
      <c r="L3001" s="46">
        <f t="shared" si="599"/>
        <v>164</v>
      </c>
      <c r="M3001" s="46">
        <v>10</v>
      </c>
      <c r="N3001" s="46">
        <f t="shared" si="600"/>
        <v>174</v>
      </c>
      <c r="O3001" s="46">
        <f t="shared" si="601"/>
        <v>16</v>
      </c>
      <c r="P3001" s="46" t="s">
        <v>30</v>
      </c>
      <c r="Q3001" s="58">
        <f t="shared" si="602"/>
        <v>0.3</v>
      </c>
      <c r="R3001" s="46">
        <f t="shared" si="603"/>
        <v>52.199999999999996</v>
      </c>
      <c r="S3001" s="58" t="str">
        <f t="shared" si="604"/>
        <v>No Discount</v>
      </c>
      <c r="T3001" s="46" t="str">
        <f t="shared" si="605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606"/>
        <v>0.3</v>
      </c>
      <c r="W3001" s="46">
        <f t="shared" si="607"/>
        <v>52.199999999999996</v>
      </c>
      <c r="X3001" s="58">
        <f t="shared" si="608"/>
        <v>0</v>
      </c>
      <c r="Y3001" s="46" t="str">
        <f t="shared" si="609"/>
        <v>No</v>
      </c>
      <c r="Z3001" s="46" t="str">
        <f t="shared" si="610"/>
        <v>LOW</v>
      </c>
    </row>
    <row r="3002" spans="1:26" x14ac:dyDescent="0.25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98"/>
        <v>39570</v>
      </c>
      <c r="L3002" s="46">
        <f t="shared" si="599"/>
        <v>44390</v>
      </c>
      <c r="M3002" s="46">
        <v>60</v>
      </c>
      <c r="N3002" s="46">
        <f t="shared" si="600"/>
        <v>44450</v>
      </c>
      <c r="O3002" s="46">
        <f t="shared" si="601"/>
        <v>4880</v>
      </c>
      <c r="P3002" s="46" t="s">
        <v>30</v>
      </c>
      <c r="Q3002" s="58">
        <f t="shared" si="602"/>
        <v>0</v>
      </c>
      <c r="R3002" s="46" t="str">
        <f t="shared" si="603"/>
        <v>-</v>
      </c>
      <c r="S3002" s="58">
        <f t="shared" si="604"/>
        <v>0.02</v>
      </c>
      <c r="T3002" s="46" t="str">
        <f t="shared" si="605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606"/>
        <v>0</v>
      </c>
      <c r="W3002" s="46" t="str">
        <f t="shared" si="607"/>
        <v>-</v>
      </c>
      <c r="X3002" s="58">
        <f t="shared" si="608"/>
        <v>0.02</v>
      </c>
      <c r="Y3002" s="46" t="str">
        <f t="shared" si="609"/>
        <v>Yes</v>
      </c>
      <c r="Z3002" s="46" t="str">
        <f t="shared" si="610"/>
        <v>HIGH</v>
      </c>
    </row>
    <row r="3003" spans="1:26" x14ac:dyDescent="0.25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98"/>
        <v>411</v>
      </c>
      <c r="L3003" s="46">
        <f t="shared" si="599"/>
        <v>420</v>
      </c>
      <c r="M3003" s="46">
        <v>30</v>
      </c>
      <c r="N3003" s="46">
        <f t="shared" si="600"/>
        <v>450</v>
      </c>
      <c r="O3003" s="46">
        <f t="shared" si="601"/>
        <v>39</v>
      </c>
      <c r="P3003" s="46" t="s">
        <v>152</v>
      </c>
      <c r="Q3003" s="58">
        <f t="shared" si="602"/>
        <v>0.3</v>
      </c>
      <c r="R3003" s="46">
        <f t="shared" si="603"/>
        <v>135</v>
      </c>
      <c r="S3003" s="58" t="str">
        <f t="shared" si="604"/>
        <v>No Discount</v>
      </c>
      <c r="T3003" s="46" t="str">
        <f t="shared" si="605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606"/>
        <v>0.3</v>
      </c>
      <c r="W3003" s="46">
        <f t="shared" si="607"/>
        <v>135</v>
      </c>
      <c r="X3003" s="58">
        <f t="shared" si="608"/>
        <v>0</v>
      </c>
      <c r="Y3003" s="46" t="str">
        <f t="shared" si="609"/>
        <v>No</v>
      </c>
      <c r="Z3003" s="46" t="str">
        <f t="shared" si="610"/>
        <v>MID</v>
      </c>
    </row>
    <row r="3004" spans="1:26" x14ac:dyDescent="0.25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98"/>
        <v>8722</v>
      </c>
      <c r="L3004" s="46">
        <f t="shared" si="599"/>
        <v>9408</v>
      </c>
      <c r="M3004" s="46">
        <v>43</v>
      </c>
      <c r="N3004" s="46">
        <f t="shared" si="600"/>
        <v>9451</v>
      </c>
      <c r="O3004" s="46">
        <f t="shared" si="601"/>
        <v>729</v>
      </c>
      <c r="P3004" s="46" t="s">
        <v>30</v>
      </c>
      <c r="Q3004" s="58">
        <f t="shared" si="602"/>
        <v>0</v>
      </c>
      <c r="R3004" s="46" t="str">
        <f t="shared" si="603"/>
        <v>-</v>
      </c>
      <c r="S3004" s="58" t="str">
        <f t="shared" si="604"/>
        <v>No Discount</v>
      </c>
      <c r="T3004" s="46" t="str">
        <f t="shared" si="605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606"/>
        <v>0</v>
      </c>
      <c r="W3004" s="46" t="str">
        <f t="shared" si="607"/>
        <v>-</v>
      </c>
      <c r="X3004" s="58">
        <f t="shared" si="608"/>
        <v>0</v>
      </c>
      <c r="Y3004" s="46" t="str">
        <f t="shared" si="609"/>
        <v>Yes</v>
      </c>
      <c r="Z3004" s="46" t="str">
        <f t="shared" si="610"/>
        <v>HIGH</v>
      </c>
    </row>
    <row r="3005" spans="1:26" x14ac:dyDescent="0.25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98"/>
        <v>4485</v>
      </c>
      <c r="L3005" s="46">
        <f t="shared" si="599"/>
        <v>4755</v>
      </c>
      <c r="M3005" s="46">
        <v>39</v>
      </c>
      <c r="N3005" s="46">
        <f t="shared" si="600"/>
        <v>4794</v>
      </c>
      <c r="O3005" s="46">
        <f t="shared" si="601"/>
        <v>309</v>
      </c>
      <c r="P3005" s="46" t="s">
        <v>28</v>
      </c>
      <c r="Q3005" s="58">
        <f t="shared" si="602"/>
        <v>0</v>
      </c>
      <c r="R3005" s="46">
        <f t="shared" si="603"/>
        <v>1342.3200000000002</v>
      </c>
      <c r="S3005" s="58" t="str">
        <f t="shared" si="604"/>
        <v>No Discount</v>
      </c>
      <c r="T3005" s="46" t="str">
        <f t="shared" si="605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606"/>
        <v>0</v>
      </c>
      <c r="W3005" s="46">
        <f t="shared" si="607"/>
        <v>1342.3200000000002</v>
      </c>
      <c r="X3005" s="58">
        <f t="shared" si="608"/>
        <v>0</v>
      </c>
      <c r="Y3005" s="46" t="str">
        <f t="shared" si="609"/>
        <v>Yes</v>
      </c>
      <c r="Z3005" s="46" t="str">
        <f t="shared" si="610"/>
        <v>MID</v>
      </c>
    </row>
    <row r="3006" spans="1:26" x14ac:dyDescent="0.25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98"/>
        <v>5028</v>
      </c>
      <c r="L3006" s="46">
        <f t="shared" si="599"/>
        <v>5432</v>
      </c>
      <c r="M3006" s="46">
        <v>26</v>
      </c>
      <c r="N3006" s="46">
        <f t="shared" si="600"/>
        <v>5458</v>
      </c>
      <c r="O3006" s="46">
        <f t="shared" si="601"/>
        <v>430</v>
      </c>
      <c r="P3006" s="46" t="s">
        <v>28</v>
      </c>
      <c r="Q3006" s="58">
        <f t="shared" si="602"/>
        <v>0.3</v>
      </c>
      <c r="R3006" s="46">
        <f t="shared" si="603"/>
        <v>1637.3999999999999</v>
      </c>
      <c r="S3006" s="58" t="str">
        <f t="shared" si="604"/>
        <v>No Discount</v>
      </c>
      <c r="T3006" s="46" t="str">
        <f t="shared" si="605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606"/>
        <v>0.3</v>
      </c>
      <c r="W3006" s="46">
        <f t="shared" si="607"/>
        <v>1637.3999999999999</v>
      </c>
      <c r="X3006" s="58">
        <f t="shared" si="608"/>
        <v>0</v>
      </c>
      <c r="Y3006" s="46" t="str">
        <f t="shared" si="609"/>
        <v>No</v>
      </c>
      <c r="Z3006" s="46" t="str">
        <f t="shared" si="610"/>
        <v>MID</v>
      </c>
    </row>
    <row r="3007" spans="1:26" x14ac:dyDescent="0.25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98"/>
        <v>21984</v>
      </c>
      <c r="L3007" s="46">
        <f t="shared" si="599"/>
        <v>23766</v>
      </c>
      <c r="M3007" s="46">
        <v>69</v>
      </c>
      <c r="N3007" s="46">
        <f t="shared" si="600"/>
        <v>23835</v>
      </c>
      <c r="O3007" s="46">
        <f t="shared" si="601"/>
        <v>1851</v>
      </c>
      <c r="P3007" s="46" t="s">
        <v>30</v>
      </c>
      <c r="Q3007" s="58">
        <f t="shared" si="602"/>
        <v>0</v>
      </c>
      <c r="R3007" s="46" t="str">
        <f t="shared" si="603"/>
        <v>-</v>
      </c>
      <c r="S3007" s="58" t="str">
        <f t="shared" si="604"/>
        <v>No Discount</v>
      </c>
      <c r="T3007" s="46" t="str">
        <f t="shared" si="605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606"/>
        <v>0</v>
      </c>
      <c r="W3007" s="46" t="str">
        <f t="shared" si="607"/>
        <v>-</v>
      </c>
      <c r="X3007" s="58">
        <f t="shared" si="608"/>
        <v>0</v>
      </c>
      <c r="Y3007" s="46" t="str">
        <f t="shared" si="609"/>
        <v>Yes</v>
      </c>
      <c r="Z3007" s="46" t="str">
        <f t="shared" si="610"/>
        <v>Very high</v>
      </c>
    </row>
    <row r="3008" spans="1:26" x14ac:dyDescent="0.25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98"/>
        <v>12164</v>
      </c>
      <c r="L3008" s="46">
        <f t="shared" si="599"/>
        <v>13152</v>
      </c>
      <c r="M3008" s="46">
        <v>54</v>
      </c>
      <c r="N3008" s="46">
        <f t="shared" si="600"/>
        <v>13206</v>
      </c>
      <c r="O3008" s="46">
        <f t="shared" si="601"/>
        <v>1042</v>
      </c>
      <c r="P3008" s="46" t="s">
        <v>28</v>
      </c>
      <c r="Q3008" s="58">
        <f t="shared" si="602"/>
        <v>0</v>
      </c>
      <c r="R3008" s="46" t="str">
        <f t="shared" si="603"/>
        <v>-</v>
      </c>
      <c r="S3008" s="58" t="str">
        <f t="shared" si="604"/>
        <v>No Discount</v>
      </c>
      <c r="T3008" s="46" t="str">
        <f t="shared" si="605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606"/>
        <v>0</v>
      </c>
      <c r="W3008" s="46" t="str">
        <f t="shared" si="607"/>
        <v>-</v>
      </c>
      <c r="X3008" s="58">
        <f t="shared" si="608"/>
        <v>0</v>
      </c>
      <c r="Y3008" s="46" t="str">
        <f t="shared" si="609"/>
        <v>Yes</v>
      </c>
      <c r="Z3008" s="46" t="str">
        <f t="shared" si="610"/>
        <v>HIGH</v>
      </c>
    </row>
    <row r="3009" spans="1:26" x14ac:dyDescent="0.25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98"/>
        <v>1176</v>
      </c>
      <c r="L3009" s="46">
        <f t="shared" si="599"/>
        <v>1281</v>
      </c>
      <c r="M3009" s="46">
        <v>30</v>
      </c>
      <c r="N3009" s="46">
        <f t="shared" si="600"/>
        <v>1311</v>
      </c>
      <c r="O3009" s="46">
        <f t="shared" si="601"/>
        <v>135</v>
      </c>
      <c r="P3009" s="46" t="s">
        <v>30</v>
      </c>
      <c r="Q3009" s="58">
        <f t="shared" si="602"/>
        <v>0</v>
      </c>
      <c r="R3009" s="46" t="str">
        <f t="shared" si="603"/>
        <v>-</v>
      </c>
      <c r="S3009" s="58" t="str">
        <f t="shared" si="604"/>
        <v>No Discount</v>
      </c>
      <c r="T3009" s="46" t="str">
        <f t="shared" si="605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606"/>
        <v>0</v>
      </c>
      <c r="W3009" s="46" t="str">
        <f t="shared" si="607"/>
        <v>-</v>
      </c>
      <c r="X3009" s="58">
        <f t="shared" si="608"/>
        <v>0</v>
      </c>
      <c r="Y3009" s="46" t="str">
        <f t="shared" si="609"/>
        <v>No</v>
      </c>
      <c r="Z3009" s="46" t="str">
        <f t="shared" si="610"/>
        <v>MID</v>
      </c>
    </row>
    <row r="3010" spans="1:26" x14ac:dyDescent="0.25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98"/>
        <v>9270</v>
      </c>
      <c r="L3010" s="46">
        <f t="shared" si="599"/>
        <v>10308</v>
      </c>
      <c r="M3010" s="46">
        <v>32</v>
      </c>
      <c r="N3010" s="46">
        <f t="shared" si="600"/>
        <v>10340</v>
      </c>
      <c r="O3010" s="46">
        <f t="shared" si="601"/>
        <v>1070</v>
      </c>
      <c r="P3010" s="46" t="s">
        <v>30</v>
      </c>
      <c r="Q3010" s="58">
        <f t="shared" si="602"/>
        <v>0</v>
      </c>
      <c r="R3010" s="46">
        <f t="shared" si="603"/>
        <v>1551</v>
      </c>
      <c r="S3010" s="58" t="str">
        <f t="shared" si="604"/>
        <v>No Discount</v>
      </c>
      <c r="T3010" s="46" t="str">
        <f t="shared" si="605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606"/>
        <v>0</v>
      </c>
      <c r="W3010" s="46" t="str">
        <f t="shared" si="607"/>
        <v>-</v>
      </c>
      <c r="X3010" s="58">
        <f t="shared" si="608"/>
        <v>0</v>
      </c>
      <c r="Y3010" s="46" t="str">
        <f t="shared" si="609"/>
        <v>Yes</v>
      </c>
      <c r="Z3010" s="46" t="str">
        <f t="shared" si="610"/>
        <v>MID</v>
      </c>
    </row>
    <row r="3011" spans="1:26" x14ac:dyDescent="0.25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611">I3011*J3011</f>
        <v>2972</v>
      </c>
      <c r="L3011" s="46">
        <f t="shared" ref="L3011:L3074" si="612">H3011*J3011</f>
        <v>3090</v>
      </c>
      <c r="M3011" s="46">
        <v>92</v>
      </c>
      <c r="N3011" s="46">
        <f t="shared" ref="N3011:N3074" si="613">L3011+M3011</f>
        <v>3182</v>
      </c>
      <c r="O3011" s="46">
        <f t="shared" ref="O3011:O3074" si="614">N3011-K3011</f>
        <v>210</v>
      </c>
      <c r="P3011" s="46" t="s">
        <v>152</v>
      </c>
      <c r="Q3011" s="58">
        <f t="shared" ref="Q3011:Q3074" si="615">IF(E3011="Amazon",30%,0)</f>
        <v>0</v>
      </c>
      <c r="R3011" s="46" t="str">
        <f t="shared" ref="R3011:R3074" si="616">IF(E3011="Amazon",30%*N3011,IF(E3011="Flipkart",28%*N3011,IF(E3011="India Mart",15%*N3011,"-")))</f>
        <v>-</v>
      </c>
      <c r="S3011" s="58" t="str">
        <f t="shared" ref="S3011:S3074" si="617">IF(AND(E3011="Website",N3011&gt;25000),2%,"No Discount")</f>
        <v>No Discount</v>
      </c>
      <c r="T3011" s="46" t="str">
        <f t="shared" ref="T3011:T3074" si="618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ref="V3011:V3074" si="619">IF(E3011="Amazon",30%,0%)</f>
        <v>0</v>
      </c>
      <c r="W3011" s="46" t="str">
        <f t="shared" ref="W3011:W3074" si="620">IF(E3011="Amazon",N3011*30%,IF(E3011="flipkart",N3011*28%,IF(E3011="indiamart",N3011*15%,"-")))</f>
        <v>-</v>
      </c>
      <c r="X3011" s="58">
        <f t="shared" ref="X3011:X3074" si="621">IF(AND(E3011="website",N3011&gt;25000),2%,0%)</f>
        <v>0</v>
      </c>
      <c r="Y3011" s="46" t="str">
        <f t="shared" ref="Y3011:Y3074" si="622">IF(OR(D3011="Furniture",D3011="Technology"),"Yes","No")</f>
        <v>Yes</v>
      </c>
      <c r="Z3011" s="46" t="str">
        <f t="shared" ref="Z3011:Z3074" si="623">_xlfn.IFS(M3011&lt;=20,"LOW",M3011&lt;=40,"MID",M3011&lt;=60,"HIGH",M3011&gt;60,"Very high")</f>
        <v>Very high</v>
      </c>
    </row>
    <row r="3012" spans="1:26" x14ac:dyDescent="0.25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611"/>
        <v>1702</v>
      </c>
      <c r="L3012" s="46">
        <f t="shared" si="612"/>
        <v>1734</v>
      </c>
      <c r="M3012" s="46">
        <v>21</v>
      </c>
      <c r="N3012" s="46">
        <f t="shared" si="613"/>
        <v>1755</v>
      </c>
      <c r="O3012" s="46">
        <f t="shared" si="614"/>
        <v>53</v>
      </c>
      <c r="P3012" s="46" t="s">
        <v>30</v>
      </c>
      <c r="Q3012" s="58">
        <f t="shared" si="615"/>
        <v>0</v>
      </c>
      <c r="R3012" s="46" t="str">
        <f t="shared" si="616"/>
        <v>-</v>
      </c>
      <c r="S3012" s="58" t="str">
        <f t="shared" si="617"/>
        <v>No Discount</v>
      </c>
      <c r="T3012" s="46" t="str">
        <f t="shared" si="618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619"/>
        <v>0</v>
      </c>
      <c r="W3012" s="46" t="str">
        <f t="shared" si="620"/>
        <v>-</v>
      </c>
      <c r="X3012" s="58">
        <f t="shared" si="621"/>
        <v>0</v>
      </c>
      <c r="Y3012" s="46" t="str">
        <f t="shared" si="622"/>
        <v>Yes</v>
      </c>
      <c r="Z3012" s="46" t="str">
        <f t="shared" si="623"/>
        <v>MID</v>
      </c>
    </row>
    <row r="3013" spans="1:26" x14ac:dyDescent="0.25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611"/>
        <v>3010</v>
      </c>
      <c r="L3013" s="46">
        <f t="shared" si="612"/>
        <v>3192</v>
      </c>
      <c r="M3013" s="46">
        <v>78</v>
      </c>
      <c r="N3013" s="46">
        <f t="shared" si="613"/>
        <v>3270</v>
      </c>
      <c r="O3013" s="46">
        <f t="shared" si="614"/>
        <v>260</v>
      </c>
      <c r="P3013" s="46" t="s">
        <v>30</v>
      </c>
      <c r="Q3013" s="58">
        <f t="shared" si="615"/>
        <v>0</v>
      </c>
      <c r="R3013" s="46" t="str">
        <f t="shared" si="616"/>
        <v>-</v>
      </c>
      <c r="S3013" s="58" t="str">
        <f t="shared" si="617"/>
        <v>No Discount</v>
      </c>
      <c r="T3013" s="46" t="str">
        <f t="shared" si="618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619"/>
        <v>0</v>
      </c>
      <c r="W3013" s="46" t="str">
        <f t="shared" si="620"/>
        <v>-</v>
      </c>
      <c r="X3013" s="58">
        <f t="shared" si="621"/>
        <v>0</v>
      </c>
      <c r="Y3013" s="46" t="str">
        <f t="shared" si="622"/>
        <v>No</v>
      </c>
      <c r="Z3013" s="46" t="str">
        <f t="shared" si="623"/>
        <v>Very high</v>
      </c>
    </row>
    <row r="3014" spans="1:26" x14ac:dyDescent="0.25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611"/>
        <v>5370</v>
      </c>
      <c r="L3014" s="46">
        <f t="shared" si="612"/>
        <v>5634</v>
      </c>
      <c r="M3014" s="46">
        <v>24</v>
      </c>
      <c r="N3014" s="46">
        <f t="shared" si="613"/>
        <v>5658</v>
      </c>
      <c r="O3014" s="46">
        <f t="shared" si="614"/>
        <v>288</v>
      </c>
      <c r="P3014" s="46" t="s">
        <v>30</v>
      </c>
      <c r="Q3014" s="58">
        <f t="shared" si="615"/>
        <v>0</v>
      </c>
      <c r="R3014" s="46">
        <f t="shared" si="616"/>
        <v>1584.2400000000002</v>
      </c>
      <c r="S3014" s="58" t="str">
        <f t="shared" si="617"/>
        <v>No Discount</v>
      </c>
      <c r="T3014" s="46" t="str">
        <f t="shared" si="618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619"/>
        <v>0</v>
      </c>
      <c r="W3014" s="46">
        <f t="shared" si="620"/>
        <v>1584.2400000000002</v>
      </c>
      <c r="X3014" s="58">
        <f t="shared" si="621"/>
        <v>0</v>
      </c>
      <c r="Y3014" s="46" t="str">
        <f t="shared" si="622"/>
        <v>Yes</v>
      </c>
      <c r="Z3014" s="46" t="str">
        <f t="shared" si="623"/>
        <v>MID</v>
      </c>
    </row>
    <row r="3015" spans="1:26" x14ac:dyDescent="0.25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611"/>
        <v>46152</v>
      </c>
      <c r="L3015" s="46">
        <f t="shared" si="612"/>
        <v>50832</v>
      </c>
      <c r="M3015" s="46">
        <v>47</v>
      </c>
      <c r="N3015" s="46">
        <f t="shared" si="613"/>
        <v>50879</v>
      </c>
      <c r="O3015" s="46">
        <f t="shared" si="614"/>
        <v>4727</v>
      </c>
      <c r="P3015" s="46" t="s">
        <v>28</v>
      </c>
      <c r="Q3015" s="58">
        <f t="shared" si="615"/>
        <v>0.3</v>
      </c>
      <c r="R3015" s="46">
        <f t="shared" si="616"/>
        <v>15263.699999999999</v>
      </c>
      <c r="S3015" s="58" t="str">
        <f t="shared" si="617"/>
        <v>No Discount</v>
      </c>
      <c r="T3015" s="46" t="str">
        <f t="shared" si="618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619"/>
        <v>0.3</v>
      </c>
      <c r="W3015" s="46">
        <f t="shared" si="620"/>
        <v>15263.699999999999</v>
      </c>
      <c r="X3015" s="58">
        <f t="shared" si="621"/>
        <v>0</v>
      </c>
      <c r="Y3015" s="46" t="str">
        <f t="shared" si="622"/>
        <v>Yes</v>
      </c>
      <c r="Z3015" s="46" t="str">
        <f t="shared" si="623"/>
        <v>HIGH</v>
      </c>
    </row>
    <row r="3016" spans="1:26" x14ac:dyDescent="0.25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611"/>
        <v>4672</v>
      </c>
      <c r="L3016" s="46">
        <f t="shared" si="612"/>
        <v>4906</v>
      </c>
      <c r="M3016" s="46">
        <v>61</v>
      </c>
      <c r="N3016" s="46">
        <f t="shared" si="613"/>
        <v>4967</v>
      </c>
      <c r="O3016" s="46">
        <f t="shared" si="614"/>
        <v>295</v>
      </c>
      <c r="P3016" s="46" t="s">
        <v>30</v>
      </c>
      <c r="Q3016" s="58">
        <f t="shared" si="615"/>
        <v>0</v>
      </c>
      <c r="R3016" s="46" t="str">
        <f t="shared" si="616"/>
        <v>-</v>
      </c>
      <c r="S3016" s="58" t="str">
        <f t="shared" si="617"/>
        <v>No Discount</v>
      </c>
      <c r="T3016" s="46" t="str">
        <f t="shared" si="618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619"/>
        <v>0</v>
      </c>
      <c r="W3016" s="46" t="str">
        <f t="shared" si="620"/>
        <v>-</v>
      </c>
      <c r="X3016" s="58">
        <f t="shared" si="621"/>
        <v>0</v>
      </c>
      <c r="Y3016" s="46" t="str">
        <f t="shared" si="622"/>
        <v>No</v>
      </c>
      <c r="Z3016" s="46" t="str">
        <f t="shared" si="623"/>
        <v>Very high</v>
      </c>
    </row>
    <row r="3017" spans="1:26" x14ac:dyDescent="0.25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611"/>
        <v>5274</v>
      </c>
      <c r="L3017" s="46">
        <f t="shared" si="612"/>
        <v>5538</v>
      </c>
      <c r="M3017" s="46">
        <v>49</v>
      </c>
      <c r="N3017" s="46">
        <f t="shared" si="613"/>
        <v>5587</v>
      </c>
      <c r="O3017" s="46">
        <f t="shared" si="614"/>
        <v>313</v>
      </c>
      <c r="P3017" s="46" t="s">
        <v>28</v>
      </c>
      <c r="Q3017" s="58">
        <f t="shared" si="615"/>
        <v>0</v>
      </c>
      <c r="R3017" s="46" t="str">
        <f t="shared" si="616"/>
        <v>-</v>
      </c>
      <c r="S3017" s="58" t="str">
        <f t="shared" si="617"/>
        <v>No Discount</v>
      </c>
      <c r="T3017" s="46" t="str">
        <f t="shared" si="618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619"/>
        <v>0</v>
      </c>
      <c r="W3017" s="46" t="str">
        <f t="shared" si="620"/>
        <v>-</v>
      </c>
      <c r="X3017" s="58">
        <f t="shared" si="621"/>
        <v>0</v>
      </c>
      <c r="Y3017" s="46" t="str">
        <f t="shared" si="622"/>
        <v>No</v>
      </c>
      <c r="Z3017" s="46" t="str">
        <f t="shared" si="623"/>
        <v>HIGH</v>
      </c>
    </row>
    <row r="3018" spans="1:26" x14ac:dyDescent="0.25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611"/>
        <v>43488</v>
      </c>
      <c r="L3018" s="46">
        <f t="shared" si="612"/>
        <v>45654</v>
      </c>
      <c r="M3018" s="46">
        <v>47</v>
      </c>
      <c r="N3018" s="46">
        <f t="shared" si="613"/>
        <v>45701</v>
      </c>
      <c r="O3018" s="46">
        <f t="shared" si="614"/>
        <v>2213</v>
      </c>
      <c r="P3018" s="46" t="s">
        <v>30</v>
      </c>
      <c r="Q3018" s="58">
        <f t="shared" si="615"/>
        <v>0</v>
      </c>
      <c r="R3018" s="46">
        <f t="shared" si="616"/>
        <v>12796.28</v>
      </c>
      <c r="S3018" s="58" t="str">
        <f t="shared" si="617"/>
        <v>No Discount</v>
      </c>
      <c r="T3018" s="46" t="str">
        <f t="shared" si="618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619"/>
        <v>0</v>
      </c>
      <c r="W3018" s="46">
        <f t="shared" si="620"/>
        <v>12796.28</v>
      </c>
      <c r="X3018" s="58">
        <f t="shared" si="621"/>
        <v>0</v>
      </c>
      <c r="Y3018" s="46" t="str">
        <f t="shared" si="622"/>
        <v>Yes</v>
      </c>
      <c r="Z3018" s="46" t="str">
        <f t="shared" si="623"/>
        <v>HIGH</v>
      </c>
    </row>
    <row r="3019" spans="1:26" x14ac:dyDescent="0.25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611"/>
        <v>304</v>
      </c>
      <c r="L3019" s="46">
        <f t="shared" si="612"/>
        <v>328</v>
      </c>
      <c r="M3019" s="46">
        <v>30</v>
      </c>
      <c r="N3019" s="46">
        <f t="shared" si="613"/>
        <v>358</v>
      </c>
      <c r="O3019" s="46">
        <f t="shared" si="614"/>
        <v>54</v>
      </c>
      <c r="P3019" s="46" t="s">
        <v>30</v>
      </c>
      <c r="Q3019" s="58">
        <f t="shared" si="615"/>
        <v>0</v>
      </c>
      <c r="R3019" s="46" t="str">
        <f t="shared" si="616"/>
        <v>-</v>
      </c>
      <c r="S3019" s="58" t="str">
        <f t="shared" si="617"/>
        <v>No Discount</v>
      </c>
      <c r="T3019" s="46" t="str">
        <f t="shared" si="618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619"/>
        <v>0</v>
      </c>
      <c r="W3019" s="46" t="str">
        <f t="shared" si="620"/>
        <v>-</v>
      </c>
      <c r="X3019" s="58">
        <f t="shared" si="621"/>
        <v>0</v>
      </c>
      <c r="Y3019" s="46" t="str">
        <f t="shared" si="622"/>
        <v>No</v>
      </c>
      <c r="Z3019" s="46" t="str">
        <f t="shared" si="623"/>
        <v>MID</v>
      </c>
    </row>
    <row r="3020" spans="1:26" x14ac:dyDescent="0.25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611"/>
        <v>4794</v>
      </c>
      <c r="L3020" s="46">
        <f t="shared" si="612"/>
        <v>5080</v>
      </c>
      <c r="M3020" s="46">
        <v>92</v>
      </c>
      <c r="N3020" s="46">
        <f t="shared" si="613"/>
        <v>5172</v>
      </c>
      <c r="O3020" s="46">
        <f t="shared" si="614"/>
        <v>378</v>
      </c>
      <c r="P3020" s="46" t="s">
        <v>64</v>
      </c>
      <c r="Q3020" s="58">
        <f t="shared" si="615"/>
        <v>0</v>
      </c>
      <c r="R3020" s="46">
        <f t="shared" si="616"/>
        <v>1448.16</v>
      </c>
      <c r="S3020" s="58" t="str">
        <f t="shared" si="617"/>
        <v>No Discount</v>
      </c>
      <c r="T3020" s="46" t="str">
        <f t="shared" si="618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619"/>
        <v>0</v>
      </c>
      <c r="W3020" s="46">
        <f t="shared" si="620"/>
        <v>1448.16</v>
      </c>
      <c r="X3020" s="58">
        <f t="shared" si="621"/>
        <v>0</v>
      </c>
      <c r="Y3020" s="46" t="str">
        <f t="shared" si="622"/>
        <v>Yes</v>
      </c>
      <c r="Z3020" s="46" t="str">
        <f t="shared" si="623"/>
        <v>Very high</v>
      </c>
    </row>
    <row r="3021" spans="1:26" x14ac:dyDescent="0.25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611"/>
        <v>80</v>
      </c>
      <c r="L3021" s="46">
        <f t="shared" si="612"/>
        <v>87</v>
      </c>
      <c r="M3021" s="46">
        <v>10</v>
      </c>
      <c r="N3021" s="46">
        <f t="shared" si="613"/>
        <v>97</v>
      </c>
      <c r="O3021" s="46">
        <f t="shared" si="614"/>
        <v>17</v>
      </c>
      <c r="P3021" s="46" t="s">
        <v>30</v>
      </c>
      <c r="Q3021" s="58">
        <f t="shared" si="615"/>
        <v>0</v>
      </c>
      <c r="R3021" s="46" t="str">
        <f t="shared" si="616"/>
        <v>-</v>
      </c>
      <c r="S3021" s="58" t="str">
        <f t="shared" si="617"/>
        <v>No Discount</v>
      </c>
      <c r="T3021" s="46" t="str">
        <f t="shared" si="618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619"/>
        <v>0</v>
      </c>
      <c r="W3021" s="46" t="str">
        <f t="shared" si="620"/>
        <v>-</v>
      </c>
      <c r="X3021" s="58">
        <f t="shared" si="621"/>
        <v>0</v>
      </c>
      <c r="Y3021" s="46" t="str">
        <f t="shared" si="622"/>
        <v>No</v>
      </c>
      <c r="Z3021" s="46" t="str">
        <f t="shared" si="623"/>
        <v>LOW</v>
      </c>
    </row>
    <row r="3022" spans="1:26" x14ac:dyDescent="0.25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611"/>
        <v>2363</v>
      </c>
      <c r="L3022" s="46">
        <f t="shared" si="612"/>
        <v>2602</v>
      </c>
      <c r="M3022" s="46">
        <v>64</v>
      </c>
      <c r="N3022" s="46">
        <f t="shared" si="613"/>
        <v>2666</v>
      </c>
      <c r="O3022" s="46">
        <f t="shared" si="614"/>
        <v>303</v>
      </c>
      <c r="P3022" s="46" t="s">
        <v>28</v>
      </c>
      <c r="Q3022" s="58">
        <f t="shared" si="615"/>
        <v>0</v>
      </c>
      <c r="R3022" s="46">
        <f t="shared" si="616"/>
        <v>746.48</v>
      </c>
      <c r="S3022" s="58" t="str">
        <f t="shared" si="617"/>
        <v>No Discount</v>
      </c>
      <c r="T3022" s="46" t="str">
        <f t="shared" si="618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619"/>
        <v>0</v>
      </c>
      <c r="W3022" s="46">
        <f t="shared" si="620"/>
        <v>746.48</v>
      </c>
      <c r="X3022" s="58">
        <f t="shared" si="621"/>
        <v>0</v>
      </c>
      <c r="Y3022" s="46" t="str">
        <f t="shared" si="622"/>
        <v>Yes</v>
      </c>
      <c r="Z3022" s="46" t="str">
        <f t="shared" si="623"/>
        <v>Very high</v>
      </c>
    </row>
    <row r="3023" spans="1:26" x14ac:dyDescent="0.25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611"/>
        <v>6364</v>
      </c>
      <c r="L3023" s="46">
        <f t="shared" si="612"/>
        <v>6548</v>
      </c>
      <c r="M3023" s="46">
        <v>63</v>
      </c>
      <c r="N3023" s="46">
        <f t="shared" si="613"/>
        <v>6611</v>
      </c>
      <c r="O3023" s="46">
        <f t="shared" si="614"/>
        <v>247</v>
      </c>
      <c r="P3023" s="46" t="s">
        <v>64</v>
      </c>
      <c r="Q3023" s="58">
        <f t="shared" si="615"/>
        <v>0</v>
      </c>
      <c r="R3023" s="46" t="str">
        <f t="shared" si="616"/>
        <v>-</v>
      </c>
      <c r="S3023" s="58" t="str">
        <f t="shared" si="617"/>
        <v>No Discount</v>
      </c>
      <c r="T3023" s="46" t="str">
        <f t="shared" si="618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619"/>
        <v>0</v>
      </c>
      <c r="W3023" s="46" t="str">
        <f t="shared" si="620"/>
        <v>-</v>
      </c>
      <c r="X3023" s="58">
        <f t="shared" si="621"/>
        <v>0</v>
      </c>
      <c r="Y3023" s="46" t="str">
        <f t="shared" si="622"/>
        <v>Yes</v>
      </c>
      <c r="Z3023" s="46" t="str">
        <f t="shared" si="623"/>
        <v>Very high</v>
      </c>
    </row>
    <row r="3024" spans="1:26" x14ac:dyDescent="0.25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611"/>
        <v>59</v>
      </c>
      <c r="L3024" s="46">
        <f t="shared" si="612"/>
        <v>63</v>
      </c>
      <c r="M3024" s="46">
        <v>10</v>
      </c>
      <c r="N3024" s="46">
        <f t="shared" si="613"/>
        <v>73</v>
      </c>
      <c r="O3024" s="46">
        <f t="shared" si="614"/>
        <v>14</v>
      </c>
      <c r="P3024" s="46" t="s">
        <v>28</v>
      </c>
      <c r="Q3024" s="58">
        <f t="shared" si="615"/>
        <v>0</v>
      </c>
      <c r="R3024" s="46">
        <f t="shared" si="616"/>
        <v>20.440000000000001</v>
      </c>
      <c r="S3024" s="58" t="str">
        <f t="shared" si="617"/>
        <v>No Discount</v>
      </c>
      <c r="T3024" s="46" t="str">
        <f t="shared" si="618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619"/>
        <v>0</v>
      </c>
      <c r="W3024" s="46">
        <f t="shared" si="620"/>
        <v>20.440000000000001</v>
      </c>
      <c r="X3024" s="58">
        <f t="shared" si="621"/>
        <v>0</v>
      </c>
      <c r="Y3024" s="46" t="str">
        <f t="shared" si="622"/>
        <v>No</v>
      </c>
      <c r="Z3024" s="46" t="str">
        <f t="shared" si="623"/>
        <v>LOW</v>
      </c>
    </row>
    <row r="3025" spans="1:26" x14ac:dyDescent="0.25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611"/>
        <v>26048</v>
      </c>
      <c r="L3025" s="46">
        <f t="shared" si="612"/>
        <v>27072</v>
      </c>
      <c r="M3025" s="46">
        <v>38</v>
      </c>
      <c r="N3025" s="46">
        <f t="shared" si="613"/>
        <v>27110</v>
      </c>
      <c r="O3025" s="46">
        <f t="shared" si="614"/>
        <v>1062</v>
      </c>
      <c r="P3025" s="46" t="s">
        <v>152</v>
      </c>
      <c r="Q3025" s="58">
        <f t="shared" si="615"/>
        <v>0</v>
      </c>
      <c r="R3025" s="46">
        <f t="shared" si="616"/>
        <v>4066.5</v>
      </c>
      <c r="S3025" s="58" t="str">
        <f t="shared" si="617"/>
        <v>No Discount</v>
      </c>
      <c r="T3025" s="46" t="str">
        <f t="shared" si="618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619"/>
        <v>0</v>
      </c>
      <c r="W3025" s="46" t="str">
        <f t="shared" si="620"/>
        <v>-</v>
      </c>
      <c r="X3025" s="58">
        <f t="shared" si="621"/>
        <v>0</v>
      </c>
      <c r="Y3025" s="46" t="str">
        <f t="shared" si="622"/>
        <v>Yes</v>
      </c>
      <c r="Z3025" s="46" t="str">
        <f t="shared" si="623"/>
        <v>MID</v>
      </c>
    </row>
    <row r="3026" spans="1:26" x14ac:dyDescent="0.25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611"/>
        <v>70452</v>
      </c>
      <c r="L3026" s="46">
        <f t="shared" si="612"/>
        <v>79029</v>
      </c>
      <c r="M3026" s="46">
        <v>39</v>
      </c>
      <c r="N3026" s="46">
        <f t="shared" si="613"/>
        <v>79068</v>
      </c>
      <c r="O3026" s="46">
        <f t="shared" si="614"/>
        <v>8616</v>
      </c>
      <c r="P3026" s="46" t="s">
        <v>30</v>
      </c>
      <c r="Q3026" s="58">
        <f t="shared" si="615"/>
        <v>0</v>
      </c>
      <c r="R3026" s="46">
        <f t="shared" si="616"/>
        <v>22139.040000000001</v>
      </c>
      <c r="S3026" s="58" t="str">
        <f t="shared" si="617"/>
        <v>No Discount</v>
      </c>
      <c r="T3026" s="46" t="str">
        <f t="shared" si="618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619"/>
        <v>0</v>
      </c>
      <c r="W3026" s="46">
        <f t="shared" si="620"/>
        <v>22139.040000000001</v>
      </c>
      <c r="X3026" s="58">
        <f t="shared" si="621"/>
        <v>0</v>
      </c>
      <c r="Y3026" s="46" t="str">
        <f t="shared" si="622"/>
        <v>Yes</v>
      </c>
      <c r="Z3026" s="46" t="str">
        <f t="shared" si="623"/>
        <v>MID</v>
      </c>
    </row>
    <row r="3027" spans="1:26" x14ac:dyDescent="0.25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611"/>
        <v>9132</v>
      </c>
      <c r="L3027" s="46">
        <f t="shared" si="612"/>
        <v>9768</v>
      </c>
      <c r="M3027" s="46">
        <v>64</v>
      </c>
      <c r="N3027" s="46">
        <f t="shared" si="613"/>
        <v>9832</v>
      </c>
      <c r="O3027" s="46">
        <f t="shared" si="614"/>
        <v>700</v>
      </c>
      <c r="P3027" s="46" t="s">
        <v>64</v>
      </c>
      <c r="Q3027" s="58">
        <f t="shared" si="615"/>
        <v>0</v>
      </c>
      <c r="R3027" s="46" t="str">
        <f t="shared" si="616"/>
        <v>-</v>
      </c>
      <c r="S3027" s="58" t="str">
        <f t="shared" si="617"/>
        <v>No Discount</v>
      </c>
      <c r="T3027" s="46" t="str">
        <f t="shared" si="618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619"/>
        <v>0</v>
      </c>
      <c r="W3027" s="46" t="str">
        <f t="shared" si="620"/>
        <v>-</v>
      </c>
      <c r="X3027" s="58">
        <f t="shared" si="621"/>
        <v>0</v>
      </c>
      <c r="Y3027" s="46" t="str">
        <f t="shared" si="622"/>
        <v>No</v>
      </c>
      <c r="Z3027" s="46" t="str">
        <f t="shared" si="623"/>
        <v>Very high</v>
      </c>
    </row>
    <row r="3028" spans="1:26" x14ac:dyDescent="0.25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611"/>
        <v>68346</v>
      </c>
      <c r="L3028" s="46">
        <f t="shared" si="612"/>
        <v>73818</v>
      </c>
      <c r="M3028" s="46">
        <v>57</v>
      </c>
      <c r="N3028" s="46">
        <f t="shared" si="613"/>
        <v>73875</v>
      </c>
      <c r="O3028" s="46">
        <f t="shared" si="614"/>
        <v>5529</v>
      </c>
      <c r="P3028" s="46" t="s">
        <v>30</v>
      </c>
      <c r="Q3028" s="58">
        <f t="shared" si="615"/>
        <v>0</v>
      </c>
      <c r="R3028" s="46" t="str">
        <f t="shared" si="616"/>
        <v>-</v>
      </c>
      <c r="S3028" s="58" t="str">
        <f t="shared" si="617"/>
        <v>No Discount</v>
      </c>
      <c r="T3028" s="46" t="str">
        <f t="shared" si="618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619"/>
        <v>0</v>
      </c>
      <c r="W3028" s="46" t="str">
        <f t="shared" si="620"/>
        <v>-</v>
      </c>
      <c r="X3028" s="58">
        <f t="shared" si="621"/>
        <v>0</v>
      </c>
      <c r="Y3028" s="46" t="str">
        <f t="shared" si="622"/>
        <v>Yes</v>
      </c>
      <c r="Z3028" s="46" t="str">
        <f t="shared" si="623"/>
        <v>HIGH</v>
      </c>
    </row>
    <row r="3029" spans="1:26" x14ac:dyDescent="0.25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611"/>
        <v>32725</v>
      </c>
      <c r="L3029" s="46">
        <f t="shared" si="612"/>
        <v>35325</v>
      </c>
      <c r="M3029" s="46">
        <v>65</v>
      </c>
      <c r="N3029" s="46">
        <f t="shared" si="613"/>
        <v>35390</v>
      </c>
      <c r="O3029" s="46">
        <f t="shared" si="614"/>
        <v>2665</v>
      </c>
      <c r="P3029" s="46" t="s">
        <v>30</v>
      </c>
      <c r="Q3029" s="58">
        <f t="shared" si="615"/>
        <v>0</v>
      </c>
      <c r="R3029" s="46" t="str">
        <f t="shared" si="616"/>
        <v>-</v>
      </c>
      <c r="S3029" s="58" t="str">
        <f t="shared" si="617"/>
        <v>No Discount</v>
      </c>
      <c r="T3029" s="46" t="str">
        <f t="shared" si="618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619"/>
        <v>0</v>
      </c>
      <c r="W3029" s="46" t="str">
        <f t="shared" si="620"/>
        <v>-</v>
      </c>
      <c r="X3029" s="58">
        <f t="shared" si="621"/>
        <v>0</v>
      </c>
      <c r="Y3029" s="46" t="str">
        <f t="shared" si="622"/>
        <v>Yes</v>
      </c>
      <c r="Z3029" s="46" t="str">
        <f t="shared" si="623"/>
        <v>Very high</v>
      </c>
    </row>
    <row r="3030" spans="1:26" x14ac:dyDescent="0.25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611"/>
        <v>222</v>
      </c>
      <c r="L3030" s="46">
        <f t="shared" si="612"/>
        <v>234</v>
      </c>
      <c r="M3030" s="46">
        <v>10</v>
      </c>
      <c r="N3030" s="46">
        <f t="shared" si="613"/>
        <v>244</v>
      </c>
      <c r="O3030" s="46">
        <f t="shared" si="614"/>
        <v>22</v>
      </c>
      <c r="P3030" s="46" t="s">
        <v>30</v>
      </c>
      <c r="Q3030" s="58">
        <f t="shared" si="615"/>
        <v>0</v>
      </c>
      <c r="R3030" s="46">
        <f t="shared" si="616"/>
        <v>68.320000000000007</v>
      </c>
      <c r="S3030" s="58" t="str">
        <f t="shared" si="617"/>
        <v>No Discount</v>
      </c>
      <c r="T3030" s="46" t="str">
        <f t="shared" si="618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619"/>
        <v>0</v>
      </c>
      <c r="W3030" s="46">
        <f t="shared" si="620"/>
        <v>68.320000000000007</v>
      </c>
      <c r="X3030" s="58">
        <f t="shared" si="621"/>
        <v>0</v>
      </c>
      <c r="Y3030" s="46" t="str">
        <f t="shared" si="622"/>
        <v>No</v>
      </c>
      <c r="Z3030" s="46" t="str">
        <f t="shared" si="623"/>
        <v>LOW</v>
      </c>
    </row>
    <row r="3031" spans="1:26" x14ac:dyDescent="0.25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611"/>
        <v>8160</v>
      </c>
      <c r="L3031" s="46">
        <f t="shared" si="612"/>
        <v>9240</v>
      </c>
      <c r="M3031" s="46">
        <v>72</v>
      </c>
      <c r="N3031" s="46">
        <f t="shared" si="613"/>
        <v>9312</v>
      </c>
      <c r="O3031" s="46">
        <f t="shared" si="614"/>
        <v>1152</v>
      </c>
      <c r="P3031" s="46" t="s">
        <v>30</v>
      </c>
      <c r="Q3031" s="58">
        <f t="shared" si="615"/>
        <v>0</v>
      </c>
      <c r="R3031" s="46">
        <f t="shared" si="616"/>
        <v>1396.8</v>
      </c>
      <c r="S3031" s="58" t="str">
        <f t="shared" si="617"/>
        <v>No Discount</v>
      </c>
      <c r="T3031" s="46" t="str">
        <f t="shared" si="618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619"/>
        <v>0</v>
      </c>
      <c r="W3031" s="46" t="str">
        <f t="shared" si="620"/>
        <v>-</v>
      </c>
      <c r="X3031" s="58">
        <f t="shared" si="621"/>
        <v>0</v>
      </c>
      <c r="Y3031" s="46" t="str">
        <f t="shared" si="622"/>
        <v>No</v>
      </c>
      <c r="Z3031" s="46" t="str">
        <f t="shared" si="623"/>
        <v>Very high</v>
      </c>
    </row>
    <row r="3032" spans="1:26" x14ac:dyDescent="0.25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611"/>
        <v>1038</v>
      </c>
      <c r="L3032" s="46">
        <f t="shared" si="612"/>
        <v>1158</v>
      </c>
      <c r="M3032" s="46">
        <v>30</v>
      </c>
      <c r="N3032" s="46">
        <f t="shared" si="613"/>
        <v>1188</v>
      </c>
      <c r="O3032" s="46">
        <f t="shared" si="614"/>
        <v>150</v>
      </c>
      <c r="P3032" s="46" t="s">
        <v>30</v>
      </c>
      <c r="Q3032" s="58">
        <f t="shared" si="615"/>
        <v>0</v>
      </c>
      <c r="R3032" s="46" t="str">
        <f t="shared" si="616"/>
        <v>-</v>
      </c>
      <c r="S3032" s="58" t="str">
        <f t="shared" si="617"/>
        <v>No Discount</v>
      </c>
      <c r="T3032" s="46" t="str">
        <f t="shared" si="618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619"/>
        <v>0</v>
      </c>
      <c r="W3032" s="46" t="str">
        <f t="shared" si="620"/>
        <v>-</v>
      </c>
      <c r="X3032" s="58">
        <f t="shared" si="621"/>
        <v>0</v>
      </c>
      <c r="Y3032" s="46" t="str">
        <f t="shared" si="622"/>
        <v>No</v>
      </c>
      <c r="Z3032" s="46" t="str">
        <f t="shared" si="623"/>
        <v>MID</v>
      </c>
    </row>
    <row r="3033" spans="1:26" x14ac:dyDescent="0.25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611"/>
        <v>24928</v>
      </c>
      <c r="L3033" s="46">
        <f t="shared" si="612"/>
        <v>25408</v>
      </c>
      <c r="M3033" s="46">
        <v>70</v>
      </c>
      <c r="N3033" s="46">
        <f t="shared" si="613"/>
        <v>25478</v>
      </c>
      <c r="O3033" s="46">
        <f t="shared" si="614"/>
        <v>550</v>
      </c>
      <c r="P3033" s="46" t="s">
        <v>28</v>
      </c>
      <c r="Q3033" s="58">
        <f t="shared" si="615"/>
        <v>0</v>
      </c>
      <c r="R3033" s="46">
        <f t="shared" si="616"/>
        <v>7133.8400000000011</v>
      </c>
      <c r="S3033" s="58" t="str">
        <f t="shared" si="617"/>
        <v>No Discount</v>
      </c>
      <c r="T3033" s="46" t="str">
        <f t="shared" si="618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619"/>
        <v>0</v>
      </c>
      <c r="W3033" s="46">
        <f t="shared" si="620"/>
        <v>7133.8400000000011</v>
      </c>
      <c r="X3033" s="58">
        <f t="shared" si="621"/>
        <v>0</v>
      </c>
      <c r="Y3033" s="46" t="str">
        <f t="shared" si="622"/>
        <v>Yes</v>
      </c>
      <c r="Z3033" s="46" t="str">
        <f t="shared" si="623"/>
        <v>Very high</v>
      </c>
    </row>
    <row r="3034" spans="1:26" x14ac:dyDescent="0.25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611"/>
        <v>7368</v>
      </c>
      <c r="L3034" s="46">
        <f t="shared" si="612"/>
        <v>7653</v>
      </c>
      <c r="M3034" s="46">
        <v>35</v>
      </c>
      <c r="N3034" s="46">
        <f t="shared" si="613"/>
        <v>7688</v>
      </c>
      <c r="O3034" s="46">
        <f t="shared" si="614"/>
        <v>320</v>
      </c>
      <c r="P3034" s="46" t="s">
        <v>30</v>
      </c>
      <c r="Q3034" s="58">
        <f t="shared" si="615"/>
        <v>0</v>
      </c>
      <c r="R3034" s="46">
        <f t="shared" si="616"/>
        <v>2152.6400000000003</v>
      </c>
      <c r="S3034" s="58" t="str">
        <f t="shared" si="617"/>
        <v>No Discount</v>
      </c>
      <c r="T3034" s="46" t="str">
        <f t="shared" si="618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619"/>
        <v>0</v>
      </c>
      <c r="W3034" s="46">
        <f t="shared" si="620"/>
        <v>2152.6400000000003</v>
      </c>
      <c r="X3034" s="58">
        <f t="shared" si="621"/>
        <v>0</v>
      </c>
      <c r="Y3034" s="46" t="str">
        <f t="shared" si="622"/>
        <v>Yes</v>
      </c>
      <c r="Z3034" s="46" t="str">
        <f t="shared" si="623"/>
        <v>MID</v>
      </c>
    </row>
    <row r="3035" spans="1:26" x14ac:dyDescent="0.25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611"/>
        <v>11056</v>
      </c>
      <c r="L3035" s="46">
        <f t="shared" si="612"/>
        <v>11818</v>
      </c>
      <c r="M3035" s="46">
        <v>98</v>
      </c>
      <c r="N3035" s="46">
        <f t="shared" si="613"/>
        <v>11916</v>
      </c>
      <c r="O3035" s="46">
        <f t="shared" si="614"/>
        <v>860</v>
      </c>
      <c r="P3035" s="46" t="s">
        <v>28</v>
      </c>
      <c r="Q3035" s="58">
        <f t="shared" si="615"/>
        <v>0.3</v>
      </c>
      <c r="R3035" s="46">
        <f t="shared" si="616"/>
        <v>3574.7999999999997</v>
      </c>
      <c r="S3035" s="58" t="str">
        <f t="shared" si="617"/>
        <v>No Discount</v>
      </c>
      <c r="T3035" s="46" t="str">
        <f t="shared" si="618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619"/>
        <v>0.3</v>
      </c>
      <c r="W3035" s="46">
        <f t="shared" si="620"/>
        <v>3574.7999999999997</v>
      </c>
      <c r="X3035" s="58">
        <f t="shared" si="621"/>
        <v>0</v>
      </c>
      <c r="Y3035" s="46" t="str">
        <f t="shared" si="622"/>
        <v>Yes</v>
      </c>
      <c r="Z3035" s="46" t="str">
        <f t="shared" si="623"/>
        <v>Very high</v>
      </c>
    </row>
    <row r="3036" spans="1:26" x14ac:dyDescent="0.25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611"/>
        <v>1294</v>
      </c>
      <c r="L3036" s="46">
        <f t="shared" si="612"/>
        <v>1358</v>
      </c>
      <c r="M3036" s="46">
        <v>33</v>
      </c>
      <c r="N3036" s="46">
        <f t="shared" si="613"/>
        <v>1391</v>
      </c>
      <c r="O3036" s="46">
        <f t="shared" si="614"/>
        <v>97</v>
      </c>
      <c r="P3036" s="46" t="s">
        <v>30</v>
      </c>
      <c r="Q3036" s="58">
        <f t="shared" si="615"/>
        <v>0</v>
      </c>
      <c r="R3036" s="46" t="str">
        <f t="shared" si="616"/>
        <v>-</v>
      </c>
      <c r="S3036" s="58" t="str">
        <f t="shared" si="617"/>
        <v>No Discount</v>
      </c>
      <c r="T3036" s="46" t="str">
        <f t="shared" si="618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619"/>
        <v>0</v>
      </c>
      <c r="W3036" s="46" t="str">
        <f t="shared" si="620"/>
        <v>-</v>
      </c>
      <c r="X3036" s="58">
        <f t="shared" si="621"/>
        <v>0</v>
      </c>
      <c r="Y3036" s="46" t="str">
        <f t="shared" si="622"/>
        <v>No</v>
      </c>
      <c r="Z3036" s="46" t="str">
        <f t="shared" si="623"/>
        <v>MID</v>
      </c>
    </row>
    <row r="3037" spans="1:26" x14ac:dyDescent="0.25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611"/>
        <v>48816</v>
      </c>
      <c r="L3037" s="46">
        <f t="shared" si="612"/>
        <v>54216</v>
      </c>
      <c r="M3037" s="46">
        <v>78</v>
      </c>
      <c r="N3037" s="46">
        <f t="shared" si="613"/>
        <v>54294</v>
      </c>
      <c r="O3037" s="46">
        <f t="shared" si="614"/>
        <v>5478</v>
      </c>
      <c r="P3037" s="46" t="s">
        <v>28</v>
      </c>
      <c r="Q3037" s="58">
        <f t="shared" si="615"/>
        <v>0</v>
      </c>
      <c r="R3037" s="46" t="str">
        <f t="shared" si="616"/>
        <v>-</v>
      </c>
      <c r="S3037" s="58" t="str">
        <f t="shared" si="617"/>
        <v>No Discount</v>
      </c>
      <c r="T3037" s="46" t="str">
        <f t="shared" si="618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619"/>
        <v>0</v>
      </c>
      <c r="W3037" s="46" t="str">
        <f t="shared" si="620"/>
        <v>-</v>
      </c>
      <c r="X3037" s="58">
        <f t="shared" si="621"/>
        <v>0</v>
      </c>
      <c r="Y3037" s="46" t="str">
        <f t="shared" si="622"/>
        <v>Yes</v>
      </c>
      <c r="Z3037" s="46" t="str">
        <f t="shared" si="623"/>
        <v>Very high</v>
      </c>
    </row>
    <row r="3038" spans="1:26" x14ac:dyDescent="0.25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611"/>
        <v>8646</v>
      </c>
      <c r="L3038" s="46">
        <f t="shared" si="612"/>
        <v>9428</v>
      </c>
      <c r="M3038" s="46">
        <v>25</v>
      </c>
      <c r="N3038" s="46">
        <f t="shared" si="613"/>
        <v>9453</v>
      </c>
      <c r="O3038" s="46">
        <f t="shared" si="614"/>
        <v>807</v>
      </c>
      <c r="P3038" s="46" t="s">
        <v>28</v>
      </c>
      <c r="Q3038" s="58">
        <f t="shared" si="615"/>
        <v>0</v>
      </c>
      <c r="R3038" s="46" t="str">
        <f t="shared" si="616"/>
        <v>-</v>
      </c>
      <c r="S3038" s="58" t="str">
        <f t="shared" si="617"/>
        <v>No Discount</v>
      </c>
      <c r="T3038" s="46" t="str">
        <f t="shared" si="618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619"/>
        <v>0</v>
      </c>
      <c r="W3038" s="46" t="str">
        <f t="shared" si="620"/>
        <v>-</v>
      </c>
      <c r="X3038" s="58">
        <f t="shared" si="621"/>
        <v>0</v>
      </c>
      <c r="Y3038" s="46" t="str">
        <f t="shared" si="622"/>
        <v>Yes</v>
      </c>
      <c r="Z3038" s="46" t="str">
        <f t="shared" si="623"/>
        <v>MID</v>
      </c>
    </row>
    <row r="3039" spans="1:26" x14ac:dyDescent="0.25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611"/>
        <v>2658</v>
      </c>
      <c r="L3039" s="46">
        <f t="shared" si="612"/>
        <v>2844</v>
      </c>
      <c r="M3039" s="46">
        <v>68</v>
      </c>
      <c r="N3039" s="46">
        <f t="shared" si="613"/>
        <v>2912</v>
      </c>
      <c r="O3039" s="46">
        <f t="shared" si="614"/>
        <v>254</v>
      </c>
      <c r="P3039" s="46" t="s">
        <v>30</v>
      </c>
      <c r="Q3039" s="58">
        <f t="shared" si="615"/>
        <v>0</v>
      </c>
      <c r="R3039" s="46" t="str">
        <f t="shared" si="616"/>
        <v>-</v>
      </c>
      <c r="S3039" s="58" t="str">
        <f t="shared" si="617"/>
        <v>No Discount</v>
      </c>
      <c r="T3039" s="46" t="str">
        <f t="shared" si="618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619"/>
        <v>0</v>
      </c>
      <c r="W3039" s="46" t="str">
        <f t="shared" si="620"/>
        <v>-</v>
      </c>
      <c r="X3039" s="58">
        <f t="shared" si="621"/>
        <v>0</v>
      </c>
      <c r="Y3039" s="46" t="str">
        <f t="shared" si="622"/>
        <v>No</v>
      </c>
      <c r="Z3039" s="46" t="str">
        <f t="shared" si="623"/>
        <v>Very high</v>
      </c>
    </row>
    <row r="3040" spans="1:26" x14ac:dyDescent="0.25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611"/>
        <v>17472</v>
      </c>
      <c r="L3040" s="46">
        <f t="shared" si="612"/>
        <v>19044</v>
      </c>
      <c r="M3040" s="46">
        <v>71</v>
      </c>
      <c r="N3040" s="46">
        <f t="shared" si="613"/>
        <v>19115</v>
      </c>
      <c r="O3040" s="46">
        <f t="shared" si="614"/>
        <v>1643</v>
      </c>
      <c r="P3040" s="46" t="s">
        <v>28</v>
      </c>
      <c r="Q3040" s="58">
        <f t="shared" si="615"/>
        <v>0</v>
      </c>
      <c r="R3040" s="46" t="str">
        <f t="shared" si="616"/>
        <v>-</v>
      </c>
      <c r="S3040" s="58" t="str">
        <f t="shared" si="617"/>
        <v>No Discount</v>
      </c>
      <c r="T3040" s="46" t="str">
        <f t="shared" si="618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619"/>
        <v>0</v>
      </c>
      <c r="W3040" s="46" t="str">
        <f t="shared" si="620"/>
        <v>-</v>
      </c>
      <c r="X3040" s="58">
        <f t="shared" si="621"/>
        <v>0</v>
      </c>
      <c r="Y3040" s="46" t="str">
        <f t="shared" si="622"/>
        <v>Yes</v>
      </c>
      <c r="Z3040" s="46" t="str">
        <f t="shared" si="623"/>
        <v>Very high</v>
      </c>
    </row>
    <row r="3041" spans="1:26" x14ac:dyDescent="0.25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611"/>
        <v>59</v>
      </c>
      <c r="L3041" s="46">
        <f t="shared" si="612"/>
        <v>63</v>
      </c>
      <c r="M3041" s="46">
        <v>10</v>
      </c>
      <c r="N3041" s="46">
        <f t="shared" si="613"/>
        <v>73</v>
      </c>
      <c r="O3041" s="46">
        <f t="shared" si="614"/>
        <v>14</v>
      </c>
      <c r="P3041" s="46" t="s">
        <v>30</v>
      </c>
      <c r="Q3041" s="58">
        <f t="shared" si="615"/>
        <v>0</v>
      </c>
      <c r="R3041" s="46">
        <f t="shared" si="616"/>
        <v>20.440000000000001</v>
      </c>
      <c r="S3041" s="58" t="str">
        <f t="shared" si="617"/>
        <v>No Discount</v>
      </c>
      <c r="T3041" s="46" t="str">
        <f t="shared" si="618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619"/>
        <v>0</v>
      </c>
      <c r="W3041" s="46">
        <f t="shared" si="620"/>
        <v>20.440000000000001</v>
      </c>
      <c r="X3041" s="58">
        <f t="shared" si="621"/>
        <v>0</v>
      </c>
      <c r="Y3041" s="46" t="str">
        <f t="shared" si="622"/>
        <v>No</v>
      </c>
      <c r="Z3041" s="46" t="str">
        <f t="shared" si="623"/>
        <v>LOW</v>
      </c>
    </row>
    <row r="3042" spans="1:26" x14ac:dyDescent="0.25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611"/>
        <v>2304</v>
      </c>
      <c r="L3042" s="46">
        <f t="shared" si="612"/>
        <v>2656</v>
      </c>
      <c r="M3042" s="46">
        <v>46</v>
      </c>
      <c r="N3042" s="46">
        <f t="shared" si="613"/>
        <v>2702</v>
      </c>
      <c r="O3042" s="46">
        <f t="shared" si="614"/>
        <v>398</v>
      </c>
      <c r="P3042" s="46" t="s">
        <v>30</v>
      </c>
      <c r="Q3042" s="58">
        <f t="shared" si="615"/>
        <v>0</v>
      </c>
      <c r="R3042" s="46">
        <f t="shared" si="616"/>
        <v>405.3</v>
      </c>
      <c r="S3042" s="58" t="str">
        <f t="shared" si="617"/>
        <v>No Discount</v>
      </c>
      <c r="T3042" s="46" t="str">
        <f t="shared" si="618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619"/>
        <v>0</v>
      </c>
      <c r="W3042" s="46" t="str">
        <f t="shared" si="620"/>
        <v>-</v>
      </c>
      <c r="X3042" s="58">
        <f t="shared" si="621"/>
        <v>0</v>
      </c>
      <c r="Y3042" s="46" t="str">
        <f t="shared" si="622"/>
        <v>No</v>
      </c>
      <c r="Z3042" s="46" t="str">
        <f t="shared" si="623"/>
        <v>HIGH</v>
      </c>
    </row>
    <row r="3043" spans="1:26" x14ac:dyDescent="0.25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611"/>
        <v>184688</v>
      </c>
      <c r="L3043" s="46">
        <f t="shared" si="612"/>
        <v>199654</v>
      </c>
      <c r="M3043" s="46">
        <v>38</v>
      </c>
      <c r="N3043" s="46">
        <f t="shared" si="613"/>
        <v>199692</v>
      </c>
      <c r="O3043" s="46">
        <f t="shared" si="614"/>
        <v>15004</v>
      </c>
      <c r="P3043" s="46" t="s">
        <v>30</v>
      </c>
      <c r="Q3043" s="58">
        <f t="shared" si="615"/>
        <v>0.3</v>
      </c>
      <c r="R3043" s="46">
        <f t="shared" si="616"/>
        <v>59907.6</v>
      </c>
      <c r="S3043" s="58" t="str">
        <f t="shared" si="617"/>
        <v>No Discount</v>
      </c>
      <c r="T3043" s="46" t="str">
        <f t="shared" si="618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619"/>
        <v>0.3</v>
      </c>
      <c r="W3043" s="46">
        <f t="shared" si="620"/>
        <v>59907.6</v>
      </c>
      <c r="X3043" s="58">
        <f t="shared" si="621"/>
        <v>0</v>
      </c>
      <c r="Y3043" s="46" t="str">
        <f t="shared" si="622"/>
        <v>Yes</v>
      </c>
      <c r="Z3043" s="46" t="str">
        <f t="shared" si="623"/>
        <v>MID</v>
      </c>
    </row>
    <row r="3044" spans="1:26" x14ac:dyDescent="0.25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611"/>
        <v>1577</v>
      </c>
      <c r="L3044" s="46">
        <f t="shared" si="612"/>
        <v>1654</v>
      </c>
      <c r="M3044" s="46">
        <v>78</v>
      </c>
      <c r="N3044" s="46">
        <f t="shared" si="613"/>
        <v>1732</v>
      </c>
      <c r="O3044" s="46">
        <f t="shared" si="614"/>
        <v>155</v>
      </c>
      <c r="P3044" s="46" t="s">
        <v>28</v>
      </c>
      <c r="Q3044" s="58">
        <f t="shared" si="615"/>
        <v>0</v>
      </c>
      <c r="R3044" s="46" t="str">
        <f t="shared" si="616"/>
        <v>-</v>
      </c>
      <c r="S3044" s="58" t="str">
        <f t="shared" si="617"/>
        <v>No Discount</v>
      </c>
      <c r="T3044" s="46" t="str">
        <f t="shared" si="618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619"/>
        <v>0</v>
      </c>
      <c r="W3044" s="46" t="str">
        <f t="shared" si="620"/>
        <v>-</v>
      </c>
      <c r="X3044" s="58">
        <f t="shared" si="621"/>
        <v>0</v>
      </c>
      <c r="Y3044" s="46" t="str">
        <f t="shared" si="622"/>
        <v>No</v>
      </c>
      <c r="Z3044" s="46" t="str">
        <f t="shared" si="623"/>
        <v>Very high</v>
      </c>
    </row>
    <row r="3045" spans="1:26" x14ac:dyDescent="0.25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611"/>
        <v>3135</v>
      </c>
      <c r="L3045" s="46">
        <f t="shared" si="612"/>
        <v>3455</v>
      </c>
      <c r="M3045" s="46">
        <v>79</v>
      </c>
      <c r="N3045" s="46">
        <f t="shared" si="613"/>
        <v>3534</v>
      </c>
      <c r="O3045" s="46">
        <f t="shared" si="614"/>
        <v>399</v>
      </c>
      <c r="P3045" s="46" t="s">
        <v>30</v>
      </c>
      <c r="Q3045" s="58">
        <f t="shared" si="615"/>
        <v>0</v>
      </c>
      <c r="R3045" s="46">
        <f t="shared" si="616"/>
        <v>989.5200000000001</v>
      </c>
      <c r="S3045" s="58" t="str">
        <f t="shared" si="617"/>
        <v>No Discount</v>
      </c>
      <c r="T3045" s="46" t="str">
        <f t="shared" si="618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619"/>
        <v>0</v>
      </c>
      <c r="W3045" s="46">
        <f t="shared" si="620"/>
        <v>989.5200000000001</v>
      </c>
      <c r="X3045" s="58">
        <f t="shared" si="621"/>
        <v>0</v>
      </c>
      <c r="Y3045" s="46" t="str">
        <f t="shared" si="622"/>
        <v>No</v>
      </c>
      <c r="Z3045" s="46" t="str">
        <f t="shared" si="623"/>
        <v>Very high</v>
      </c>
    </row>
    <row r="3046" spans="1:26" x14ac:dyDescent="0.25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611"/>
        <v>64</v>
      </c>
      <c r="L3046" s="46">
        <f t="shared" si="612"/>
        <v>69</v>
      </c>
      <c r="M3046" s="46">
        <v>10</v>
      </c>
      <c r="N3046" s="46">
        <f t="shared" si="613"/>
        <v>79</v>
      </c>
      <c r="O3046" s="46">
        <f t="shared" si="614"/>
        <v>15</v>
      </c>
      <c r="P3046" s="46" t="s">
        <v>30</v>
      </c>
      <c r="Q3046" s="58">
        <f t="shared" si="615"/>
        <v>0</v>
      </c>
      <c r="R3046" s="46" t="str">
        <f t="shared" si="616"/>
        <v>-</v>
      </c>
      <c r="S3046" s="58" t="str">
        <f t="shared" si="617"/>
        <v>No Discount</v>
      </c>
      <c r="T3046" s="46" t="str">
        <f t="shared" si="618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619"/>
        <v>0</v>
      </c>
      <c r="W3046" s="46" t="str">
        <f t="shared" si="620"/>
        <v>-</v>
      </c>
      <c r="X3046" s="58">
        <f t="shared" si="621"/>
        <v>0</v>
      </c>
      <c r="Y3046" s="46" t="str">
        <f t="shared" si="622"/>
        <v>No</v>
      </c>
      <c r="Z3046" s="46" t="str">
        <f t="shared" si="623"/>
        <v>LOW</v>
      </c>
    </row>
    <row r="3047" spans="1:26" x14ac:dyDescent="0.25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611"/>
        <v>342</v>
      </c>
      <c r="L3047" s="46">
        <f t="shared" si="612"/>
        <v>370</v>
      </c>
      <c r="M3047" s="46">
        <v>30</v>
      </c>
      <c r="N3047" s="46">
        <f t="shared" si="613"/>
        <v>400</v>
      </c>
      <c r="O3047" s="46">
        <f t="shared" si="614"/>
        <v>58</v>
      </c>
      <c r="P3047" s="46" t="s">
        <v>30</v>
      </c>
      <c r="Q3047" s="58">
        <f t="shared" si="615"/>
        <v>0.3</v>
      </c>
      <c r="R3047" s="46">
        <f t="shared" si="616"/>
        <v>120</v>
      </c>
      <c r="S3047" s="58" t="str">
        <f t="shared" si="617"/>
        <v>No Discount</v>
      </c>
      <c r="T3047" s="46" t="str">
        <f t="shared" si="618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619"/>
        <v>0.3</v>
      </c>
      <c r="W3047" s="46">
        <f t="shared" si="620"/>
        <v>120</v>
      </c>
      <c r="X3047" s="58">
        <f t="shared" si="621"/>
        <v>0</v>
      </c>
      <c r="Y3047" s="46" t="str">
        <f t="shared" si="622"/>
        <v>No</v>
      </c>
      <c r="Z3047" s="46" t="str">
        <f t="shared" si="623"/>
        <v>MID</v>
      </c>
    </row>
    <row r="3048" spans="1:26" x14ac:dyDescent="0.25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611"/>
        <v>2666</v>
      </c>
      <c r="L3048" s="46">
        <f t="shared" si="612"/>
        <v>2798</v>
      </c>
      <c r="M3048" s="46">
        <v>55</v>
      </c>
      <c r="N3048" s="46">
        <f t="shared" si="613"/>
        <v>2853</v>
      </c>
      <c r="O3048" s="46">
        <f t="shared" si="614"/>
        <v>187</v>
      </c>
      <c r="P3048" s="46" t="s">
        <v>30</v>
      </c>
      <c r="Q3048" s="58">
        <f t="shared" si="615"/>
        <v>0</v>
      </c>
      <c r="R3048" s="46" t="str">
        <f t="shared" si="616"/>
        <v>-</v>
      </c>
      <c r="S3048" s="58" t="str">
        <f t="shared" si="617"/>
        <v>No Discount</v>
      </c>
      <c r="T3048" s="46" t="str">
        <f t="shared" si="618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619"/>
        <v>0</v>
      </c>
      <c r="W3048" s="46" t="str">
        <f t="shared" si="620"/>
        <v>-</v>
      </c>
      <c r="X3048" s="58">
        <f t="shared" si="621"/>
        <v>0</v>
      </c>
      <c r="Y3048" s="46" t="str">
        <f t="shared" si="622"/>
        <v>No</v>
      </c>
      <c r="Z3048" s="46" t="str">
        <f t="shared" si="623"/>
        <v>HIGH</v>
      </c>
    </row>
    <row r="3049" spans="1:26" x14ac:dyDescent="0.25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611"/>
        <v>8722</v>
      </c>
      <c r="L3049" s="46">
        <f t="shared" si="612"/>
        <v>9408</v>
      </c>
      <c r="M3049" s="46">
        <v>96</v>
      </c>
      <c r="N3049" s="46">
        <f t="shared" si="613"/>
        <v>9504</v>
      </c>
      <c r="O3049" s="46">
        <f t="shared" si="614"/>
        <v>782</v>
      </c>
      <c r="P3049" s="46" t="s">
        <v>28</v>
      </c>
      <c r="Q3049" s="58">
        <f t="shared" si="615"/>
        <v>0</v>
      </c>
      <c r="R3049" s="46">
        <f t="shared" si="616"/>
        <v>1425.6</v>
      </c>
      <c r="S3049" s="58" t="str">
        <f t="shared" si="617"/>
        <v>No Discount</v>
      </c>
      <c r="T3049" s="46" t="str">
        <f t="shared" si="618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619"/>
        <v>0</v>
      </c>
      <c r="W3049" s="46" t="str">
        <f t="shared" si="620"/>
        <v>-</v>
      </c>
      <c r="X3049" s="58">
        <f t="shared" si="621"/>
        <v>0</v>
      </c>
      <c r="Y3049" s="46" t="str">
        <f t="shared" si="622"/>
        <v>Yes</v>
      </c>
      <c r="Z3049" s="46" t="str">
        <f t="shared" si="623"/>
        <v>Very high</v>
      </c>
    </row>
    <row r="3050" spans="1:26" x14ac:dyDescent="0.25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611"/>
        <v>222</v>
      </c>
      <c r="L3050" s="46">
        <f t="shared" si="612"/>
        <v>234</v>
      </c>
      <c r="M3050" s="46">
        <v>10</v>
      </c>
      <c r="N3050" s="46">
        <f t="shared" si="613"/>
        <v>244</v>
      </c>
      <c r="O3050" s="46">
        <f t="shared" si="614"/>
        <v>22</v>
      </c>
      <c r="P3050" s="46" t="s">
        <v>30</v>
      </c>
      <c r="Q3050" s="58">
        <f t="shared" si="615"/>
        <v>0</v>
      </c>
      <c r="R3050" s="46">
        <f t="shared" si="616"/>
        <v>68.320000000000007</v>
      </c>
      <c r="S3050" s="58" t="str">
        <f t="shared" si="617"/>
        <v>No Discount</v>
      </c>
      <c r="T3050" s="46" t="str">
        <f t="shared" si="618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619"/>
        <v>0</v>
      </c>
      <c r="W3050" s="46">
        <f t="shared" si="620"/>
        <v>68.320000000000007</v>
      </c>
      <c r="X3050" s="58">
        <f t="shared" si="621"/>
        <v>0</v>
      </c>
      <c r="Y3050" s="46" t="str">
        <f t="shared" si="622"/>
        <v>No</v>
      </c>
      <c r="Z3050" s="46" t="str">
        <f t="shared" si="623"/>
        <v>LOW</v>
      </c>
    </row>
    <row r="3051" spans="1:26" x14ac:dyDescent="0.25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611"/>
        <v>5538</v>
      </c>
      <c r="L3051" s="46">
        <f t="shared" si="612"/>
        <v>5874</v>
      </c>
      <c r="M3051" s="46">
        <v>95</v>
      </c>
      <c r="N3051" s="46">
        <f t="shared" si="613"/>
        <v>5969</v>
      </c>
      <c r="O3051" s="46">
        <f t="shared" si="614"/>
        <v>431</v>
      </c>
      <c r="P3051" s="46" t="s">
        <v>30</v>
      </c>
      <c r="Q3051" s="58">
        <f t="shared" si="615"/>
        <v>0</v>
      </c>
      <c r="R3051" s="46">
        <f t="shared" si="616"/>
        <v>895.35</v>
      </c>
      <c r="S3051" s="58" t="str">
        <f t="shared" si="617"/>
        <v>No Discount</v>
      </c>
      <c r="T3051" s="46" t="str">
        <f t="shared" si="618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619"/>
        <v>0</v>
      </c>
      <c r="W3051" s="46" t="str">
        <f t="shared" si="620"/>
        <v>-</v>
      </c>
      <c r="X3051" s="58">
        <f t="shared" si="621"/>
        <v>0</v>
      </c>
      <c r="Y3051" s="46" t="str">
        <f t="shared" si="622"/>
        <v>No</v>
      </c>
      <c r="Z3051" s="46" t="str">
        <f t="shared" si="623"/>
        <v>Very high</v>
      </c>
    </row>
    <row r="3052" spans="1:26" x14ac:dyDescent="0.25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611"/>
        <v>348</v>
      </c>
      <c r="L3052" s="46">
        <f t="shared" si="612"/>
        <v>381</v>
      </c>
      <c r="M3052" s="46">
        <v>30</v>
      </c>
      <c r="N3052" s="46">
        <f t="shared" si="613"/>
        <v>411</v>
      </c>
      <c r="O3052" s="46">
        <f t="shared" si="614"/>
        <v>63</v>
      </c>
      <c r="P3052" s="46" t="s">
        <v>28</v>
      </c>
      <c r="Q3052" s="58">
        <f t="shared" si="615"/>
        <v>0</v>
      </c>
      <c r="R3052" s="46">
        <f t="shared" si="616"/>
        <v>61.65</v>
      </c>
      <c r="S3052" s="58" t="str">
        <f t="shared" si="617"/>
        <v>No Discount</v>
      </c>
      <c r="T3052" s="46" t="str">
        <f t="shared" si="618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619"/>
        <v>0</v>
      </c>
      <c r="W3052" s="46" t="str">
        <f t="shared" si="620"/>
        <v>-</v>
      </c>
      <c r="X3052" s="58">
        <f t="shared" si="621"/>
        <v>0</v>
      </c>
      <c r="Y3052" s="46" t="str">
        <f t="shared" si="622"/>
        <v>No</v>
      </c>
      <c r="Z3052" s="46" t="str">
        <f t="shared" si="623"/>
        <v>MID</v>
      </c>
    </row>
    <row r="3053" spans="1:26" x14ac:dyDescent="0.25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611"/>
        <v>548</v>
      </c>
      <c r="L3053" s="46">
        <f t="shared" si="612"/>
        <v>560</v>
      </c>
      <c r="M3053" s="46">
        <v>30</v>
      </c>
      <c r="N3053" s="46">
        <f t="shared" si="613"/>
        <v>590</v>
      </c>
      <c r="O3053" s="46">
        <f t="shared" si="614"/>
        <v>42</v>
      </c>
      <c r="P3053" s="46" t="s">
        <v>28</v>
      </c>
      <c r="Q3053" s="58">
        <f t="shared" si="615"/>
        <v>0</v>
      </c>
      <c r="R3053" s="46" t="str">
        <f t="shared" si="616"/>
        <v>-</v>
      </c>
      <c r="S3053" s="58" t="str">
        <f t="shared" si="617"/>
        <v>No Discount</v>
      </c>
      <c r="T3053" s="46" t="str">
        <f t="shared" si="618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619"/>
        <v>0</v>
      </c>
      <c r="W3053" s="46" t="str">
        <f t="shared" si="620"/>
        <v>-</v>
      </c>
      <c r="X3053" s="58">
        <f t="shared" si="621"/>
        <v>0</v>
      </c>
      <c r="Y3053" s="46" t="str">
        <f t="shared" si="622"/>
        <v>No</v>
      </c>
      <c r="Z3053" s="46" t="str">
        <f t="shared" si="623"/>
        <v>MID</v>
      </c>
    </row>
    <row r="3054" spans="1:26" x14ac:dyDescent="0.25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611"/>
        <v>8576</v>
      </c>
      <c r="L3054" s="46">
        <f t="shared" si="612"/>
        <v>9352</v>
      </c>
      <c r="M3054" s="46">
        <v>47</v>
      </c>
      <c r="N3054" s="46">
        <f t="shared" si="613"/>
        <v>9399</v>
      </c>
      <c r="O3054" s="46">
        <f t="shared" si="614"/>
        <v>823</v>
      </c>
      <c r="P3054" s="46" t="s">
        <v>152</v>
      </c>
      <c r="Q3054" s="58">
        <f t="shared" si="615"/>
        <v>0</v>
      </c>
      <c r="R3054" s="46">
        <f t="shared" si="616"/>
        <v>2631.7200000000003</v>
      </c>
      <c r="S3054" s="58" t="str">
        <f t="shared" si="617"/>
        <v>No Discount</v>
      </c>
      <c r="T3054" s="46" t="str">
        <f t="shared" si="618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619"/>
        <v>0</v>
      </c>
      <c r="W3054" s="46">
        <f t="shared" si="620"/>
        <v>2631.7200000000003</v>
      </c>
      <c r="X3054" s="58">
        <f t="shared" si="621"/>
        <v>0</v>
      </c>
      <c r="Y3054" s="46" t="str">
        <f t="shared" si="622"/>
        <v>No</v>
      </c>
      <c r="Z3054" s="46" t="str">
        <f t="shared" si="623"/>
        <v>HIGH</v>
      </c>
    </row>
    <row r="3055" spans="1:26" x14ac:dyDescent="0.25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611"/>
        <v>486</v>
      </c>
      <c r="L3055" s="46">
        <f t="shared" si="612"/>
        <v>525</v>
      </c>
      <c r="M3055" s="46">
        <v>30</v>
      </c>
      <c r="N3055" s="46">
        <f t="shared" si="613"/>
        <v>555</v>
      </c>
      <c r="O3055" s="46">
        <f t="shared" si="614"/>
        <v>69</v>
      </c>
      <c r="P3055" s="46" t="s">
        <v>30</v>
      </c>
      <c r="Q3055" s="58">
        <f t="shared" si="615"/>
        <v>0</v>
      </c>
      <c r="R3055" s="46" t="str">
        <f t="shared" si="616"/>
        <v>-</v>
      </c>
      <c r="S3055" s="58" t="str">
        <f t="shared" si="617"/>
        <v>No Discount</v>
      </c>
      <c r="T3055" s="46" t="str">
        <f t="shared" si="618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619"/>
        <v>0</v>
      </c>
      <c r="W3055" s="46" t="str">
        <f t="shared" si="620"/>
        <v>-</v>
      </c>
      <c r="X3055" s="58">
        <f t="shared" si="621"/>
        <v>0</v>
      </c>
      <c r="Y3055" s="46" t="str">
        <f t="shared" si="622"/>
        <v>No</v>
      </c>
      <c r="Z3055" s="46" t="str">
        <f t="shared" si="623"/>
        <v>MID</v>
      </c>
    </row>
    <row r="3056" spans="1:26" x14ac:dyDescent="0.25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611"/>
        <v>155</v>
      </c>
      <c r="L3056" s="46">
        <f t="shared" si="612"/>
        <v>167</v>
      </c>
      <c r="M3056" s="46">
        <v>30</v>
      </c>
      <c r="N3056" s="46">
        <f t="shared" si="613"/>
        <v>197</v>
      </c>
      <c r="O3056" s="46">
        <f t="shared" si="614"/>
        <v>42</v>
      </c>
      <c r="P3056" s="46" t="s">
        <v>30</v>
      </c>
      <c r="Q3056" s="58">
        <f t="shared" si="615"/>
        <v>0</v>
      </c>
      <c r="R3056" s="46" t="str">
        <f t="shared" si="616"/>
        <v>-</v>
      </c>
      <c r="S3056" s="58" t="str">
        <f t="shared" si="617"/>
        <v>No Discount</v>
      </c>
      <c r="T3056" s="46" t="str">
        <f t="shared" si="618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619"/>
        <v>0</v>
      </c>
      <c r="W3056" s="46" t="str">
        <f t="shared" si="620"/>
        <v>-</v>
      </c>
      <c r="X3056" s="58">
        <f t="shared" si="621"/>
        <v>0</v>
      </c>
      <c r="Y3056" s="46" t="str">
        <f t="shared" si="622"/>
        <v>No</v>
      </c>
      <c r="Z3056" s="46" t="str">
        <f t="shared" si="623"/>
        <v>MID</v>
      </c>
    </row>
    <row r="3057" spans="1:26" x14ac:dyDescent="0.25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611"/>
        <v>340</v>
      </c>
      <c r="L3057" s="46">
        <f t="shared" si="612"/>
        <v>382</v>
      </c>
      <c r="M3057" s="46">
        <v>30</v>
      </c>
      <c r="N3057" s="46">
        <f t="shared" si="613"/>
        <v>412</v>
      </c>
      <c r="O3057" s="46">
        <f t="shared" si="614"/>
        <v>72</v>
      </c>
      <c r="P3057" s="46" t="s">
        <v>30</v>
      </c>
      <c r="Q3057" s="58">
        <f t="shared" si="615"/>
        <v>0</v>
      </c>
      <c r="R3057" s="46" t="str">
        <f t="shared" si="616"/>
        <v>-</v>
      </c>
      <c r="S3057" s="58" t="str">
        <f t="shared" si="617"/>
        <v>No Discount</v>
      </c>
      <c r="T3057" s="46" t="str">
        <f t="shared" si="618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619"/>
        <v>0</v>
      </c>
      <c r="W3057" s="46" t="str">
        <f t="shared" si="620"/>
        <v>-</v>
      </c>
      <c r="X3057" s="58">
        <f t="shared" si="621"/>
        <v>0</v>
      </c>
      <c r="Y3057" s="46" t="str">
        <f t="shared" si="622"/>
        <v>No</v>
      </c>
      <c r="Z3057" s="46" t="str">
        <f t="shared" si="623"/>
        <v>MID</v>
      </c>
    </row>
    <row r="3058" spans="1:26" x14ac:dyDescent="0.25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611"/>
        <v>16162</v>
      </c>
      <c r="L3058" s="46">
        <f t="shared" si="612"/>
        <v>17302</v>
      </c>
      <c r="M3058" s="46">
        <v>54</v>
      </c>
      <c r="N3058" s="46">
        <f t="shared" si="613"/>
        <v>17356</v>
      </c>
      <c r="O3058" s="46">
        <f t="shared" si="614"/>
        <v>1194</v>
      </c>
      <c r="P3058" s="46" t="s">
        <v>64</v>
      </c>
      <c r="Q3058" s="58">
        <f t="shared" si="615"/>
        <v>0</v>
      </c>
      <c r="R3058" s="46" t="str">
        <f t="shared" si="616"/>
        <v>-</v>
      </c>
      <c r="S3058" s="58" t="str">
        <f t="shared" si="617"/>
        <v>No Discount</v>
      </c>
      <c r="T3058" s="46" t="str">
        <f t="shared" si="618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619"/>
        <v>0</v>
      </c>
      <c r="W3058" s="46" t="str">
        <f t="shared" si="620"/>
        <v>-</v>
      </c>
      <c r="X3058" s="58">
        <f t="shared" si="621"/>
        <v>0</v>
      </c>
      <c r="Y3058" s="46" t="str">
        <f t="shared" si="622"/>
        <v>Yes</v>
      </c>
      <c r="Z3058" s="46" t="str">
        <f t="shared" si="623"/>
        <v>HIGH</v>
      </c>
    </row>
    <row r="3059" spans="1:26" x14ac:dyDescent="0.25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611"/>
        <v>3688</v>
      </c>
      <c r="L3059" s="46">
        <f t="shared" si="612"/>
        <v>3832</v>
      </c>
      <c r="M3059" s="46">
        <v>23</v>
      </c>
      <c r="N3059" s="46">
        <f t="shared" si="613"/>
        <v>3855</v>
      </c>
      <c r="O3059" s="46">
        <f t="shared" si="614"/>
        <v>167</v>
      </c>
      <c r="P3059" s="46" t="s">
        <v>30</v>
      </c>
      <c r="Q3059" s="58">
        <f t="shared" si="615"/>
        <v>0</v>
      </c>
      <c r="R3059" s="46">
        <f t="shared" si="616"/>
        <v>1079.4000000000001</v>
      </c>
      <c r="S3059" s="58" t="str">
        <f t="shared" si="617"/>
        <v>No Discount</v>
      </c>
      <c r="T3059" s="46" t="str">
        <f t="shared" si="618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619"/>
        <v>0</v>
      </c>
      <c r="W3059" s="46">
        <f t="shared" si="620"/>
        <v>1079.4000000000001</v>
      </c>
      <c r="X3059" s="58">
        <f t="shared" si="621"/>
        <v>0</v>
      </c>
      <c r="Y3059" s="46" t="str">
        <f t="shared" si="622"/>
        <v>Yes</v>
      </c>
      <c r="Z3059" s="46" t="str">
        <f t="shared" si="623"/>
        <v>MID</v>
      </c>
    </row>
    <row r="3060" spans="1:26" x14ac:dyDescent="0.25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611"/>
        <v>989</v>
      </c>
      <c r="L3060" s="46">
        <f t="shared" si="612"/>
        <v>1058</v>
      </c>
      <c r="M3060" s="46">
        <v>84</v>
      </c>
      <c r="N3060" s="46">
        <f t="shared" si="613"/>
        <v>1142</v>
      </c>
      <c r="O3060" s="46">
        <f t="shared" si="614"/>
        <v>153</v>
      </c>
      <c r="P3060" s="46" t="s">
        <v>28</v>
      </c>
      <c r="Q3060" s="58">
        <f t="shared" si="615"/>
        <v>0</v>
      </c>
      <c r="R3060" s="46" t="str">
        <f t="shared" si="616"/>
        <v>-</v>
      </c>
      <c r="S3060" s="58" t="str">
        <f t="shared" si="617"/>
        <v>No Discount</v>
      </c>
      <c r="T3060" s="46" t="str">
        <f t="shared" si="618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619"/>
        <v>0</v>
      </c>
      <c r="W3060" s="46" t="str">
        <f t="shared" si="620"/>
        <v>-</v>
      </c>
      <c r="X3060" s="58">
        <f t="shared" si="621"/>
        <v>0</v>
      </c>
      <c r="Y3060" s="46" t="str">
        <f t="shared" si="622"/>
        <v>No</v>
      </c>
      <c r="Z3060" s="46" t="str">
        <f t="shared" si="623"/>
        <v>Very high</v>
      </c>
    </row>
    <row r="3061" spans="1:26" x14ac:dyDescent="0.25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611"/>
        <v>85033</v>
      </c>
      <c r="L3061" s="46">
        <f t="shared" si="612"/>
        <v>92833</v>
      </c>
      <c r="M3061" s="46">
        <v>65</v>
      </c>
      <c r="N3061" s="46">
        <f t="shared" si="613"/>
        <v>92898</v>
      </c>
      <c r="O3061" s="46">
        <f t="shared" si="614"/>
        <v>7865</v>
      </c>
      <c r="P3061" s="46" t="s">
        <v>28</v>
      </c>
      <c r="Q3061" s="58">
        <f t="shared" si="615"/>
        <v>0</v>
      </c>
      <c r="R3061" s="46" t="str">
        <f t="shared" si="616"/>
        <v>-</v>
      </c>
      <c r="S3061" s="58" t="str">
        <f t="shared" si="617"/>
        <v>No Discount</v>
      </c>
      <c r="T3061" s="46" t="str">
        <f t="shared" si="618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619"/>
        <v>0</v>
      </c>
      <c r="W3061" s="46" t="str">
        <f t="shared" si="620"/>
        <v>-</v>
      </c>
      <c r="X3061" s="58">
        <f t="shared" si="621"/>
        <v>0</v>
      </c>
      <c r="Y3061" s="46" t="str">
        <f t="shared" si="622"/>
        <v>Yes</v>
      </c>
      <c r="Z3061" s="46" t="str">
        <f t="shared" si="623"/>
        <v>Very high</v>
      </c>
    </row>
    <row r="3062" spans="1:26" x14ac:dyDescent="0.25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611"/>
        <v>1591</v>
      </c>
      <c r="L3062" s="46">
        <f t="shared" si="612"/>
        <v>1686</v>
      </c>
      <c r="M3062" s="46">
        <v>79</v>
      </c>
      <c r="N3062" s="46">
        <f t="shared" si="613"/>
        <v>1765</v>
      </c>
      <c r="O3062" s="46">
        <f t="shared" si="614"/>
        <v>174</v>
      </c>
      <c r="P3062" s="46" t="s">
        <v>28</v>
      </c>
      <c r="Q3062" s="58">
        <f t="shared" si="615"/>
        <v>0</v>
      </c>
      <c r="R3062" s="46" t="str">
        <f t="shared" si="616"/>
        <v>-</v>
      </c>
      <c r="S3062" s="58" t="str">
        <f t="shared" si="617"/>
        <v>No Discount</v>
      </c>
      <c r="T3062" s="46" t="str">
        <f t="shared" si="618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619"/>
        <v>0</v>
      </c>
      <c r="W3062" s="46" t="str">
        <f t="shared" si="620"/>
        <v>-</v>
      </c>
      <c r="X3062" s="58">
        <f t="shared" si="621"/>
        <v>0</v>
      </c>
      <c r="Y3062" s="46" t="str">
        <f t="shared" si="622"/>
        <v>Yes</v>
      </c>
      <c r="Z3062" s="46" t="str">
        <f t="shared" si="623"/>
        <v>Very high</v>
      </c>
    </row>
    <row r="3063" spans="1:26" x14ac:dyDescent="0.25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611"/>
        <v>2990</v>
      </c>
      <c r="L3063" s="46">
        <f t="shared" si="612"/>
        <v>3136</v>
      </c>
      <c r="M3063" s="46">
        <v>36</v>
      </c>
      <c r="N3063" s="46">
        <f t="shared" si="613"/>
        <v>3172</v>
      </c>
      <c r="O3063" s="46">
        <f t="shared" si="614"/>
        <v>182</v>
      </c>
      <c r="P3063" s="46" t="s">
        <v>152</v>
      </c>
      <c r="Q3063" s="58">
        <f t="shared" si="615"/>
        <v>0</v>
      </c>
      <c r="R3063" s="46" t="str">
        <f t="shared" si="616"/>
        <v>-</v>
      </c>
      <c r="S3063" s="58" t="str">
        <f t="shared" si="617"/>
        <v>No Discount</v>
      </c>
      <c r="T3063" s="46" t="str">
        <f t="shared" si="618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619"/>
        <v>0</v>
      </c>
      <c r="W3063" s="46" t="str">
        <f t="shared" si="620"/>
        <v>-</v>
      </c>
      <c r="X3063" s="58">
        <f t="shared" si="621"/>
        <v>0</v>
      </c>
      <c r="Y3063" s="46" t="str">
        <f t="shared" si="622"/>
        <v>Yes</v>
      </c>
      <c r="Z3063" s="46" t="str">
        <f t="shared" si="623"/>
        <v>MID</v>
      </c>
    </row>
    <row r="3064" spans="1:26" x14ac:dyDescent="0.25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611"/>
        <v>26952</v>
      </c>
      <c r="L3064" s="46">
        <f t="shared" si="612"/>
        <v>29076</v>
      </c>
      <c r="M3064" s="46">
        <v>71</v>
      </c>
      <c r="N3064" s="46">
        <f t="shared" si="613"/>
        <v>29147</v>
      </c>
      <c r="O3064" s="46">
        <f t="shared" si="614"/>
        <v>2195</v>
      </c>
      <c r="P3064" s="46" t="s">
        <v>30</v>
      </c>
      <c r="Q3064" s="58">
        <f t="shared" si="615"/>
        <v>0</v>
      </c>
      <c r="R3064" s="46">
        <f t="shared" si="616"/>
        <v>4372.05</v>
      </c>
      <c r="S3064" s="58" t="str">
        <f t="shared" si="617"/>
        <v>No Discount</v>
      </c>
      <c r="T3064" s="46" t="str">
        <f t="shared" si="618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si="619"/>
        <v>0</v>
      </c>
      <c r="W3064" s="46" t="str">
        <f t="shared" si="620"/>
        <v>-</v>
      </c>
      <c r="X3064" s="58">
        <f t="shared" si="621"/>
        <v>0</v>
      </c>
      <c r="Y3064" s="46" t="str">
        <f t="shared" si="622"/>
        <v>Yes</v>
      </c>
      <c r="Z3064" s="46" t="str">
        <f t="shared" si="623"/>
        <v>Very high</v>
      </c>
    </row>
    <row r="3065" spans="1:26" x14ac:dyDescent="0.25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611"/>
        <v>480</v>
      </c>
      <c r="L3065" s="46">
        <f t="shared" si="612"/>
        <v>507</v>
      </c>
      <c r="M3065" s="46">
        <v>30</v>
      </c>
      <c r="N3065" s="46">
        <f t="shared" si="613"/>
        <v>537</v>
      </c>
      <c r="O3065" s="46">
        <f t="shared" si="614"/>
        <v>57</v>
      </c>
      <c r="P3065" s="46" t="s">
        <v>152</v>
      </c>
      <c r="Q3065" s="58">
        <f t="shared" si="615"/>
        <v>0</v>
      </c>
      <c r="R3065" s="46">
        <f t="shared" si="616"/>
        <v>80.55</v>
      </c>
      <c r="S3065" s="58" t="str">
        <f t="shared" si="617"/>
        <v>No Discount</v>
      </c>
      <c r="T3065" s="46" t="str">
        <f t="shared" si="618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619"/>
        <v>0</v>
      </c>
      <c r="W3065" s="46" t="str">
        <f t="shared" si="620"/>
        <v>-</v>
      </c>
      <c r="X3065" s="58">
        <f t="shared" si="621"/>
        <v>0</v>
      </c>
      <c r="Y3065" s="46" t="str">
        <f t="shared" si="622"/>
        <v>No</v>
      </c>
      <c r="Z3065" s="46" t="str">
        <f t="shared" si="623"/>
        <v>MID</v>
      </c>
    </row>
    <row r="3066" spans="1:26" x14ac:dyDescent="0.25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611"/>
        <v>1453</v>
      </c>
      <c r="L3066" s="46">
        <f t="shared" si="612"/>
        <v>1482</v>
      </c>
      <c r="M3066" s="46">
        <v>25</v>
      </c>
      <c r="N3066" s="46">
        <f t="shared" si="613"/>
        <v>1507</v>
      </c>
      <c r="O3066" s="46">
        <f t="shared" si="614"/>
        <v>54</v>
      </c>
      <c r="P3066" s="46" t="s">
        <v>30</v>
      </c>
      <c r="Q3066" s="58">
        <f t="shared" si="615"/>
        <v>0</v>
      </c>
      <c r="R3066" s="46">
        <f t="shared" si="616"/>
        <v>421.96000000000004</v>
      </c>
      <c r="S3066" s="58" t="str">
        <f t="shared" si="617"/>
        <v>No Discount</v>
      </c>
      <c r="T3066" s="46" t="str">
        <f t="shared" si="618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619"/>
        <v>0</v>
      </c>
      <c r="W3066" s="46">
        <f t="shared" si="620"/>
        <v>421.96000000000004</v>
      </c>
      <c r="X3066" s="58">
        <f t="shared" si="621"/>
        <v>0</v>
      </c>
      <c r="Y3066" s="46" t="str">
        <f t="shared" si="622"/>
        <v>No</v>
      </c>
      <c r="Z3066" s="46" t="str">
        <f t="shared" si="623"/>
        <v>MID</v>
      </c>
    </row>
    <row r="3067" spans="1:26" x14ac:dyDescent="0.25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611"/>
        <v>118</v>
      </c>
      <c r="L3067" s="46">
        <f t="shared" si="612"/>
        <v>129</v>
      </c>
      <c r="M3067" s="46">
        <v>30</v>
      </c>
      <c r="N3067" s="46">
        <f t="shared" si="613"/>
        <v>159</v>
      </c>
      <c r="O3067" s="46">
        <f t="shared" si="614"/>
        <v>41</v>
      </c>
      <c r="P3067" s="46" t="s">
        <v>28</v>
      </c>
      <c r="Q3067" s="58">
        <f t="shared" si="615"/>
        <v>0</v>
      </c>
      <c r="R3067" s="46" t="str">
        <f t="shared" si="616"/>
        <v>-</v>
      </c>
      <c r="S3067" s="58" t="str">
        <f t="shared" si="617"/>
        <v>No Discount</v>
      </c>
      <c r="T3067" s="46" t="str">
        <f t="shared" si="618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619"/>
        <v>0</v>
      </c>
      <c r="W3067" s="46" t="str">
        <f t="shared" si="620"/>
        <v>-</v>
      </c>
      <c r="X3067" s="58">
        <f t="shared" si="621"/>
        <v>0</v>
      </c>
      <c r="Y3067" s="46" t="str">
        <f t="shared" si="622"/>
        <v>No</v>
      </c>
      <c r="Z3067" s="46" t="str">
        <f t="shared" si="623"/>
        <v>MID</v>
      </c>
    </row>
    <row r="3068" spans="1:26" x14ac:dyDescent="0.25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611"/>
        <v>25206</v>
      </c>
      <c r="L3068" s="46">
        <f t="shared" si="612"/>
        <v>26922</v>
      </c>
      <c r="M3068" s="46">
        <v>20</v>
      </c>
      <c r="N3068" s="46">
        <f t="shared" si="613"/>
        <v>26942</v>
      </c>
      <c r="O3068" s="46">
        <f t="shared" si="614"/>
        <v>1736</v>
      </c>
      <c r="P3068" s="46" t="s">
        <v>28</v>
      </c>
      <c r="Q3068" s="58">
        <f t="shared" si="615"/>
        <v>0.3</v>
      </c>
      <c r="R3068" s="46">
        <f t="shared" si="616"/>
        <v>8082.5999999999995</v>
      </c>
      <c r="S3068" s="58" t="str">
        <f t="shared" si="617"/>
        <v>No Discount</v>
      </c>
      <c r="T3068" s="46" t="str">
        <f t="shared" si="618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619"/>
        <v>0.3</v>
      </c>
      <c r="W3068" s="46">
        <f t="shared" si="620"/>
        <v>8082.5999999999995</v>
      </c>
      <c r="X3068" s="58">
        <f t="shared" si="621"/>
        <v>0</v>
      </c>
      <c r="Y3068" s="46" t="str">
        <f t="shared" si="622"/>
        <v>Yes</v>
      </c>
      <c r="Z3068" s="46" t="str">
        <f t="shared" si="623"/>
        <v>LOW</v>
      </c>
    </row>
    <row r="3069" spans="1:26" x14ac:dyDescent="0.25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611"/>
        <v>9565</v>
      </c>
      <c r="L3069" s="46">
        <f t="shared" si="612"/>
        <v>10135</v>
      </c>
      <c r="M3069" s="46">
        <v>42</v>
      </c>
      <c r="N3069" s="46">
        <f t="shared" si="613"/>
        <v>10177</v>
      </c>
      <c r="O3069" s="46">
        <f t="shared" si="614"/>
        <v>612</v>
      </c>
      <c r="P3069" s="46" t="s">
        <v>30</v>
      </c>
      <c r="Q3069" s="58">
        <f t="shared" si="615"/>
        <v>0</v>
      </c>
      <c r="R3069" s="46" t="str">
        <f t="shared" si="616"/>
        <v>-</v>
      </c>
      <c r="S3069" s="58" t="str">
        <f t="shared" si="617"/>
        <v>No Discount</v>
      </c>
      <c r="T3069" s="46" t="str">
        <f t="shared" si="618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619"/>
        <v>0</v>
      </c>
      <c r="W3069" s="46" t="str">
        <f t="shared" si="620"/>
        <v>-</v>
      </c>
      <c r="X3069" s="58">
        <f t="shared" si="621"/>
        <v>0</v>
      </c>
      <c r="Y3069" s="46" t="str">
        <f t="shared" si="622"/>
        <v>Yes</v>
      </c>
      <c r="Z3069" s="46" t="str">
        <f t="shared" si="623"/>
        <v>HIGH</v>
      </c>
    </row>
    <row r="3070" spans="1:26" x14ac:dyDescent="0.25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611"/>
        <v>348</v>
      </c>
      <c r="L3070" s="46">
        <f t="shared" si="612"/>
        <v>370</v>
      </c>
      <c r="M3070" s="46">
        <v>30</v>
      </c>
      <c r="N3070" s="46">
        <f t="shared" si="613"/>
        <v>400</v>
      </c>
      <c r="O3070" s="46">
        <f t="shared" si="614"/>
        <v>52</v>
      </c>
      <c r="P3070" s="46" t="s">
        <v>152</v>
      </c>
      <c r="Q3070" s="58">
        <f t="shared" si="615"/>
        <v>0</v>
      </c>
      <c r="R3070" s="46" t="str">
        <f t="shared" si="616"/>
        <v>-</v>
      </c>
      <c r="S3070" s="58" t="str">
        <f t="shared" si="617"/>
        <v>No Discount</v>
      </c>
      <c r="T3070" s="46" t="str">
        <f t="shared" si="618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619"/>
        <v>0</v>
      </c>
      <c r="W3070" s="46" t="str">
        <f t="shared" si="620"/>
        <v>-</v>
      </c>
      <c r="X3070" s="58">
        <f t="shared" si="621"/>
        <v>0</v>
      </c>
      <c r="Y3070" s="46" t="str">
        <f t="shared" si="622"/>
        <v>No</v>
      </c>
      <c r="Z3070" s="46" t="str">
        <f t="shared" si="623"/>
        <v>MID</v>
      </c>
    </row>
    <row r="3071" spans="1:26" x14ac:dyDescent="0.25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611"/>
        <v>10512</v>
      </c>
      <c r="L3071" s="46">
        <f t="shared" si="612"/>
        <v>11036</v>
      </c>
      <c r="M3071" s="46">
        <v>21</v>
      </c>
      <c r="N3071" s="46">
        <f t="shared" si="613"/>
        <v>11057</v>
      </c>
      <c r="O3071" s="46">
        <f t="shared" si="614"/>
        <v>545</v>
      </c>
      <c r="P3071" s="46" t="s">
        <v>30</v>
      </c>
      <c r="Q3071" s="58">
        <f t="shared" si="615"/>
        <v>0</v>
      </c>
      <c r="R3071" s="46">
        <f t="shared" si="616"/>
        <v>1658.55</v>
      </c>
      <c r="S3071" s="58" t="str">
        <f t="shared" si="617"/>
        <v>No Discount</v>
      </c>
      <c r="T3071" s="46" t="str">
        <f t="shared" si="618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619"/>
        <v>0</v>
      </c>
      <c r="W3071" s="46" t="str">
        <f t="shared" si="620"/>
        <v>-</v>
      </c>
      <c r="X3071" s="58">
        <f t="shared" si="621"/>
        <v>0</v>
      </c>
      <c r="Y3071" s="46" t="str">
        <f t="shared" si="622"/>
        <v>Yes</v>
      </c>
      <c r="Z3071" s="46" t="str">
        <f t="shared" si="623"/>
        <v>MID</v>
      </c>
    </row>
    <row r="3072" spans="1:26" x14ac:dyDescent="0.25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611"/>
        <v>4079</v>
      </c>
      <c r="L3072" s="46">
        <f t="shared" si="612"/>
        <v>4443</v>
      </c>
      <c r="M3072" s="46">
        <v>73</v>
      </c>
      <c r="N3072" s="46">
        <f t="shared" si="613"/>
        <v>4516</v>
      </c>
      <c r="O3072" s="46">
        <f t="shared" si="614"/>
        <v>437</v>
      </c>
      <c r="P3072" s="46" t="s">
        <v>30</v>
      </c>
      <c r="Q3072" s="58">
        <f t="shared" si="615"/>
        <v>0</v>
      </c>
      <c r="R3072" s="46" t="str">
        <f t="shared" si="616"/>
        <v>-</v>
      </c>
      <c r="S3072" s="58" t="str">
        <f t="shared" si="617"/>
        <v>No Discount</v>
      </c>
      <c r="T3072" s="46" t="str">
        <f t="shared" si="618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619"/>
        <v>0</v>
      </c>
      <c r="W3072" s="46" t="str">
        <f t="shared" si="620"/>
        <v>-</v>
      </c>
      <c r="X3072" s="58">
        <f t="shared" si="621"/>
        <v>0</v>
      </c>
      <c r="Y3072" s="46" t="str">
        <f t="shared" si="622"/>
        <v>Yes</v>
      </c>
      <c r="Z3072" s="46" t="str">
        <f t="shared" si="623"/>
        <v>Very high</v>
      </c>
    </row>
    <row r="3073" spans="1:26" x14ac:dyDescent="0.25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611"/>
        <v>31284</v>
      </c>
      <c r="L3073" s="46">
        <f t="shared" si="612"/>
        <v>35088</v>
      </c>
      <c r="M3073" s="46">
        <v>55</v>
      </c>
      <c r="N3073" s="46">
        <f t="shared" si="613"/>
        <v>35143</v>
      </c>
      <c r="O3073" s="46">
        <f t="shared" si="614"/>
        <v>3859</v>
      </c>
      <c r="P3073" s="46" t="s">
        <v>30</v>
      </c>
      <c r="Q3073" s="58">
        <f t="shared" si="615"/>
        <v>0</v>
      </c>
      <c r="R3073" s="46">
        <f t="shared" si="616"/>
        <v>5271.45</v>
      </c>
      <c r="S3073" s="58" t="str">
        <f t="shared" si="617"/>
        <v>No Discount</v>
      </c>
      <c r="T3073" s="46" t="str">
        <f t="shared" si="618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619"/>
        <v>0</v>
      </c>
      <c r="W3073" s="46" t="str">
        <f t="shared" si="620"/>
        <v>-</v>
      </c>
      <c r="X3073" s="58">
        <f t="shared" si="621"/>
        <v>0</v>
      </c>
      <c r="Y3073" s="46" t="str">
        <f t="shared" si="622"/>
        <v>Yes</v>
      </c>
      <c r="Z3073" s="46" t="str">
        <f t="shared" si="623"/>
        <v>HIGH</v>
      </c>
    </row>
    <row r="3074" spans="1:26" x14ac:dyDescent="0.25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611"/>
        <v>1020</v>
      </c>
      <c r="L3074" s="46">
        <f t="shared" si="612"/>
        <v>1110</v>
      </c>
      <c r="M3074" s="46">
        <v>74</v>
      </c>
      <c r="N3074" s="46">
        <f t="shared" si="613"/>
        <v>1184</v>
      </c>
      <c r="O3074" s="46">
        <f t="shared" si="614"/>
        <v>164</v>
      </c>
      <c r="P3074" s="46" t="s">
        <v>28</v>
      </c>
      <c r="Q3074" s="58">
        <f t="shared" si="615"/>
        <v>0</v>
      </c>
      <c r="R3074" s="46">
        <f t="shared" si="616"/>
        <v>331.52000000000004</v>
      </c>
      <c r="S3074" s="58" t="str">
        <f t="shared" si="617"/>
        <v>No Discount</v>
      </c>
      <c r="T3074" s="46" t="str">
        <f t="shared" si="618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619"/>
        <v>0</v>
      </c>
      <c r="W3074" s="46">
        <f t="shared" si="620"/>
        <v>331.52000000000004</v>
      </c>
      <c r="X3074" s="58">
        <f t="shared" si="621"/>
        <v>0</v>
      </c>
      <c r="Y3074" s="46" t="str">
        <f t="shared" si="622"/>
        <v>No</v>
      </c>
      <c r="Z3074" s="46" t="str">
        <f t="shared" si="623"/>
        <v>Very high</v>
      </c>
    </row>
    <row r="3075" spans="1:26" x14ac:dyDescent="0.25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624">I3075*J3075</f>
        <v>16541</v>
      </c>
      <c r="L3075" s="46">
        <f t="shared" ref="L3075:L3138" si="625">H3075*J3075</f>
        <v>18214</v>
      </c>
      <c r="M3075" s="46">
        <v>73</v>
      </c>
      <c r="N3075" s="46">
        <f t="shared" ref="N3075:N3138" si="626">L3075+M3075</f>
        <v>18287</v>
      </c>
      <c r="O3075" s="46">
        <f t="shared" ref="O3075:O3138" si="627">N3075-K3075</f>
        <v>1746</v>
      </c>
      <c r="P3075" s="46" t="s">
        <v>30</v>
      </c>
      <c r="Q3075" s="58">
        <f t="shared" ref="Q3075:Q3138" si="628">IF(E3075="Amazon",30%,0)</f>
        <v>0</v>
      </c>
      <c r="R3075" s="46" t="str">
        <f t="shared" ref="R3075:R3138" si="629">IF(E3075="Amazon",30%*N3075,IF(E3075="Flipkart",28%*N3075,IF(E3075="India Mart",15%*N3075,"-")))</f>
        <v>-</v>
      </c>
      <c r="S3075" s="58" t="str">
        <f t="shared" ref="S3075:S3138" si="630">IF(AND(E3075="Website",N3075&gt;25000),2%,"No Discount")</f>
        <v>No Discount</v>
      </c>
      <c r="T3075" s="46" t="str">
        <f t="shared" ref="T3075:T3138" si="631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ref="V3075:V3138" si="632">IF(E3075="Amazon",30%,0%)</f>
        <v>0</v>
      </c>
      <c r="W3075" s="46" t="str">
        <f t="shared" ref="W3075:W3138" si="633">IF(E3075="Amazon",N3075*30%,IF(E3075="flipkart",N3075*28%,IF(E3075="indiamart",N3075*15%,"-")))</f>
        <v>-</v>
      </c>
      <c r="X3075" s="58">
        <f t="shared" ref="X3075:X3138" si="634">IF(AND(E3075="website",N3075&gt;25000),2%,0%)</f>
        <v>0</v>
      </c>
      <c r="Y3075" s="46" t="str">
        <f t="shared" ref="Y3075:Y3138" si="635">IF(OR(D3075="Furniture",D3075="Technology"),"Yes","No")</f>
        <v>Yes</v>
      </c>
      <c r="Z3075" s="46" t="str">
        <f t="shared" ref="Z3075:Z3138" si="636">_xlfn.IFS(M3075&lt;=20,"LOW",M3075&lt;=40,"MID",M3075&lt;=60,"HIGH",M3075&gt;60,"Very high")</f>
        <v>Very high</v>
      </c>
    </row>
    <row r="3076" spans="1:26" x14ac:dyDescent="0.25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624"/>
        <v>2260</v>
      </c>
      <c r="L3076" s="46">
        <f t="shared" si="625"/>
        <v>2580</v>
      </c>
      <c r="M3076" s="46">
        <v>68</v>
      </c>
      <c r="N3076" s="46">
        <f t="shared" si="626"/>
        <v>2648</v>
      </c>
      <c r="O3076" s="46">
        <f t="shared" si="627"/>
        <v>388</v>
      </c>
      <c r="P3076" s="46" t="s">
        <v>30</v>
      </c>
      <c r="Q3076" s="58">
        <f t="shared" si="628"/>
        <v>0</v>
      </c>
      <c r="R3076" s="46">
        <f t="shared" si="629"/>
        <v>397.2</v>
      </c>
      <c r="S3076" s="58" t="str">
        <f t="shared" si="630"/>
        <v>No Discount</v>
      </c>
      <c r="T3076" s="46" t="str">
        <f t="shared" si="631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632"/>
        <v>0</v>
      </c>
      <c r="W3076" s="46" t="str">
        <f t="shared" si="633"/>
        <v>-</v>
      </c>
      <c r="X3076" s="58">
        <f t="shared" si="634"/>
        <v>0</v>
      </c>
      <c r="Y3076" s="46" t="str">
        <f t="shared" si="635"/>
        <v>No</v>
      </c>
      <c r="Z3076" s="46" t="str">
        <f t="shared" si="636"/>
        <v>Very high</v>
      </c>
    </row>
    <row r="3077" spans="1:26" x14ac:dyDescent="0.25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624"/>
        <v>30288</v>
      </c>
      <c r="L3077" s="46">
        <f t="shared" si="625"/>
        <v>32104</v>
      </c>
      <c r="M3077" s="46">
        <v>34</v>
      </c>
      <c r="N3077" s="46">
        <f t="shared" si="626"/>
        <v>32138</v>
      </c>
      <c r="O3077" s="46">
        <f t="shared" si="627"/>
        <v>1850</v>
      </c>
      <c r="P3077" s="46" t="s">
        <v>64</v>
      </c>
      <c r="Q3077" s="58">
        <f t="shared" si="628"/>
        <v>0</v>
      </c>
      <c r="R3077" s="46" t="str">
        <f t="shared" si="629"/>
        <v>-</v>
      </c>
      <c r="S3077" s="58">
        <f t="shared" si="630"/>
        <v>0.02</v>
      </c>
      <c r="T3077" s="46" t="str">
        <f t="shared" si="631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632"/>
        <v>0</v>
      </c>
      <c r="W3077" s="46" t="str">
        <f t="shared" si="633"/>
        <v>-</v>
      </c>
      <c r="X3077" s="58">
        <f t="shared" si="634"/>
        <v>0.02</v>
      </c>
      <c r="Y3077" s="46" t="str">
        <f t="shared" si="635"/>
        <v>Yes</v>
      </c>
      <c r="Z3077" s="46" t="str">
        <f t="shared" si="636"/>
        <v>MID</v>
      </c>
    </row>
    <row r="3078" spans="1:26" x14ac:dyDescent="0.25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624"/>
        <v>1785</v>
      </c>
      <c r="L3078" s="46">
        <f t="shared" si="625"/>
        <v>1911</v>
      </c>
      <c r="M3078" s="46">
        <v>78</v>
      </c>
      <c r="N3078" s="46">
        <f t="shared" si="626"/>
        <v>1989</v>
      </c>
      <c r="O3078" s="46">
        <f t="shared" si="627"/>
        <v>204</v>
      </c>
      <c r="P3078" s="46" t="s">
        <v>30</v>
      </c>
      <c r="Q3078" s="58">
        <f t="shared" si="628"/>
        <v>0</v>
      </c>
      <c r="R3078" s="46" t="str">
        <f t="shared" si="629"/>
        <v>-</v>
      </c>
      <c r="S3078" s="58" t="str">
        <f t="shared" si="630"/>
        <v>No Discount</v>
      </c>
      <c r="T3078" s="46" t="str">
        <f t="shared" si="631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632"/>
        <v>0</v>
      </c>
      <c r="W3078" s="46" t="str">
        <f t="shared" si="633"/>
        <v>-</v>
      </c>
      <c r="X3078" s="58">
        <f t="shared" si="634"/>
        <v>0</v>
      </c>
      <c r="Y3078" s="46" t="str">
        <f t="shared" si="635"/>
        <v>Yes</v>
      </c>
      <c r="Z3078" s="46" t="str">
        <f t="shared" si="636"/>
        <v>Very high</v>
      </c>
    </row>
    <row r="3079" spans="1:26" x14ac:dyDescent="0.25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624"/>
        <v>2568</v>
      </c>
      <c r="L3079" s="46">
        <f t="shared" si="625"/>
        <v>2724</v>
      </c>
      <c r="M3079" s="46">
        <v>92</v>
      </c>
      <c r="N3079" s="46">
        <f t="shared" si="626"/>
        <v>2816</v>
      </c>
      <c r="O3079" s="46">
        <f t="shared" si="627"/>
        <v>248</v>
      </c>
      <c r="P3079" s="46" t="s">
        <v>30</v>
      </c>
      <c r="Q3079" s="58">
        <f t="shared" si="628"/>
        <v>0</v>
      </c>
      <c r="R3079" s="46" t="str">
        <f t="shared" si="629"/>
        <v>-</v>
      </c>
      <c r="S3079" s="58" t="str">
        <f t="shared" si="630"/>
        <v>No Discount</v>
      </c>
      <c r="T3079" s="46" t="str">
        <f t="shared" si="631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632"/>
        <v>0</v>
      </c>
      <c r="W3079" s="46" t="str">
        <f t="shared" si="633"/>
        <v>-</v>
      </c>
      <c r="X3079" s="58">
        <f t="shared" si="634"/>
        <v>0</v>
      </c>
      <c r="Y3079" s="46" t="str">
        <f t="shared" si="635"/>
        <v>No</v>
      </c>
      <c r="Z3079" s="46" t="str">
        <f t="shared" si="636"/>
        <v>Very high</v>
      </c>
    </row>
    <row r="3080" spans="1:26" x14ac:dyDescent="0.25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624"/>
        <v>64</v>
      </c>
      <c r="L3080" s="46">
        <f t="shared" si="625"/>
        <v>69</v>
      </c>
      <c r="M3080" s="46">
        <v>10</v>
      </c>
      <c r="N3080" s="46">
        <f t="shared" si="626"/>
        <v>79</v>
      </c>
      <c r="O3080" s="46">
        <f t="shared" si="627"/>
        <v>15</v>
      </c>
      <c r="P3080" s="46" t="s">
        <v>30</v>
      </c>
      <c r="Q3080" s="58">
        <f t="shared" si="628"/>
        <v>0</v>
      </c>
      <c r="R3080" s="46" t="str">
        <f t="shared" si="629"/>
        <v>-</v>
      </c>
      <c r="S3080" s="58" t="str">
        <f t="shared" si="630"/>
        <v>No Discount</v>
      </c>
      <c r="T3080" s="46" t="str">
        <f t="shared" si="631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632"/>
        <v>0</v>
      </c>
      <c r="W3080" s="46" t="str">
        <f t="shared" si="633"/>
        <v>-</v>
      </c>
      <c r="X3080" s="58">
        <f t="shared" si="634"/>
        <v>0</v>
      </c>
      <c r="Y3080" s="46" t="str">
        <f t="shared" si="635"/>
        <v>No</v>
      </c>
      <c r="Z3080" s="46" t="str">
        <f t="shared" si="636"/>
        <v>LOW</v>
      </c>
    </row>
    <row r="3081" spans="1:26" x14ac:dyDescent="0.25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624"/>
        <v>6686</v>
      </c>
      <c r="L3081" s="46">
        <f t="shared" si="625"/>
        <v>7021</v>
      </c>
      <c r="M3081" s="46">
        <v>83</v>
      </c>
      <c r="N3081" s="46">
        <f t="shared" si="626"/>
        <v>7104</v>
      </c>
      <c r="O3081" s="46">
        <f t="shared" si="627"/>
        <v>418</v>
      </c>
      <c r="P3081" s="46" t="s">
        <v>64</v>
      </c>
      <c r="Q3081" s="58">
        <f t="shared" si="628"/>
        <v>0</v>
      </c>
      <c r="R3081" s="46">
        <f t="shared" si="629"/>
        <v>1989.1200000000001</v>
      </c>
      <c r="S3081" s="58" t="str">
        <f t="shared" si="630"/>
        <v>No Discount</v>
      </c>
      <c r="T3081" s="46" t="str">
        <f t="shared" si="631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632"/>
        <v>0</v>
      </c>
      <c r="W3081" s="46">
        <f t="shared" si="633"/>
        <v>1989.1200000000001</v>
      </c>
      <c r="X3081" s="58">
        <f t="shared" si="634"/>
        <v>0</v>
      </c>
      <c r="Y3081" s="46" t="str">
        <f t="shared" si="635"/>
        <v>Yes</v>
      </c>
      <c r="Z3081" s="46" t="str">
        <f t="shared" si="636"/>
        <v>Very high</v>
      </c>
    </row>
    <row r="3082" spans="1:26" x14ac:dyDescent="0.25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624"/>
        <v>13689</v>
      </c>
      <c r="L3082" s="46">
        <f t="shared" si="625"/>
        <v>14496</v>
      </c>
      <c r="M3082" s="46">
        <v>82</v>
      </c>
      <c r="N3082" s="46">
        <f t="shared" si="626"/>
        <v>14578</v>
      </c>
      <c r="O3082" s="46">
        <f t="shared" si="627"/>
        <v>889</v>
      </c>
      <c r="P3082" s="46" t="s">
        <v>28</v>
      </c>
      <c r="Q3082" s="58">
        <f t="shared" si="628"/>
        <v>0</v>
      </c>
      <c r="R3082" s="46" t="str">
        <f t="shared" si="629"/>
        <v>-</v>
      </c>
      <c r="S3082" s="58" t="str">
        <f t="shared" si="630"/>
        <v>No Discount</v>
      </c>
      <c r="T3082" s="46" t="str">
        <f t="shared" si="631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632"/>
        <v>0</v>
      </c>
      <c r="W3082" s="46" t="str">
        <f t="shared" si="633"/>
        <v>-</v>
      </c>
      <c r="X3082" s="58">
        <f t="shared" si="634"/>
        <v>0</v>
      </c>
      <c r="Y3082" s="46" t="str">
        <f t="shared" si="635"/>
        <v>Yes</v>
      </c>
      <c r="Z3082" s="46" t="str">
        <f t="shared" si="636"/>
        <v>Very high</v>
      </c>
    </row>
    <row r="3083" spans="1:26" x14ac:dyDescent="0.25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624"/>
        <v>378</v>
      </c>
      <c r="L3083" s="46">
        <f t="shared" si="625"/>
        <v>412</v>
      </c>
      <c r="M3083" s="46">
        <v>30</v>
      </c>
      <c r="N3083" s="46">
        <f t="shared" si="626"/>
        <v>442</v>
      </c>
      <c r="O3083" s="46">
        <f t="shared" si="627"/>
        <v>64</v>
      </c>
      <c r="P3083" s="46" t="s">
        <v>30</v>
      </c>
      <c r="Q3083" s="58">
        <f t="shared" si="628"/>
        <v>0</v>
      </c>
      <c r="R3083" s="46" t="str">
        <f t="shared" si="629"/>
        <v>-</v>
      </c>
      <c r="S3083" s="58" t="str">
        <f t="shared" si="630"/>
        <v>No Discount</v>
      </c>
      <c r="T3083" s="46" t="str">
        <f t="shared" si="631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632"/>
        <v>0</v>
      </c>
      <c r="W3083" s="46" t="str">
        <f t="shared" si="633"/>
        <v>-</v>
      </c>
      <c r="X3083" s="58">
        <f t="shared" si="634"/>
        <v>0</v>
      </c>
      <c r="Y3083" s="46" t="str">
        <f t="shared" si="635"/>
        <v>No</v>
      </c>
      <c r="Z3083" s="46" t="str">
        <f t="shared" si="636"/>
        <v>MID</v>
      </c>
    </row>
    <row r="3084" spans="1:26" x14ac:dyDescent="0.25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624"/>
        <v>708</v>
      </c>
      <c r="L3084" s="46">
        <f t="shared" si="625"/>
        <v>773</v>
      </c>
      <c r="M3084" s="46">
        <v>42</v>
      </c>
      <c r="N3084" s="46">
        <f t="shared" si="626"/>
        <v>815</v>
      </c>
      <c r="O3084" s="46">
        <f t="shared" si="627"/>
        <v>107</v>
      </c>
      <c r="P3084" s="46" t="s">
        <v>28</v>
      </c>
      <c r="Q3084" s="58">
        <f t="shared" si="628"/>
        <v>0.3</v>
      </c>
      <c r="R3084" s="46">
        <f t="shared" si="629"/>
        <v>244.5</v>
      </c>
      <c r="S3084" s="58" t="str">
        <f t="shared" si="630"/>
        <v>No Discount</v>
      </c>
      <c r="T3084" s="46" t="str">
        <f t="shared" si="631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632"/>
        <v>0.3</v>
      </c>
      <c r="W3084" s="46">
        <f t="shared" si="633"/>
        <v>244.5</v>
      </c>
      <c r="X3084" s="58">
        <f t="shared" si="634"/>
        <v>0</v>
      </c>
      <c r="Y3084" s="46" t="str">
        <f t="shared" si="635"/>
        <v>No</v>
      </c>
      <c r="Z3084" s="46" t="str">
        <f t="shared" si="636"/>
        <v>HIGH</v>
      </c>
    </row>
    <row r="3085" spans="1:26" x14ac:dyDescent="0.25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624"/>
        <v>8570</v>
      </c>
      <c r="L3085" s="46">
        <f t="shared" si="625"/>
        <v>9154</v>
      </c>
      <c r="M3085" s="46">
        <v>84</v>
      </c>
      <c r="N3085" s="46">
        <f t="shared" si="626"/>
        <v>9238</v>
      </c>
      <c r="O3085" s="46">
        <f t="shared" si="627"/>
        <v>668</v>
      </c>
      <c r="P3085" s="46" t="s">
        <v>28</v>
      </c>
      <c r="Q3085" s="58">
        <f t="shared" si="628"/>
        <v>0</v>
      </c>
      <c r="R3085" s="46" t="str">
        <f t="shared" si="629"/>
        <v>-</v>
      </c>
      <c r="S3085" s="58" t="str">
        <f t="shared" si="630"/>
        <v>No Discount</v>
      </c>
      <c r="T3085" s="46" t="str">
        <f t="shared" si="631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632"/>
        <v>0</v>
      </c>
      <c r="W3085" s="46" t="str">
        <f t="shared" si="633"/>
        <v>-</v>
      </c>
      <c r="X3085" s="58">
        <f t="shared" si="634"/>
        <v>0</v>
      </c>
      <c r="Y3085" s="46" t="str">
        <f t="shared" si="635"/>
        <v>Yes</v>
      </c>
      <c r="Z3085" s="46" t="str">
        <f t="shared" si="636"/>
        <v>Very high</v>
      </c>
    </row>
    <row r="3086" spans="1:26" x14ac:dyDescent="0.25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624"/>
        <v>2004</v>
      </c>
      <c r="L3086" s="46">
        <f t="shared" si="625"/>
        <v>2083</v>
      </c>
      <c r="M3086" s="46">
        <v>35</v>
      </c>
      <c r="N3086" s="46">
        <f t="shared" si="626"/>
        <v>2118</v>
      </c>
      <c r="O3086" s="46">
        <f t="shared" si="627"/>
        <v>114</v>
      </c>
      <c r="P3086" s="46" t="s">
        <v>30</v>
      </c>
      <c r="Q3086" s="58">
        <f t="shared" si="628"/>
        <v>0</v>
      </c>
      <c r="R3086" s="46">
        <f t="shared" si="629"/>
        <v>593.04000000000008</v>
      </c>
      <c r="S3086" s="58" t="str">
        <f t="shared" si="630"/>
        <v>No Discount</v>
      </c>
      <c r="T3086" s="46" t="str">
        <f t="shared" si="631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632"/>
        <v>0</v>
      </c>
      <c r="W3086" s="46">
        <f t="shared" si="633"/>
        <v>593.04000000000008</v>
      </c>
      <c r="X3086" s="58">
        <f t="shared" si="634"/>
        <v>0</v>
      </c>
      <c r="Y3086" s="46" t="str">
        <f t="shared" si="635"/>
        <v>Yes</v>
      </c>
      <c r="Z3086" s="46" t="str">
        <f t="shared" si="636"/>
        <v>MID</v>
      </c>
    </row>
    <row r="3087" spans="1:26" x14ac:dyDescent="0.25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624"/>
        <v>456</v>
      </c>
      <c r="L3087" s="46">
        <f t="shared" si="625"/>
        <v>492</v>
      </c>
      <c r="M3087" s="46">
        <v>30</v>
      </c>
      <c r="N3087" s="46">
        <f t="shared" si="626"/>
        <v>522</v>
      </c>
      <c r="O3087" s="46">
        <f t="shared" si="627"/>
        <v>66</v>
      </c>
      <c r="P3087" s="46" t="s">
        <v>28</v>
      </c>
      <c r="Q3087" s="58">
        <f t="shared" si="628"/>
        <v>0</v>
      </c>
      <c r="R3087" s="46" t="str">
        <f t="shared" si="629"/>
        <v>-</v>
      </c>
      <c r="S3087" s="58" t="str">
        <f t="shared" si="630"/>
        <v>No Discount</v>
      </c>
      <c r="T3087" s="46" t="str">
        <f t="shared" si="631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632"/>
        <v>0</v>
      </c>
      <c r="W3087" s="46" t="str">
        <f t="shared" si="633"/>
        <v>-</v>
      </c>
      <c r="X3087" s="58">
        <f t="shared" si="634"/>
        <v>0</v>
      </c>
      <c r="Y3087" s="46" t="str">
        <f t="shared" si="635"/>
        <v>No</v>
      </c>
      <c r="Z3087" s="46" t="str">
        <f t="shared" si="636"/>
        <v>MID</v>
      </c>
    </row>
    <row r="3088" spans="1:26" x14ac:dyDescent="0.25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624"/>
        <v>528</v>
      </c>
      <c r="L3088" s="46">
        <f t="shared" si="625"/>
        <v>576</v>
      </c>
      <c r="M3088" s="46">
        <v>64</v>
      </c>
      <c r="N3088" s="46">
        <f t="shared" si="626"/>
        <v>640</v>
      </c>
      <c r="O3088" s="46">
        <f t="shared" si="627"/>
        <v>112</v>
      </c>
      <c r="P3088" s="46" t="s">
        <v>30</v>
      </c>
      <c r="Q3088" s="58">
        <f t="shared" si="628"/>
        <v>0</v>
      </c>
      <c r="R3088" s="46">
        <f t="shared" si="629"/>
        <v>96</v>
      </c>
      <c r="S3088" s="58" t="str">
        <f t="shared" si="630"/>
        <v>No Discount</v>
      </c>
      <c r="T3088" s="46" t="str">
        <f t="shared" si="631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632"/>
        <v>0</v>
      </c>
      <c r="W3088" s="46" t="str">
        <f t="shared" si="633"/>
        <v>-</v>
      </c>
      <c r="X3088" s="58">
        <f t="shared" si="634"/>
        <v>0</v>
      </c>
      <c r="Y3088" s="46" t="str">
        <f t="shared" si="635"/>
        <v>No</v>
      </c>
      <c r="Z3088" s="46" t="str">
        <f t="shared" si="636"/>
        <v>Very high</v>
      </c>
    </row>
    <row r="3089" spans="1:26" x14ac:dyDescent="0.25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624"/>
        <v>6430</v>
      </c>
      <c r="L3089" s="46">
        <f t="shared" si="625"/>
        <v>6816</v>
      </c>
      <c r="M3089" s="46">
        <v>57</v>
      </c>
      <c r="N3089" s="46">
        <f t="shared" si="626"/>
        <v>6873</v>
      </c>
      <c r="O3089" s="46">
        <f t="shared" si="627"/>
        <v>443</v>
      </c>
      <c r="P3089" s="46" t="s">
        <v>30</v>
      </c>
      <c r="Q3089" s="58">
        <f t="shared" si="628"/>
        <v>0.3</v>
      </c>
      <c r="R3089" s="46">
        <f t="shared" si="629"/>
        <v>2061.9</v>
      </c>
      <c r="S3089" s="58" t="str">
        <f t="shared" si="630"/>
        <v>No Discount</v>
      </c>
      <c r="T3089" s="46" t="str">
        <f t="shared" si="631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632"/>
        <v>0.3</v>
      </c>
      <c r="W3089" s="46">
        <f t="shared" si="633"/>
        <v>2061.9</v>
      </c>
      <c r="X3089" s="58">
        <f t="shared" si="634"/>
        <v>0</v>
      </c>
      <c r="Y3089" s="46" t="str">
        <f t="shared" si="635"/>
        <v>Yes</v>
      </c>
      <c r="Z3089" s="46" t="str">
        <f t="shared" si="636"/>
        <v>HIGH</v>
      </c>
    </row>
    <row r="3090" spans="1:26" x14ac:dyDescent="0.25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624"/>
        <v>14052</v>
      </c>
      <c r="L3090" s="46">
        <f t="shared" si="625"/>
        <v>15316</v>
      </c>
      <c r="M3090" s="46">
        <v>23</v>
      </c>
      <c r="N3090" s="46">
        <f t="shared" si="626"/>
        <v>15339</v>
      </c>
      <c r="O3090" s="46">
        <f t="shared" si="627"/>
        <v>1287</v>
      </c>
      <c r="P3090" s="46" t="s">
        <v>28</v>
      </c>
      <c r="Q3090" s="58">
        <f t="shared" si="628"/>
        <v>0</v>
      </c>
      <c r="R3090" s="46" t="str">
        <f t="shared" si="629"/>
        <v>-</v>
      </c>
      <c r="S3090" s="58" t="str">
        <f t="shared" si="630"/>
        <v>No Discount</v>
      </c>
      <c r="T3090" s="46" t="str">
        <f t="shared" si="631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632"/>
        <v>0</v>
      </c>
      <c r="W3090" s="46" t="str">
        <f t="shared" si="633"/>
        <v>-</v>
      </c>
      <c r="X3090" s="58">
        <f t="shared" si="634"/>
        <v>0</v>
      </c>
      <c r="Y3090" s="46" t="str">
        <f t="shared" si="635"/>
        <v>Yes</v>
      </c>
      <c r="Z3090" s="46" t="str">
        <f t="shared" si="636"/>
        <v>MID</v>
      </c>
    </row>
    <row r="3091" spans="1:26" x14ac:dyDescent="0.25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624"/>
        <v>5440</v>
      </c>
      <c r="L3091" s="46">
        <f t="shared" si="625"/>
        <v>5764</v>
      </c>
      <c r="M3091" s="46">
        <v>77</v>
      </c>
      <c r="N3091" s="46">
        <f t="shared" si="626"/>
        <v>5841</v>
      </c>
      <c r="O3091" s="46">
        <f t="shared" si="627"/>
        <v>401</v>
      </c>
      <c r="P3091" s="46" t="s">
        <v>30</v>
      </c>
      <c r="Q3091" s="58">
        <f t="shared" si="628"/>
        <v>0</v>
      </c>
      <c r="R3091" s="46">
        <f t="shared" si="629"/>
        <v>876.15</v>
      </c>
      <c r="S3091" s="58" t="str">
        <f t="shared" si="630"/>
        <v>No Discount</v>
      </c>
      <c r="T3091" s="46" t="str">
        <f t="shared" si="631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632"/>
        <v>0</v>
      </c>
      <c r="W3091" s="46" t="str">
        <f t="shared" si="633"/>
        <v>-</v>
      </c>
      <c r="X3091" s="58">
        <f t="shared" si="634"/>
        <v>0</v>
      </c>
      <c r="Y3091" s="46" t="str">
        <f t="shared" si="635"/>
        <v>No</v>
      </c>
      <c r="Z3091" s="46" t="str">
        <f t="shared" si="636"/>
        <v>Very high</v>
      </c>
    </row>
    <row r="3092" spans="1:26" x14ac:dyDescent="0.25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624"/>
        <v>8262</v>
      </c>
      <c r="L3092" s="46">
        <f t="shared" si="625"/>
        <v>8592</v>
      </c>
      <c r="M3092" s="46">
        <v>33</v>
      </c>
      <c r="N3092" s="46">
        <f t="shared" si="626"/>
        <v>8625</v>
      </c>
      <c r="O3092" s="46">
        <f t="shared" si="627"/>
        <v>363</v>
      </c>
      <c r="P3092" s="46" t="s">
        <v>152</v>
      </c>
      <c r="Q3092" s="58">
        <f t="shared" si="628"/>
        <v>0</v>
      </c>
      <c r="R3092" s="46" t="str">
        <f t="shared" si="629"/>
        <v>-</v>
      </c>
      <c r="S3092" s="58" t="str">
        <f t="shared" si="630"/>
        <v>No Discount</v>
      </c>
      <c r="T3092" s="46" t="str">
        <f t="shared" si="631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632"/>
        <v>0</v>
      </c>
      <c r="W3092" s="46" t="str">
        <f t="shared" si="633"/>
        <v>-</v>
      </c>
      <c r="X3092" s="58">
        <f t="shared" si="634"/>
        <v>0</v>
      </c>
      <c r="Y3092" s="46" t="str">
        <f t="shared" si="635"/>
        <v>Yes</v>
      </c>
      <c r="Z3092" s="46" t="str">
        <f t="shared" si="636"/>
        <v>MID</v>
      </c>
    </row>
    <row r="3093" spans="1:26" x14ac:dyDescent="0.25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624"/>
        <v>4458</v>
      </c>
      <c r="L3093" s="46">
        <f t="shared" si="625"/>
        <v>4635</v>
      </c>
      <c r="M3093" s="46">
        <v>82</v>
      </c>
      <c r="N3093" s="46">
        <f t="shared" si="626"/>
        <v>4717</v>
      </c>
      <c r="O3093" s="46">
        <f t="shared" si="627"/>
        <v>259</v>
      </c>
      <c r="P3093" s="46" t="s">
        <v>30</v>
      </c>
      <c r="Q3093" s="58">
        <f t="shared" si="628"/>
        <v>0</v>
      </c>
      <c r="R3093" s="46">
        <f t="shared" si="629"/>
        <v>707.55</v>
      </c>
      <c r="S3093" s="58" t="str">
        <f t="shared" si="630"/>
        <v>No Discount</v>
      </c>
      <c r="T3093" s="46" t="str">
        <f t="shared" si="631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632"/>
        <v>0</v>
      </c>
      <c r="W3093" s="46" t="str">
        <f t="shared" si="633"/>
        <v>-</v>
      </c>
      <c r="X3093" s="58">
        <f t="shared" si="634"/>
        <v>0</v>
      </c>
      <c r="Y3093" s="46" t="str">
        <f t="shared" si="635"/>
        <v>Yes</v>
      </c>
      <c r="Z3093" s="46" t="str">
        <f t="shared" si="636"/>
        <v>Very high</v>
      </c>
    </row>
    <row r="3094" spans="1:26" x14ac:dyDescent="0.25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624"/>
        <v>865</v>
      </c>
      <c r="L3094" s="46">
        <f t="shared" si="625"/>
        <v>940</v>
      </c>
      <c r="M3094" s="46">
        <v>30</v>
      </c>
      <c r="N3094" s="46">
        <f t="shared" si="626"/>
        <v>970</v>
      </c>
      <c r="O3094" s="46">
        <f t="shared" si="627"/>
        <v>105</v>
      </c>
      <c r="P3094" s="46" t="s">
        <v>30</v>
      </c>
      <c r="Q3094" s="58">
        <f t="shared" si="628"/>
        <v>0</v>
      </c>
      <c r="R3094" s="46" t="str">
        <f t="shared" si="629"/>
        <v>-</v>
      </c>
      <c r="S3094" s="58" t="str">
        <f t="shared" si="630"/>
        <v>No Discount</v>
      </c>
      <c r="T3094" s="46" t="str">
        <f t="shared" si="631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632"/>
        <v>0</v>
      </c>
      <c r="W3094" s="46" t="str">
        <f t="shared" si="633"/>
        <v>-</v>
      </c>
      <c r="X3094" s="58">
        <f t="shared" si="634"/>
        <v>0</v>
      </c>
      <c r="Y3094" s="46" t="str">
        <f t="shared" si="635"/>
        <v>No</v>
      </c>
      <c r="Z3094" s="46" t="str">
        <f t="shared" si="636"/>
        <v>MID</v>
      </c>
    </row>
    <row r="3095" spans="1:26" x14ac:dyDescent="0.25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624"/>
        <v>14510</v>
      </c>
      <c r="L3095" s="46">
        <f t="shared" si="625"/>
        <v>15382</v>
      </c>
      <c r="M3095" s="46">
        <v>34</v>
      </c>
      <c r="N3095" s="46">
        <f t="shared" si="626"/>
        <v>15416</v>
      </c>
      <c r="O3095" s="46">
        <f t="shared" si="627"/>
        <v>906</v>
      </c>
      <c r="P3095" s="46" t="s">
        <v>30</v>
      </c>
      <c r="Q3095" s="58">
        <f t="shared" si="628"/>
        <v>0</v>
      </c>
      <c r="R3095" s="46">
        <f t="shared" si="629"/>
        <v>4316.4800000000005</v>
      </c>
      <c r="S3095" s="58" t="str">
        <f t="shared" si="630"/>
        <v>No Discount</v>
      </c>
      <c r="T3095" s="46" t="str">
        <f t="shared" si="631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632"/>
        <v>0</v>
      </c>
      <c r="W3095" s="46">
        <f t="shared" si="633"/>
        <v>4316.4800000000005</v>
      </c>
      <c r="X3095" s="58">
        <f t="shared" si="634"/>
        <v>0</v>
      </c>
      <c r="Y3095" s="46" t="str">
        <f t="shared" si="635"/>
        <v>Yes</v>
      </c>
      <c r="Z3095" s="46" t="str">
        <f t="shared" si="636"/>
        <v>MID</v>
      </c>
    </row>
    <row r="3096" spans="1:26" x14ac:dyDescent="0.25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624"/>
        <v>4120</v>
      </c>
      <c r="L3096" s="46">
        <f t="shared" si="625"/>
        <v>4412</v>
      </c>
      <c r="M3096" s="46">
        <v>65</v>
      </c>
      <c r="N3096" s="46">
        <f t="shared" si="626"/>
        <v>4477</v>
      </c>
      <c r="O3096" s="46">
        <f t="shared" si="627"/>
        <v>357</v>
      </c>
      <c r="P3096" s="46" t="s">
        <v>152</v>
      </c>
      <c r="Q3096" s="58">
        <f t="shared" si="628"/>
        <v>0</v>
      </c>
      <c r="R3096" s="46" t="str">
        <f t="shared" si="629"/>
        <v>-</v>
      </c>
      <c r="S3096" s="58" t="str">
        <f t="shared" si="630"/>
        <v>No Discount</v>
      </c>
      <c r="T3096" s="46" t="str">
        <f t="shared" si="631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632"/>
        <v>0</v>
      </c>
      <c r="W3096" s="46" t="str">
        <f t="shared" si="633"/>
        <v>-</v>
      </c>
      <c r="X3096" s="58">
        <f t="shared" si="634"/>
        <v>0</v>
      </c>
      <c r="Y3096" s="46" t="str">
        <f t="shared" si="635"/>
        <v>No</v>
      </c>
      <c r="Z3096" s="46" t="str">
        <f t="shared" si="636"/>
        <v>Very high</v>
      </c>
    </row>
    <row r="3097" spans="1:26" x14ac:dyDescent="0.25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624"/>
        <v>3020</v>
      </c>
      <c r="L3097" s="46">
        <f t="shared" si="625"/>
        <v>3202</v>
      </c>
      <c r="M3097" s="46">
        <v>28</v>
      </c>
      <c r="N3097" s="46">
        <f t="shared" si="626"/>
        <v>3230</v>
      </c>
      <c r="O3097" s="46">
        <f t="shared" si="627"/>
        <v>210</v>
      </c>
      <c r="P3097" s="46" t="s">
        <v>28</v>
      </c>
      <c r="Q3097" s="58">
        <f t="shared" si="628"/>
        <v>0.3</v>
      </c>
      <c r="R3097" s="46">
        <f t="shared" si="629"/>
        <v>969</v>
      </c>
      <c r="S3097" s="58" t="str">
        <f t="shared" si="630"/>
        <v>No Discount</v>
      </c>
      <c r="T3097" s="46" t="str">
        <f t="shared" si="631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632"/>
        <v>0.3</v>
      </c>
      <c r="W3097" s="46">
        <f t="shared" si="633"/>
        <v>969</v>
      </c>
      <c r="X3097" s="58">
        <f t="shared" si="634"/>
        <v>0</v>
      </c>
      <c r="Y3097" s="46" t="str">
        <f t="shared" si="635"/>
        <v>Yes</v>
      </c>
      <c r="Z3097" s="46" t="str">
        <f t="shared" si="636"/>
        <v>MID</v>
      </c>
    </row>
    <row r="3098" spans="1:26" x14ac:dyDescent="0.25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624"/>
        <v>276</v>
      </c>
      <c r="L3098" s="46">
        <f t="shared" si="625"/>
        <v>294</v>
      </c>
      <c r="M3098" s="46">
        <v>30</v>
      </c>
      <c r="N3098" s="46">
        <f t="shared" si="626"/>
        <v>324</v>
      </c>
      <c r="O3098" s="46">
        <f t="shared" si="627"/>
        <v>48</v>
      </c>
      <c r="P3098" s="46" t="s">
        <v>28</v>
      </c>
      <c r="Q3098" s="58">
        <f t="shared" si="628"/>
        <v>0</v>
      </c>
      <c r="R3098" s="46" t="str">
        <f t="shared" si="629"/>
        <v>-</v>
      </c>
      <c r="S3098" s="58" t="str">
        <f t="shared" si="630"/>
        <v>No Discount</v>
      </c>
      <c r="T3098" s="46" t="str">
        <f t="shared" si="631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632"/>
        <v>0</v>
      </c>
      <c r="W3098" s="46" t="str">
        <f t="shared" si="633"/>
        <v>-</v>
      </c>
      <c r="X3098" s="58">
        <f t="shared" si="634"/>
        <v>0</v>
      </c>
      <c r="Y3098" s="46" t="str">
        <f t="shared" si="635"/>
        <v>No</v>
      </c>
      <c r="Z3098" s="46" t="str">
        <f t="shared" si="636"/>
        <v>MID</v>
      </c>
    </row>
    <row r="3099" spans="1:26" x14ac:dyDescent="0.25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624"/>
        <v>2514</v>
      </c>
      <c r="L3099" s="46">
        <f t="shared" si="625"/>
        <v>2796</v>
      </c>
      <c r="M3099" s="46">
        <v>81</v>
      </c>
      <c r="N3099" s="46">
        <f t="shared" si="626"/>
        <v>2877</v>
      </c>
      <c r="O3099" s="46">
        <f t="shared" si="627"/>
        <v>363</v>
      </c>
      <c r="P3099" s="46" t="s">
        <v>30</v>
      </c>
      <c r="Q3099" s="58">
        <f t="shared" si="628"/>
        <v>0</v>
      </c>
      <c r="R3099" s="46">
        <f t="shared" si="629"/>
        <v>431.55</v>
      </c>
      <c r="S3099" s="58" t="str">
        <f t="shared" si="630"/>
        <v>No Discount</v>
      </c>
      <c r="T3099" s="46" t="str">
        <f t="shared" si="631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632"/>
        <v>0</v>
      </c>
      <c r="W3099" s="46" t="str">
        <f t="shared" si="633"/>
        <v>-</v>
      </c>
      <c r="X3099" s="58">
        <f t="shared" si="634"/>
        <v>0</v>
      </c>
      <c r="Y3099" s="46" t="str">
        <f t="shared" si="635"/>
        <v>No</v>
      </c>
      <c r="Z3099" s="46" t="str">
        <f t="shared" si="636"/>
        <v>Very high</v>
      </c>
    </row>
    <row r="3100" spans="1:26" x14ac:dyDescent="0.25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624"/>
        <v>1294</v>
      </c>
      <c r="L3100" s="46">
        <f t="shared" si="625"/>
        <v>1358</v>
      </c>
      <c r="M3100" s="46">
        <v>56</v>
      </c>
      <c r="N3100" s="46">
        <f t="shared" si="626"/>
        <v>1414</v>
      </c>
      <c r="O3100" s="46">
        <f t="shared" si="627"/>
        <v>120</v>
      </c>
      <c r="P3100" s="46" t="s">
        <v>30</v>
      </c>
      <c r="Q3100" s="58">
        <f t="shared" si="628"/>
        <v>0</v>
      </c>
      <c r="R3100" s="46">
        <f t="shared" si="629"/>
        <v>395.92</v>
      </c>
      <c r="S3100" s="58" t="str">
        <f t="shared" si="630"/>
        <v>No Discount</v>
      </c>
      <c r="T3100" s="46" t="str">
        <f t="shared" si="631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632"/>
        <v>0</v>
      </c>
      <c r="W3100" s="46">
        <f t="shared" si="633"/>
        <v>395.92</v>
      </c>
      <c r="X3100" s="58">
        <f t="shared" si="634"/>
        <v>0</v>
      </c>
      <c r="Y3100" s="46" t="str">
        <f t="shared" si="635"/>
        <v>No</v>
      </c>
      <c r="Z3100" s="46" t="str">
        <f t="shared" si="636"/>
        <v>HIGH</v>
      </c>
    </row>
    <row r="3101" spans="1:26" x14ac:dyDescent="0.25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624"/>
        <v>4820</v>
      </c>
      <c r="L3101" s="46">
        <f t="shared" si="625"/>
        <v>5300</v>
      </c>
      <c r="M3101" s="46">
        <v>69</v>
      </c>
      <c r="N3101" s="46">
        <f t="shared" si="626"/>
        <v>5369</v>
      </c>
      <c r="O3101" s="46">
        <f t="shared" si="627"/>
        <v>549</v>
      </c>
      <c r="P3101" s="46" t="s">
        <v>28</v>
      </c>
      <c r="Q3101" s="58">
        <f t="shared" si="628"/>
        <v>0</v>
      </c>
      <c r="R3101" s="46">
        <f t="shared" si="629"/>
        <v>1503.3200000000002</v>
      </c>
      <c r="S3101" s="58" t="str">
        <f t="shared" si="630"/>
        <v>No Discount</v>
      </c>
      <c r="T3101" s="46" t="str">
        <f t="shared" si="631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632"/>
        <v>0</v>
      </c>
      <c r="W3101" s="46">
        <f t="shared" si="633"/>
        <v>1503.3200000000002</v>
      </c>
      <c r="X3101" s="58">
        <f t="shared" si="634"/>
        <v>0</v>
      </c>
      <c r="Y3101" s="46" t="str">
        <f t="shared" si="635"/>
        <v>No</v>
      </c>
      <c r="Z3101" s="46" t="str">
        <f t="shared" si="636"/>
        <v>Very high</v>
      </c>
    </row>
    <row r="3102" spans="1:26" x14ac:dyDescent="0.25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624"/>
        <v>23940</v>
      </c>
      <c r="L3102" s="46">
        <f t="shared" si="625"/>
        <v>26080</v>
      </c>
      <c r="M3102" s="46">
        <v>21</v>
      </c>
      <c r="N3102" s="46">
        <f t="shared" si="626"/>
        <v>26101</v>
      </c>
      <c r="O3102" s="46">
        <f t="shared" si="627"/>
        <v>2161</v>
      </c>
      <c r="P3102" s="46" t="s">
        <v>28</v>
      </c>
      <c r="Q3102" s="58">
        <f t="shared" si="628"/>
        <v>0</v>
      </c>
      <c r="R3102" s="46">
        <f t="shared" si="629"/>
        <v>3915.1499999999996</v>
      </c>
      <c r="S3102" s="58" t="str">
        <f t="shared" si="630"/>
        <v>No Discount</v>
      </c>
      <c r="T3102" s="46" t="str">
        <f t="shared" si="631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632"/>
        <v>0</v>
      </c>
      <c r="W3102" s="46" t="str">
        <f t="shared" si="633"/>
        <v>-</v>
      </c>
      <c r="X3102" s="58">
        <f t="shared" si="634"/>
        <v>0</v>
      </c>
      <c r="Y3102" s="46" t="str">
        <f t="shared" si="635"/>
        <v>Yes</v>
      </c>
      <c r="Z3102" s="46" t="str">
        <f t="shared" si="636"/>
        <v>MID</v>
      </c>
    </row>
    <row r="3103" spans="1:26" x14ac:dyDescent="0.25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624"/>
        <v>16606</v>
      </c>
      <c r="L3103" s="46">
        <f t="shared" si="625"/>
        <v>17260</v>
      </c>
      <c r="M3103" s="46">
        <v>98</v>
      </c>
      <c r="N3103" s="46">
        <f t="shared" si="626"/>
        <v>17358</v>
      </c>
      <c r="O3103" s="46">
        <f t="shared" si="627"/>
        <v>752</v>
      </c>
      <c r="P3103" s="46" t="s">
        <v>30</v>
      </c>
      <c r="Q3103" s="58">
        <f t="shared" si="628"/>
        <v>0</v>
      </c>
      <c r="R3103" s="46" t="str">
        <f t="shared" si="629"/>
        <v>-</v>
      </c>
      <c r="S3103" s="58" t="str">
        <f t="shared" si="630"/>
        <v>No Discount</v>
      </c>
      <c r="T3103" s="46" t="str">
        <f t="shared" si="631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632"/>
        <v>0</v>
      </c>
      <c r="W3103" s="46" t="str">
        <f t="shared" si="633"/>
        <v>-</v>
      </c>
      <c r="X3103" s="58">
        <f t="shared" si="634"/>
        <v>0</v>
      </c>
      <c r="Y3103" s="46" t="str">
        <f t="shared" si="635"/>
        <v>Yes</v>
      </c>
      <c r="Z3103" s="46" t="str">
        <f t="shared" si="636"/>
        <v>Very high</v>
      </c>
    </row>
    <row r="3104" spans="1:26" x14ac:dyDescent="0.25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624"/>
        <v>1826</v>
      </c>
      <c r="L3104" s="46">
        <f t="shared" si="625"/>
        <v>1936</v>
      </c>
      <c r="M3104" s="46">
        <v>28</v>
      </c>
      <c r="N3104" s="46">
        <f t="shared" si="626"/>
        <v>1964</v>
      </c>
      <c r="O3104" s="46">
        <f t="shared" si="627"/>
        <v>138</v>
      </c>
      <c r="P3104" s="46" t="s">
        <v>30</v>
      </c>
      <c r="Q3104" s="58">
        <f t="shared" si="628"/>
        <v>0</v>
      </c>
      <c r="R3104" s="46" t="str">
        <f t="shared" si="629"/>
        <v>-</v>
      </c>
      <c r="S3104" s="58" t="str">
        <f t="shared" si="630"/>
        <v>No Discount</v>
      </c>
      <c r="T3104" s="46" t="str">
        <f t="shared" si="631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632"/>
        <v>0</v>
      </c>
      <c r="W3104" s="46" t="str">
        <f t="shared" si="633"/>
        <v>-</v>
      </c>
      <c r="X3104" s="58">
        <f t="shared" si="634"/>
        <v>0</v>
      </c>
      <c r="Y3104" s="46" t="str">
        <f t="shared" si="635"/>
        <v>No</v>
      </c>
      <c r="Z3104" s="46" t="str">
        <f t="shared" si="636"/>
        <v>MID</v>
      </c>
    </row>
    <row r="3105" spans="1:26" x14ac:dyDescent="0.25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624"/>
        <v>2144</v>
      </c>
      <c r="L3105" s="46">
        <f t="shared" si="625"/>
        <v>2338</v>
      </c>
      <c r="M3105" s="46">
        <v>87</v>
      </c>
      <c r="N3105" s="46">
        <f t="shared" si="626"/>
        <v>2425</v>
      </c>
      <c r="O3105" s="46">
        <f t="shared" si="627"/>
        <v>281</v>
      </c>
      <c r="P3105" s="46" t="s">
        <v>30</v>
      </c>
      <c r="Q3105" s="58">
        <f t="shared" si="628"/>
        <v>0</v>
      </c>
      <c r="R3105" s="46" t="str">
        <f t="shared" si="629"/>
        <v>-</v>
      </c>
      <c r="S3105" s="58" t="str">
        <f t="shared" si="630"/>
        <v>No Discount</v>
      </c>
      <c r="T3105" s="46" t="str">
        <f t="shared" si="631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632"/>
        <v>0</v>
      </c>
      <c r="W3105" s="46" t="str">
        <f t="shared" si="633"/>
        <v>-</v>
      </c>
      <c r="X3105" s="58">
        <f t="shared" si="634"/>
        <v>0</v>
      </c>
      <c r="Y3105" s="46" t="str">
        <f t="shared" si="635"/>
        <v>No</v>
      </c>
      <c r="Z3105" s="46" t="str">
        <f t="shared" si="636"/>
        <v>Very high</v>
      </c>
    </row>
    <row r="3106" spans="1:26" x14ac:dyDescent="0.25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624"/>
        <v>4872</v>
      </c>
      <c r="L3106" s="46">
        <f t="shared" si="625"/>
        <v>5112</v>
      </c>
      <c r="M3106" s="46">
        <v>52</v>
      </c>
      <c r="N3106" s="46">
        <f t="shared" si="626"/>
        <v>5164</v>
      </c>
      <c r="O3106" s="46">
        <f t="shared" si="627"/>
        <v>292</v>
      </c>
      <c r="P3106" s="46" t="s">
        <v>30</v>
      </c>
      <c r="Q3106" s="58">
        <f t="shared" si="628"/>
        <v>0.3</v>
      </c>
      <c r="R3106" s="46">
        <f t="shared" si="629"/>
        <v>1549.2</v>
      </c>
      <c r="S3106" s="58" t="str">
        <f t="shared" si="630"/>
        <v>No Discount</v>
      </c>
      <c r="T3106" s="46" t="str">
        <f t="shared" si="631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632"/>
        <v>0.3</v>
      </c>
      <c r="W3106" s="46">
        <f t="shared" si="633"/>
        <v>1549.2</v>
      </c>
      <c r="X3106" s="58">
        <f t="shared" si="634"/>
        <v>0</v>
      </c>
      <c r="Y3106" s="46" t="str">
        <f t="shared" si="635"/>
        <v>No</v>
      </c>
      <c r="Z3106" s="46" t="str">
        <f t="shared" si="636"/>
        <v>HIGH</v>
      </c>
    </row>
    <row r="3107" spans="1:26" x14ac:dyDescent="0.25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624"/>
        <v>6675</v>
      </c>
      <c r="L3107" s="46">
        <f t="shared" si="625"/>
        <v>7490</v>
      </c>
      <c r="M3107" s="46">
        <v>58</v>
      </c>
      <c r="N3107" s="46">
        <f t="shared" si="626"/>
        <v>7548</v>
      </c>
      <c r="O3107" s="46">
        <f t="shared" si="627"/>
        <v>873</v>
      </c>
      <c r="P3107" s="46" t="s">
        <v>28</v>
      </c>
      <c r="Q3107" s="58">
        <f t="shared" si="628"/>
        <v>0</v>
      </c>
      <c r="R3107" s="46" t="str">
        <f t="shared" si="629"/>
        <v>-</v>
      </c>
      <c r="S3107" s="58" t="str">
        <f t="shared" si="630"/>
        <v>No Discount</v>
      </c>
      <c r="T3107" s="46" t="str">
        <f t="shared" si="631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632"/>
        <v>0</v>
      </c>
      <c r="W3107" s="46" t="str">
        <f t="shared" si="633"/>
        <v>-</v>
      </c>
      <c r="X3107" s="58">
        <f t="shared" si="634"/>
        <v>0</v>
      </c>
      <c r="Y3107" s="46" t="str">
        <f t="shared" si="635"/>
        <v>Yes</v>
      </c>
      <c r="Z3107" s="46" t="str">
        <f t="shared" si="636"/>
        <v>HIGH</v>
      </c>
    </row>
    <row r="3108" spans="1:26" x14ac:dyDescent="0.25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624"/>
        <v>964</v>
      </c>
      <c r="L3108" s="46">
        <f t="shared" si="625"/>
        <v>1060</v>
      </c>
      <c r="M3108" s="46">
        <v>29</v>
      </c>
      <c r="N3108" s="46">
        <f t="shared" si="626"/>
        <v>1089</v>
      </c>
      <c r="O3108" s="46">
        <f t="shared" si="627"/>
        <v>125</v>
      </c>
      <c r="P3108" s="46" t="s">
        <v>30</v>
      </c>
      <c r="Q3108" s="58">
        <f t="shared" si="628"/>
        <v>0</v>
      </c>
      <c r="R3108" s="46" t="str">
        <f t="shared" si="629"/>
        <v>-</v>
      </c>
      <c r="S3108" s="58" t="str">
        <f t="shared" si="630"/>
        <v>No Discount</v>
      </c>
      <c r="T3108" s="46" t="str">
        <f t="shared" si="631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632"/>
        <v>0</v>
      </c>
      <c r="W3108" s="46" t="str">
        <f t="shared" si="633"/>
        <v>-</v>
      </c>
      <c r="X3108" s="58">
        <f t="shared" si="634"/>
        <v>0</v>
      </c>
      <c r="Y3108" s="46" t="str">
        <f t="shared" si="635"/>
        <v>No</v>
      </c>
      <c r="Z3108" s="46" t="str">
        <f t="shared" si="636"/>
        <v>MID</v>
      </c>
    </row>
    <row r="3109" spans="1:26" x14ac:dyDescent="0.25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624"/>
        <v>2668</v>
      </c>
      <c r="L3109" s="46">
        <f t="shared" si="625"/>
        <v>2826</v>
      </c>
      <c r="M3109" s="46">
        <v>58</v>
      </c>
      <c r="N3109" s="46">
        <f t="shared" si="626"/>
        <v>2884</v>
      </c>
      <c r="O3109" s="46">
        <f t="shared" si="627"/>
        <v>216</v>
      </c>
      <c r="P3109" s="46" t="s">
        <v>30</v>
      </c>
      <c r="Q3109" s="58">
        <f t="shared" si="628"/>
        <v>0</v>
      </c>
      <c r="R3109" s="46" t="str">
        <f t="shared" si="629"/>
        <v>-</v>
      </c>
      <c r="S3109" s="58" t="str">
        <f t="shared" si="630"/>
        <v>No Discount</v>
      </c>
      <c r="T3109" s="46" t="str">
        <f t="shared" si="631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632"/>
        <v>0</v>
      </c>
      <c r="W3109" s="46" t="str">
        <f t="shared" si="633"/>
        <v>-</v>
      </c>
      <c r="X3109" s="58">
        <f t="shared" si="634"/>
        <v>0</v>
      </c>
      <c r="Y3109" s="46" t="str">
        <f t="shared" si="635"/>
        <v>No</v>
      </c>
      <c r="Z3109" s="46" t="str">
        <f t="shared" si="636"/>
        <v>HIGH</v>
      </c>
    </row>
    <row r="3110" spans="1:26" x14ac:dyDescent="0.25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624"/>
        <v>114</v>
      </c>
      <c r="L3110" s="46">
        <f t="shared" si="625"/>
        <v>120</v>
      </c>
      <c r="M3110" s="46">
        <v>10</v>
      </c>
      <c r="N3110" s="46">
        <f t="shared" si="626"/>
        <v>130</v>
      </c>
      <c r="O3110" s="46">
        <f t="shared" si="627"/>
        <v>16</v>
      </c>
      <c r="P3110" s="46" t="s">
        <v>28</v>
      </c>
      <c r="Q3110" s="58">
        <f t="shared" si="628"/>
        <v>0</v>
      </c>
      <c r="R3110" s="46">
        <f t="shared" si="629"/>
        <v>19.5</v>
      </c>
      <c r="S3110" s="58" t="str">
        <f t="shared" si="630"/>
        <v>No Discount</v>
      </c>
      <c r="T3110" s="46" t="str">
        <f t="shared" si="631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632"/>
        <v>0</v>
      </c>
      <c r="W3110" s="46" t="str">
        <f t="shared" si="633"/>
        <v>-</v>
      </c>
      <c r="X3110" s="58">
        <f t="shared" si="634"/>
        <v>0</v>
      </c>
      <c r="Y3110" s="46" t="str">
        <f t="shared" si="635"/>
        <v>No</v>
      </c>
      <c r="Z3110" s="46" t="str">
        <f t="shared" si="636"/>
        <v>LOW</v>
      </c>
    </row>
    <row r="3111" spans="1:26" x14ac:dyDescent="0.25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624"/>
        <v>11039</v>
      </c>
      <c r="L3111" s="46">
        <f t="shared" si="625"/>
        <v>11578</v>
      </c>
      <c r="M3111" s="46">
        <v>90</v>
      </c>
      <c r="N3111" s="46">
        <f t="shared" si="626"/>
        <v>11668</v>
      </c>
      <c r="O3111" s="46">
        <f t="shared" si="627"/>
        <v>629</v>
      </c>
      <c r="P3111" s="46" t="s">
        <v>28</v>
      </c>
      <c r="Q3111" s="58">
        <f t="shared" si="628"/>
        <v>0.3</v>
      </c>
      <c r="R3111" s="46">
        <f t="shared" si="629"/>
        <v>3500.4</v>
      </c>
      <c r="S3111" s="58" t="str">
        <f t="shared" si="630"/>
        <v>No Discount</v>
      </c>
      <c r="T3111" s="46" t="str">
        <f t="shared" si="631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632"/>
        <v>0.3</v>
      </c>
      <c r="W3111" s="46">
        <f t="shared" si="633"/>
        <v>3500.4</v>
      </c>
      <c r="X3111" s="58">
        <f t="shared" si="634"/>
        <v>0</v>
      </c>
      <c r="Y3111" s="46" t="str">
        <f t="shared" si="635"/>
        <v>No</v>
      </c>
      <c r="Z3111" s="46" t="str">
        <f t="shared" si="636"/>
        <v>Very high</v>
      </c>
    </row>
    <row r="3112" spans="1:26" x14ac:dyDescent="0.25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624"/>
        <v>64</v>
      </c>
      <c r="L3112" s="46">
        <f t="shared" si="625"/>
        <v>69</v>
      </c>
      <c r="M3112" s="46">
        <v>10</v>
      </c>
      <c r="N3112" s="46">
        <f t="shared" si="626"/>
        <v>79</v>
      </c>
      <c r="O3112" s="46">
        <f t="shared" si="627"/>
        <v>15</v>
      </c>
      <c r="P3112" s="46" t="s">
        <v>30</v>
      </c>
      <c r="Q3112" s="58">
        <f t="shared" si="628"/>
        <v>0</v>
      </c>
      <c r="R3112" s="46" t="str">
        <f t="shared" si="629"/>
        <v>-</v>
      </c>
      <c r="S3112" s="58" t="str">
        <f t="shared" si="630"/>
        <v>No Discount</v>
      </c>
      <c r="T3112" s="46" t="str">
        <f t="shared" si="631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632"/>
        <v>0</v>
      </c>
      <c r="W3112" s="46" t="str">
        <f t="shared" si="633"/>
        <v>-</v>
      </c>
      <c r="X3112" s="58">
        <f t="shared" si="634"/>
        <v>0</v>
      </c>
      <c r="Y3112" s="46" t="str">
        <f t="shared" si="635"/>
        <v>No</v>
      </c>
      <c r="Z3112" s="46" t="str">
        <f t="shared" si="636"/>
        <v>LOW</v>
      </c>
    </row>
    <row r="3113" spans="1:26" x14ac:dyDescent="0.25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624"/>
        <v>459</v>
      </c>
      <c r="L3113" s="46">
        <f t="shared" si="625"/>
        <v>510</v>
      </c>
      <c r="M3113" s="46">
        <v>30</v>
      </c>
      <c r="N3113" s="46">
        <f t="shared" si="626"/>
        <v>540</v>
      </c>
      <c r="O3113" s="46">
        <f t="shared" si="627"/>
        <v>81</v>
      </c>
      <c r="P3113" s="46" t="s">
        <v>30</v>
      </c>
      <c r="Q3113" s="58">
        <f t="shared" si="628"/>
        <v>0</v>
      </c>
      <c r="R3113" s="46">
        <f t="shared" si="629"/>
        <v>151.20000000000002</v>
      </c>
      <c r="S3113" s="58" t="str">
        <f t="shared" si="630"/>
        <v>No Discount</v>
      </c>
      <c r="T3113" s="46" t="str">
        <f t="shared" si="631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632"/>
        <v>0</v>
      </c>
      <c r="W3113" s="46">
        <f t="shared" si="633"/>
        <v>151.20000000000002</v>
      </c>
      <c r="X3113" s="58">
        <f t="shared" si="634"/>
        <v>0</v>
      </c>
      <c r="Y3113" s="46" t="str">
        <f t="shared" si="635"/>
        <v>No</v>
      </c>
      <c r="Z3113" s="46" t="str">
        <f t="shared" si="636"/>
        <v>MID</v>
      </c>
    </row>
    <row r="3114" spans="1:26" x14ac:dyDescent="0.25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624"/>
        <v>272224</v>
      </c>
      <c r="L3114" s="46">
        <f t="shared" si="625"/>
        <v>288456</v>
      </c>
      <c r="M3114" s="46">
        <v>24</v>
      </c>
      <c r="N3114" s="46">
        <f t="shared" si="626"/>
        <v>288480</v>
      </c>
      <c r="O3114" s="46">
        <f t="shared" si="627"/>
        <v>16256</v>
      </c>
      <c r="P3114" s="46" t="s">
        <v>152</v>
      </c>
      <c r="Q3114" s="58">
        <f t="shared" si="628"/>
        <v>0</v>
      </c>
      <c r="R3114" s="46" t="str">
        <f t="shared" si="629"/>
        <v>-</v>
      </c>
      <c r="S3114" s="58" t="str">
        <f t="shared" si="630"/>
        <v>No Discount</v>
      </c>
      <c r="T3114" s="46" t="str">
        <f t="shared" si="631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632"/>
        <v>0</v>
      </c>
      <c r="W3114" s="46" t="str">
        <f t="shared" si="633"/>
        <v>-</v>
      </c>
      <c r="X3114" s="58">
        <f t="shared" si="634"/>
        <v>0</v>
      </c>
      <c r="Y3114" s="46" t="str">
        <f t="shared" si="635"/>
        <v>Yes</v>
      </c>
      <c r="Z3114" s="46" t="str">
        <f t="shared" si="636"/>
        <v>MID</v>
      </c>
    </row>
    <row r="3115" spans="1:26" x14ac:dyDescent="0.25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624"/>
        <v>9050</v>
      </c>
      <c r="L3115" s="46">
        <f t="shared" si="625"/>
        <v>9505</v>
      </c>
      <c r="M3115" s="46">
        <v>100</v>
      </c>
      <c r="N3115" s="46">
        <f t="shared" si="626"/>
        <v>9605</v>
      </c>
      <c r="O3115" s="46">
        <f t="shared" si="627"/>
        <v>555</v>
      </c>
      <c r="P3115" s="46" t="s">
        <v>30</v>
      </c>
      <c r="Q3115" s="58">
        <f t="shared" si="628"/>
        <v>0</v>
      </c>
      <c r="R3115" s="46">
        <f t="shared" si="629"/>
        <v>1440.75</v>
      </c>
      <c r="S3115" s="58" t="str">
        <f t="shared" si="630"/>
        <v>No Discount</v>
      </c>
      <c r="T3115" s="46" t="str">
        <f t="shared" si="631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632"/>
        <v>0</v>
      </c>
      <c r="W3115" s="46" t="str">
        <f t="shared" si="633"/>
        <v>-</v>
      </c>
      <c r="X3115" s="58">
        <f t="shared" si="634"/>
        <v>0</v>
      </c>
      <c r="Y3115" s="46" t="str">
        <f t="shared" si="635"/>
        <v>No</v>
      </c>
      <c r="Z3115" s="46" t="str">
        <f t="shared" si="636"/>
        <v>Very high</v>
      </c>
    </row>
    <row r="3116" spans="1:26" x14ac:dyDescent="0.25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624"/>
        <v>4806</v>
      </c>
      <c r="L3116" s="46">
        <f t="shared" si="625"/>
        <v>5289</v>
      </c>
      <c r="M3116" s="46">
        <v>44</v>
      </c>
      <c r="N3116" s="46">
        <f t="shared" si="626"/>
        <v>5333</v>
      </c>
      <c r="O3116" s="46">
        <f t="shared" si="627"/>
        <v>527</v>
      </c>
      <c r="P3116" s="46" t="s">
        <v>152</v>
      </c>
      <c r="Q3116" s="58">
        <f t="shared" si="628"/>
        <v>0</v>
      </c>
      <c r="R3116" s="46">
        <f t="shared" si="629"/>
        <v>1493.2400000000002</v>
      </c>
      <c r="S3116" s="58" t="str">
        <f t="shared" si="630"/>
        <v>No Discount</v>
      </c>
      <c r="T3116" s="46" t="str">
        <f t="shared" si="631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632"/>
        <v>0</v>
      </c>
      <c r="W3116" s="46">
        <f t="shared" si="633"/>
        <v>1493.2400000000002</v>
      </c>
      <c r="X3116" s="58">
        <f t="shared" si="634"/>
        <v>0</v>
      </c>
      <c r="Y3116" s="46" t="str">
        <f t="shared" si="635"/>
        <v>No</v>
      </c>
      <c r="Z3116" s="46" t="str">
        <f t="shared" si="636"/>
        <v>HIGH</v>
      </c>
    </row>
    <row r="3117" spans="1:26" x14ac:dyDescent="0.25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624"/>
        <v>12642</v>
      </c>
      <c r="L3117" s="46">
        <f t="shared" si="625"/>
        <v>13270</v>
      </c>
      <c r="M3117" s="46">
        <v>85</v>
      </c>
      <c r="N3117" s="46">
        <f t="shared" si="626"/>
        <v>13355</v>
      </c>
      <c r="O3117" s="46">
        <f t="shared" si="627"/>
        <v>713</v>
      </c>
      <c r="P3117" s="46" t="s">
        <v>28</v>
      </c>
      <c r="Q3117" s="58">
        <f t="shared" si="628"/>
        <v>0</v>
      </c>
      <c r="R3117" s="46" t="str">
        <f t="shared" si="629"/>
        <v>-</v>
      </c>
      <c r="S3117" s="58" t="str">
        <f t="shared" si="630"/>
        <v>No Discount</v>
      </c>
      <c r="T3117" s="46" t="str">
        <f t="shared" si="631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632"/>
        <v>0</v>
      </c>
      <c r="W3117" s="46" t="str">
        <f t="shared" si="633"/>
        <v>-</v>
      </c>
      <c r="X3117" s="58">
        <f t="shared" si="634"/>
        <v>0</v>
      </c>
      <c r="Y3117" s="46" t="str">
        <f t="shared" si="635"/>
        <v>Yes</v>
      </c>
      <c r="Z3117" s="46" t="str">
        <f t="shared" si="636"/>
        <v>Very high</v>
      </c>
    </row>
    <row r="3118" spans="1:26" x14ac:dyDescent="0.25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624"/>
        <v>348</v>
      </c>
      <c r="L3118" s="46">
        <f t="shared" si="625"/>
        <v>372</v>
      </c>
      <c r="M3118" s="46">
        <v>10</v>
      </c>
      <c r="N3118" s="46">
        <f t="shared" si="626"/>
        <v>382</v>
      </c>
      <c r="O3118" s="46">
        <f t="shared" si="627"/>
        <v>34</v>
      </c>
      <c r="P3118" s="46" t="s">
        <v>28</v>
      </c>
      <c r="Q3118" s="58">
        <f t="shared" si="628"/>
        <v>0</v>
      </c>
      <c r="R3118" s="46" t="str">
        <f t="shared" si="629"/>
        <v>-</v>
      </c>
      <c r="S3118" s="58" t="str">
        <f t="shared" si="630"/>
        <v>No Discount</v>
      </c>
      <c r="T3118" s="46" t="str">
        <f t="shared" si="631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632"/>
        <v>0</v>
      </c>
      <c r="W3118" s="46" t="str">
        <f t="shared" si="633"/>
        <v>-</v>
      </c>
      <c r="X3118" s="58">
        <f t="shared" si="634"/>
        <v>0</v>
      </c>
      <c r="Y3118" s="46" t="str">
        <f t="shared" si="635"/>
        <v>No</v>
      </c>
      <c r="Z3118" s="46" t="str">
        <f t="shared" si="636"/>
        <v>LOW</v>
      </c>
    </row>
    <row r="3119" spans="1:26" x14ac:dyDescent="0.25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624"/>
        <v>23208</v>
      </c>
      <c r="L3119" s="46">
        <f t="shared" si="625"/>
        <v>25792</v>
      </c>
      <c r="M3119" s="46">
        <v>26</v>
      </c>
      <c r="N3119" s="46">
        <f t="shared" si="626"/>
        <v>25818</v>
      </c>
      <c r="O3119" s="46">
        <f t="shared" si="627"/>
        <v>2610</v>
      </c>
      <c r="P3119" s="46" t="s">
        <v>30</v>
      </c>
      <c r="Q3119" s="58">
        <f t="shared" si="628"/>
        <v>0</v>
      </c>
      <c r="R3119" s="46" t="str">
        <f t="shared" si="629"/>
        <v>-</v>
      </c>
      <c r="S3119" s="58">
        <f t="shared" si="630"/>
        <v>0.02</v>
      </c>
      <c r="T3119" s="46" t="str">
        <f t="shared" si="631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632"/>
        <v>0</v>
      </c>
      <c r="W3119" s="46" t="str">
        <f t="shared" si="633"/>
        <v>-</v>
      </c>
      <c r="X3119" s="58">
        <f t="shared" si="634"/>
        <v>0.02</v>
      </c>
      <c r="Y3119" s="46" t="str">
        <f t="shared" si="635"/>
        <v>Yes</v>
      </c>
      <c r="Z3119" s="46" t="str">
        <f t="shared" si="636"/>
        <v>MID</v>
      </c>
    </row>
    <row r="3120" spans="1:26" x14ac:dyDescent="0.25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624"/>
        <v>7430</v>
      </c>
      <c r="L3120" s="46">
        <f t="shared" si="625"/>
        <v>7725</v>
      </c>
      <c r="M3120" s="46">
        <v>29</v>
      </c>
      <c r="N3120" s="46">
        <f t="shared" si="626"/>
        <v>7754</v>
      </c>
      <c r="O3120" s="46">
        <f t="shared" si="627"/>
        <v>324</v>
      </c>
      <c r="P3120" s="46" t="s">
        <v>30</v>
      </c>
      <c r="Q3120" s="58">
        <f t="shared" si="628"/>
        <v>0</v>
      </c>
      <c r="R3120" s="46">
        <f t="shared" si="629"/>
        <v>2171.1200000000003</v>
      </c>
      <c r="S3120" s="58" t="str">
        <f t="shared" si="630"/>
        <v>No Discount</v>
      </c>
      <c r="T3120" s="46" t="str">
        <f t="shared" si="631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632"/>
        <v>0</v>
      </c>
      <c r="W3120" s="46">
        <f t="shared" si="633"/>
        <v>2171.1200000000003</v>
      </c>
      <c r="X3120" s="58">
        <f t="shared" si="634"/>
        <v>0</v>
      </c>
      <c r="Y3120" s="46" t="str">
        <f t="shared" si="635"/>
        <v>Yes</v>
      </c>
      <c r="Z3120" s="46" t="str">
        <f t="shared" si="636"/>
        <v>MID</v>
      </c>
    </row>
    <row r="3121" spans="1:26" x14ac:dyDescent="0.25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624"/>
        <v>22852</v>
      </c>
      <c r="L3121" s="46">
        <f t="shared" si="625"/>
        <v>23528</v>
      </c>
      <c r="M3121" s="46">
        <v>93</v>
      </c>
      <c r="N3121" s="46">
        <f t="shared" si="626"/>
        <v>23621</v>
      </c>
      <c r="O3121" s="46">
        <f t="shared" si="627"/>
        <v>769</v>
      </c>
      <c r="P3121" s="46" t="s">
        <v>30</v>
      </c>
      <c r="Q3121" s="58">
        <f t="shared" si="628"/>
        <v>0</v>
      </c>
      <c r="R3121" s="46">
        <f t="shared" si="629"/>
        <v>6613.880000000001</v>
      </c>
      <c r="S3121" s="58" t="str">
        <f t="shared" si="630"/>
        <v>No Discount</v>
      </c>
      <c r="T3121" s="46" t="str">
        <f t="shared" si="631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632"/>
        <v>0</v>
      </c>
      <c r="W3121" s="46">
        <f t="shared" si="633"/>
        <v>6613.880000000001</v>
      </c>
      <c r="X3121" s="58">
        <f t="shared" si="634"/>
        <v>0</v>
      </c>
      <c r="Y3121" s="46" t="str">
        <f t="shared" si="635"/>
        <v>Yes</v>
      </c>
      <c r="Z3121" s="46" t="str">
        <f t="shared" si="636"/>
        <v>Very high</v>
      </c>
    </row>
    <row r="3122" spans="1:26" x14ac:dyDescent="0.25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624"/>
        <v>73</v>
      </c>
      <c r="L3122" s="46">
        <f t="shared" si="625"/>
        <v>77</v>
      </c>
      <c r="M3122" s="46">
        <v>10</v>
      </c>
      <c r="N3122" s="46">
        <f t="shared" si="626"/>
        <v>87</v>
      </c>
      <c r="O3122" s="46">
        <f t="shared" si="627"/>
        <v>14</v>
      </c>
      <c r="P3122" s="46" t="s">
        <v>30</v>
      </c>
      <c r="Q3122" s="58">
        <f t="shared" si="628"/>
        <v>0</v>
      </c>
      <c r="R3122" s="46">
        <f t="shared" si="629"/>
        <v>13.049999999999999</v>
      </c>
      <c r="S3122" s="58" t="str">
        <f t="shared" si="630"/>
        <v>No Discount</v>
      </c>
      <c r="T3122" s="46" t="str">
        <f t="shared" si="631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632"/>
        <v>0</v>
      </c>
      <c r="W3122" s="46" t="str">
        <f t="shared" si="633"/>
        <v>-</v>
      </c>
      <c r="X3122" s="58">
        <f t="shared" si="634"/>
        <v>0</v>
      </c>
      <c r="Y3122" s="46" t="str">
        <f t="shared" si="635"/>
        <v>No</v>
      </c>
      <c r="Z3122" s="46" t="str">
        <f t="shared" si="636"/>
        <v>LOW</v>
      </c>
    </row>
    <row r="3123" spans="1:26" x14ac:dyDescent="0.25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624"/>
        <v>2756</v>
      </c>
      <c r="L3123" s="46">
        <f t="shared" si="625"/>
        <v>2916</v>
      </c>
      <c r="M3123" s="46">
        <v>44</v>
      </c>
      <c r="N3123" s="46">
        <f t="shared" si="626"/>
        <v>2960</v>
      </c>
      <c r="O3123" s="46">
        <f t="shared" si="627"/>
        <v>204</v>
      </c>
      <c r="P3123" s="46" t="s">
        <v>28</v>
      </c>
      <c r="Q3123" s="58">
        <f t="shared" si="628"/>
        <v>0</v>
      </c>
      <c r="R3123" s="46">
        <f t="shared" si="629"/>
        <v>444</v>
      </c>
      <c r="S3123" s="58" t="str">
        <f t="shared" si="630"/>
        <v>No Discount</v>
      </c>
      <c r="T3123" s="46" t="str">
        <f t="shared" si="631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632"/>
        <v>0</v>
      </c>
      <c r="W3123" s="46" t="str">
        <f t="shared" si="633"/>
        <v>-</v>
      </c>
      <c r="X3123" s="58">
        <f t="shared" si="634"/>
        <v>0</v>
      </c>
      <c r="Y3123" s="46" t="str">
        <f t="shared" si="635"/>
        <v>No</v>
      </c>
      <c r="Z3123" s="46" t="str">
        <f t="shared" si="636"/>
        <v>HIGH</v>
      </c>
    </row>
    <row r="3124" spans="1:26" x14ac:dyDescent="0.25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624"/>
        <v>1152</v>
      </c>
      <c r="L3124" s="46">
        <f t="shared" si="625"/>
        <v>1328</v>
      </c>
      <c r="M3124" s="46">
        <v>41</v>
      </c>
      <c r="N3124" s="46">
        <f t="shared" si="626"/>
        <v>1369</v>
      </c>
      <c r="O3124" s="46">
        <f t="shared" si="627"/>
        <v>217</v>
      </c>
      <c r="P3124" s="46" t="s">
        <v>64</v>
      </c>
      <c r="Q3124" s="58">
        <f t="shared" si="628"/>
        <v>0</v>
      </c>
      <c r="R3124" s="46" t="str">
        <f t="shared" si="629"/>
        <v>-</v>
      </c>
      <c r="S3124" s="58" t="str">
        <f t="shared" si="630"/>
        <v>No Discount</v>
      </c>
      <c r="T3124" s="46" t="str">
        <f t="shared" si="631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632"/>
        <v>0</v>
      </c>
      <c r="W3124" s="46" t="str">
        <f t="shared" si="633"/>
        <v>-</v>
      </c>
      <c r="X3124" s="58">
        <f t="shared" si="634"/>
        <v>0</v>
      </c>
      <c r="Y3124" s="46" t="str">
        <f t="shared" si="635"/>
        <v>No</v>
      </c>
      <c r="Z3124" s="46" t="str">
        <f t="shared" si="636"/>
        <v>HIGH</v>
      </c>
    </row>
    <row r="3125" spans="1:26" x14ac:dyDescent="0.25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624"/>
        <v>46338</v>
      </c>
      <c r="L3125" s="46">
        <f t="shared" si="625"/>
        <v>51990</v>
      </c>
      <c r="M3125" s="46">
        <v>24</v>
      </c>
      <c r="N3125" s="46">
        <f t="shared" si="626"/>
        <v>52014</v>
      </c>
      <c r="O3125" s="46">
        <f t="shared" si="627"/>
        <v>5676</v>
      </c>
      <c r="P3125" s="46" t="s">
        <v>152</v>
      </c>
      <c r="Q3125" s="58">
        <f t="shared" si="628"/>
        <v>0</v>
      </c>
      <c r="R3125" s="46">
        <f t="shared" si="629"/>
        <v>14563.920000000002</v>
      </c>
      <c r="S3125" s="58" t="str">
        <f t="shared" si="630"/>
        <v>No Discount</v>
      </c>
      <c r="T3125" s="46" t="str">
        <f t="shared" si="631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632"/>
        <v>0</v>
      </c>
      <c r="W3125" s="46">
        <f t="shared" si="633"/>
        <v>14563.920000000002</v>
      </c>
      <c r="X3125" s="58">
        <f t="shared" si="634"/>
        <v>0</v>
      </c>
      <c r="Y3125" s="46" t="str">
        <f t="shared" si="635"/>
        <v>Yes</v>
      </c>
      <c r="Z3125" s="46" t="str">
        <f t="shared" si="636"/>
        <v>MID</v>
      </c>
    </row>
    <row r="3126" spans="1:26" x14ac:dyDescent="0.25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624"/>
        <v>2992</v>
      </c>
      <c r="L3126" s="46">
        <f t="shared" si="625"/>
        <v>3144</v>
      </c>
      <c r="M3126" s="46">
        <v>56</v>
      </c>
      <c r="N3126" s="46">
        <f t="shared" si="626"/>
        <v>3200</v>
      </c>
      <c r="O3126" s="46">
        <f t="shared" si="627"/>
        <v>208</v>
      </c>
      <c r="P3126" s="46" t="s">
        <v>28</v>
      </c>
      <c r="Q3126" s="58">
        <f t="shared" si="628"/>
        <v>0</v>
      </c>
      <c r="R3126" s="46" t="str">
        <f t="shared" si="629"/>
        <v>-</v>
      </c>
      <c r="S3126" s="58" t="str">
        <f t="shared" si="630"/>
        <v>No Discount</v>
      </c>
      <c r="T3126" s="46" t="str">
        <f t="shared" si="631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632"/>
        <v>0</v>
      </c>
      <c r="W3126" s="46" t="str">
        <f t="shared" si="633"/>
        <v>-</v>
      </c>
      <c r="X3126" s="58">
        <f t="shared" si="634"/>
        <v>0</v>
      </c>
      <c r="Y3126" s="46" t="str">
        <f t="shared" si="635"/>
        <v>No</v>
      </c>
      <c r="Z3126" s="46" t="str">
        <f t="shared" si="636"/>
        <v>HIGH</v>
      </c>
    </row>
    <row r="3127" spans="1:26" x14ac:dyDescent="0.25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624"/>
        <v>13506</v>
      </c>
      <c r="L3127" s="46">
        <f t="shared" si="625"/>
        <v>14464</v>
      </c>
      <c r="M3127" s="46">
        <v>90</v>
      </c>
      <c r="N3127" s="46">
        <f t="shared" si="626"/>
        <v>14554</v>
      </c>
      <c r="O3127" s="46">
        <f t="shared" si="627"/>
        <v>1048</v>
      </c>
      <c r="P3127" s="46" t="s">
        <v>28</v>
      </c>
      <c r="Q3127" s="58">
        <f t="shared" si="628"/>
        <v>0</v>
      </c>
      <c r="R3127" s="46" t="str">
        <f t="shared" si="629"/>
        <v>-</v>
      </c>
      <c r="S3127" s="58" t="str">
        <f t="shared" si="630"/>
        <v>No Discount</v>
      </c>
      <c r="T3127" s="46" t="str">
        <f t="shared" si="631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632"/>
        <v>0</v>
      </c>
      <c r="W3127" s="46" t="str">
        <f t="shared" si="633"/>
        <v>-</v>
      </c>
      <c r="X3127" s="58">
        <f t="shared" si="634"/>
        <v>0</v>
      </c>
      <c r="Y3127" s="46" t="str">
        <f t="shared" si="635"/>
        <v>Yes</v>
      </c>
      <c r="Z3127" s="46" t="str">
        <f t="shared" si="636"/>
        <v>Very high</v>
      </c>
    </row>
    <row r="3128" spans="1:26" x14ac:dyDescent="0.25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624"/>
        <v>4412</v>
      </c>
      <c r="L3128" s="46">
        <f t="shared" si="625"/>
        <v>4676</v>
      </c>
      <c r="M3128" s="46">
        <v>84</v>
      </c>
      <c r="N3128" s="46">
        <f t="shared" si="626"/>
        <v>4760</v>
      </c>
      <c r="O3128" s="46">
        <f t="shared" si="627"/>
        <v>348</v>
      </c>
      <c r="P3128" s="46" t="s">
        <v>30</v>
      </c>
      <c r="Q3128" s="58">
        <f t="shared" si="628"/>
        <v>0</v>
      </c>
      <c r="R3128" s="46" t="str">
        <f t="shared" si="629"/>
        <v>-</v>
      </c>
      <c r="S3128" s="58" t="str">
        <f t="shared" si="630"/>
        <v>No Discount</v>
      </c>
      <c r="T3128" s="46" t="str">
        <f t="shared" si="631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si="632"/>
        <v>0</v>
      </c>
      <c r="W3128" s="46" t="str">
        <f t="shared" si="633"/>
        <v>-</v>
      </c>
      <c r="X3128" s="58">
        <f t="shared" si="634"/>
        <v>0</v>
      </c>
      <c r="Y3128" s="46" t="str">
        <f t="shared" si="635"/>
        <v>Yes</v>
      </c>
      <c r="Z3128" s="46" t="str">
        <f t="shared" si="636"/>
        <v>Very high</v>
      </c>
    </row>
    <row r="3129" spans="1:26" x14ac:dyDescent="0.25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624"/>
        <v>8115</v>
      </c>
      <c r="L3129" s="46">
        <f t="shared" si="625"/>
        <v>8773</v>
      </c>
      <c r="M3129" s="46">
        <v>90</v>
      </c>
      <c r="N3129" s="46">
        <f t="shared" si="626"/>
        <v>8863</v>
      </c>
      <c r="O3129" s="46">
        <f t="shared" si="627"/>
        <v>748</v>
      </c>
      <c r="P3129" s="46" t="s">
        <v>28</v>
      </c>
      <c r="Q3129" s="58">
        <f t="shared" si="628"/>
        <v>0</v>
      </c>
      <c r="R3129" s="46">
        <f t="shared" si="629"/>
        <v>1329.45</v>
      </c>
      <c r="S3129" s="58" t="str">
        <f t="shared" si="630"/>
        <v>No Discount</v>
      </c>
      <c r="T3129" s="46" t="str">
        <f t="shared" si="631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632"/>
        <v>0</v>
      </c>
      <c r="W3129" s="46" t="str">
        <f t="shared" si="633"/>
        <v>-</v>
      </c>
      <c r="X3129" s="58">
        <f t="shared" si="634"/>
        <v>0</v>
      </c>
      <c r="Y3129" s="46" t="str">
        <f t="shared" si="635"/>
        <v>Yes</v>
      </c>
      <c r="Z3129" s="46" t="str">
        <f t="shared" si="636"/>
        <v>Very high</v>
      </c>
    </row>
    <row r="3130" spans="1:26" x14ac:dyDescent="0.25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624"/>
        <v>2385</v>
      </c>
      <c r="L3130" s="46">
        <f t="shared" si="625"/>
        <v>2600</v>
      </c>
      <c r="M3130" s="46">
        <v>73</v>
      </c>
      <c r="N3130" s="46">
        <f t="shared" si="626"/>
        <v>2673</v>
      </c>
      <c r="O3130" s="46">
        <f t="shared" si="627"/>
        <v>288</v>
      </c>
      <c r="P3130" s="46" t="s">
        <v>28</v>
      </c>
      <c r="Q3130" s="58">
        <f t="shared" si="628"/>
        <v>0</v>
      </c>
      <c r="R3130" s="46">
        <f t="shared" si="629"/>
        <v>748.44</v>
      </c>
      <c r="S3130" s="58" t="str">
        <f t="shared" si="630"/>
        <v>No Discount</v>
      </c>
      <c r="T3130" s="46" t="str">
        <f t="shared" si="631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632"/>
        <v>0</v>
      </c>
      <c r="W3130" s="46">
        <f t="shared" si="633"/>
        <v>748.44</v>
      </c>
      <c r="X3130" s="58">
        <f t="shared" si="634"/>
        <v>0</v>
      </c>
      <c r="Y3130" s="46" t="str">
        <f t="shared" si="635"/>
        <v>No</v>
      </c>
      <c r="Z3130" s="46" t="str">
        <f t="shared" si="636"/>
        <v>Very high</v>
      </c>
    </row>
    <row r="3131" spans="1:26" x14ac:dyDescent="0.25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624"/>
        <v>4640</v>
      </c>
      <c r="L3131" s="46">
        <f t="shared" si="625"/>
        <v>4960</v>
      </c>
      <c r="M3131" s="46">
        <v>34</v>
      </c>
      <c r="N3131" s="46">
        <f t="shared" si="626"/>
        <v>4994</v>
      </c>
      <c r="O3131" s="46">
        <f t="shared" si="627"/>
        <v>354</v>
      </c>
      <c r="P3131" s="46" t="s">
        <v>30</v>
      </c>
      <c r="Q3131" s="58">
        <f t="shared" si="628"/>
        <v>0</v>
      </c>
      <c r="R3131" s="46">
        <f t="shared" si="629"/>
        <v>1398.3200000000002</v>
      </c>
      <c r="S3131" s="58" t="str">
        <f t="shared" si="630"/>
        <v>No Discount</v>
      </c>
      <c r="T3131" s="46" t="str">
        <f t="shared" si="631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632"/>
        <v>0</v>
      </c>
      <c r="W3131" s="46">
        <f t="shared" si="633"/>
        <v>1398.3200000000002</v>
      </c>
      <c r="X3131" s="58">
        <f t="shared" si="634"/>
        <v>0</v>
      </c>
      <c r="Y3131" s="46" t="str">
        <f t="shared" si="635"/>
        <v>No</v>
      </c>
      <c r="Z3131" s="46" t="str">
        <f t="shared" si="636"/>
        <v>MID</v>
      </c>
    </row>
    <row r="3132" spans="1:26" x14ac:dyDescent="0.25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624"/>
        <v>4190</v>
      </c>
      <c r="L3132" s="46">
        <f t="shared" si="625"/>
        <v>4660</v>
      </c>
      <c r="M3132" s="46">
        <v>96</v>
      </c>
      <c r="N3132" s="46">
        <f t="shared" si="626"/>
        <v>4756</v>
      </c>
      <c r="O3132" s="46">
        <f t="shared" si="627"/>
        <v>566</v>
      </c>
      <c r="P3132" s="46" t="s">
        <v>28</v>
      </c>
      <c r="Q3132" s="58">
        <f t="shared" si="628"/>
        <v>0</v>
      </c>
      <c r="R3132" s="46">
        <f t="shared" si="629"/>
        <v>1331.68</v>
      </c>
      <c r="S3132" s="58" t="str">
        <f t="shared" si="630"/>
        <v>No Discount</v>
      </c>
      <c r="T3132" s="46" t="str">
        <f t="shared" si="631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632"/>
        <v>0</v>
      </c>
      <c r="W3132" s="46">
        <f t="shared" si="633"/>
        <v>1331.68</v>
      </c>
      <c r="X3132" s="58">
        <f t="shared" si="634"/>
        <v>0</v>
      </c>
      <c r="Y3132" s="46" t="str">
        <f t="shared" si="635"/>
        <v>No</v>
      </c>
      <c r="Z3132" s="46" t="str">
        <f t="shared" si="636"/>
        <v>Very high</v>
      </c>
    </row>
    <row r="3133" spans="1:26" x14ac:dyDescent="0.25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624"/>
        <v>3080</v>
      </c>
      <c r="L3133" s="46">
        <f t="shared" si="625"/>
        <v>3236</v>
      </c>
      <c r="M3133" s="46">
        <v>80</v>
      </c>
      <c r="N3133" s="46">
        <f t="shared" si="626"/>
        <v>3316</v>
      </c>
      <c r="O3133" s="46">
        <f t="shared" si="627"/>
        <v>236</v>
      </c>
      <c r="P3133" s="46" t="s">
        <v>28</v>
      </c>
      <c r="Q3133" s="58">
        <f t="shared" si="628"/>
        <v>0.3</v>
      </c>
      <c r="R3133" s="46">
        <f t="shared" si="629"/>
        <v>994.8</v>
      </c>
      <c r="S3133" s="58" t="str">
        <f t="shared" si="630"/>
        <v>No Discount</v>
      </c>
      <c r="T3133" s="46" t="str">
        <f t="shared" si="631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632"/>
        <v>0.3</v>
      </c>
      <c r="W3133" s="46">
        <f t="shared" si="633"/>
        <v>994.8</v>
      </c>
      <c r="X3133" s="58">
        <f t="shared" si="634"/>
        <v>0</v>
      </c>
      <c r="Y3133" s="46" t="str">
        <f t="shared" si="635"/>
        <v>No</v>
      </c>
      <c r="Z3133" s="46" t="str">
        <f t="shared" si="636"/>
        <v>Very high</v>
      </c>
    </row>
    <row r="3134" spans="1:26" x14ac:dyDescent="0.25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624"/>
        <v>8043</v>
      </c>
      <c r="L3134" s="46">
        <f t="shared" si="625"/>
        <v>8361</v>
      </c>
      <c r="M3134" s="46">
        <v>82</v>
      </c>
      <c r="N3134" s="46">
        <f t="shared" si="626"/>
        <v>8443</v>
      </c>
      <c r="O3134" s="46">
        <f t="shared" si="627"/>
        <v>400</v>
      </c>
      <c r="P3134" s="46" t="s">
        <v>28</v>
      </c>
      <c r="Q3134" s="58">
        <f t="shared" si="628"/>
        <v>0</v>
      </c>
      <c r="R3134" s="46">
        <f t="shared" si="629"/>
        <v>2364.0400000000004</v>
      </c>
      <c r="S3134" s="58" t="str">
        <f t="shared" si="630"/>
        <v>No Discount</v>
      </c>
      <c r="T3134" s="46" t="str">
        <f t="shared" si="631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632"/>
        <v>0</v>
      </c>
      <c r="W3134" s="46">
        <f t="shared" si="633"/>
        <v>2364.0400000000004</v>
      </c>
      <c r="X3134" s="58">
        <f t="shared" si="634"/>
        <v>0</v>
      </c>
      <c r="Y3134" s="46" t="str">
        <f t="shared" si="635"/>
        <v>Yes</v>
      </c>
      <c r="Z3134" s="46" t="str">
        <f t="shared" si="636"/>
        <v>Very high</v>
      </c>
    </row>
    <row r="3135" spans="1:26" x14ac:dyDescent="0.25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624"/>
        <v>25604</v>
      </c>
      <c r="L3135" s="46">
        <f t="shared" si="625"/>
        <v>25600</v>
      </c>
      <c r="M3135" s="46">
        <v>88</v>
      </c>
      <c r="N3135" s="46">
        <f t="shared" si="626"/>
        <v>25688</v>
      </c>
      <c r="O3135" s="46">
        <f t="shared" si="627"/>
        <v>84</v>
      </c>
      <c r="P3135" s="46" t="s">
        <v>30</v>
      </c>
      <c r="Q3135" s="58">
        <f t="shared" si="628"/>
        <v>0.3</v>
      </c>
      <c r="R3135" s="46">
        <f t="shared" si="629"/>
        <v>7706.4</v>
      </c>
      <c r="S3135" s="58" t="str">
        <f t="shared" si="630"/>
        <v>No Discount</v>
      </c>
      <c r="T3135" s="46" t="str">
        <f t="shared" si="631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632"/>
        <v>0.3</v>
      </c>
      <c r="W3135" s="46">
        <f t="shared" si="633"/>
        <v>7706.4</v>
      </c>
      <c r="X3135" s="58">
        <f t="shared" si="634"/>
        <v>0</v>
      </c>
      <c r="Y3135" s="46" t="str">
        <f t="shared" si="635"/>
        <v>Yes</v>
      </c>
      <c r="Z3135" s="46" t="str">
        <f t="shared" si="636"/>
        <v>Very high</v>
      </c>
    </row>
    <row r="3136" spans="1:26" x14ac:dyDescent="0.25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624"/>
        <v>5442</v>
      </c>
      <c r="L3136" s="46">
        <f t="shared" si="625"/>
        <v>6108</v>
      </c>
      <c r="M3136" s="46">
        <v>69</v>
      </c>
      <c r="N3136" s="46">
        <f t="shared" si="626"/>
        <v>6177</v>
      </c>
      <c r="O3136" s="46">
        <f t="shared" si="627"/>
        <v>735</v>
      </c>
      <c r="P3136" s="46" t="s">
        <v>28</v>
      </c>
      <c r="Q3136" s="58">
        <f t="shared" si="628"/>
        <v>0.3</v>
      </c>
      <c r="R3136" s="46">
        <f t="shared" si="629"/>
        <v>1853.1</v>
      </c>
      <c r="S3136" s="58" t="str">
        <f t="shared" si="630"/>
        <v>No Discount</v>
      </c>
      <c r="T3136" s="46" t="str">
        <f t="shared" si="631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632"/>
        <v>0.3</v>
      </c>
      <c r="W3136" s="46">
        <f t="shared" si="633"/>
        <v>1853.1</v>
      </c>
      <c r="X3136" s="58">
        <f t="shared" si="634"/>
        <v>0</v>
      </c>
      <c r="Y3136" s="46" t="str">
        <f t="shared" si="635"/>
        <v>No</v>
      </c>
      <c r="Z3136" s="46" t="str">
        <f t="shared" si="636"/>
        <v>Very high</v>
      </c>
    </row>
    <row r="3137" spans="1:26" x14ac:dyDescent="0.25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624"/>
        <v>21714</v>
      </c>
      <c r="L3137" s="46">
        <f t="shared" si="625"/>
        <v>23478</v>
      </c>
      <c r="M3137" s="46">
        <v>43</v>
      </c>
      <c r="N3137" s="46">
        <f t="shared" si="626"/>
        <v>23521</v>
      </c>
      <c r="O3137" s="46">
        <f t="shared" si="627"/>
        <v>1807</v>
      </c>
      <c r="P3137" s="46" t="s">
        <v>30</v>
      </c>
      <c r="Q3137" s="58">
        <f t="shared" si="628"/>
        <v>0.3</v>
      </c>
      <c r="R3137" s="46">
        <f t="shared" si="629"/>
        <v>7056.3</v>
      </c>
      <c r="S3137" s="58" t="str">
        <f t="shared" si="630"/>
        <v>No Discount</v>
      </c>
      <c r="T3137" s="46" t="str">
        <f t="shared" si="631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632"/>
        <v>0.3</v>
      </c>
      <c r="W3137" s="46">
        <f t="shared" si="633"/>
        <v>7056.3</v>
      </c>
      <c r="X3137" s="58">
        <f t="shared" si="634"/>
        <v>0</v>
      </c>
      <c r="Y3137" s="46" t="str">
        <f t="shared" si="635"/>
        <v>Yes</v>
      </c>
      <c r="Z3137" s="46" t="str">
        <f t="shared" si="636"/>
        <v>HIGH</v>
      </c>
    </row>
    <row r="3138" spans="1:26" x14ac:dyDescent="0.25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624"/>
        <v>22689</v>
      </c>
      <c r="L3138" s="46">
        <f t="shared" si="625"/>
        <v>23592</v>
      </c>
      <c r="M3138" s="46">
        <v>32</v>
      </c>
      <c r="N3138" s="46">
        <f t="shared" si="626"/>
        <v>23624</v>
      </c>
      <c r="O3138" s="46">
        <f t="shared" si="627"/>
        <v>935</v>
      </c>
      <c r="P3138" s="46" t="s">
        <v>28</v>
      </c>
      <c r="Q3138" s="58">
        <f t="shared" si="628"/>
        <v>0</v>
      </c>
      <c r="R3138" s="46" t="str">
        <f t="shared" si="629"/>
        <v>-</v>
      </c>
      <c r="S3138" s="58" t="str">
        <f t="shared" si="630"/>
        <v>No Discount</v>
      </c>
      <c r="T3138" s="46" t="str">
        <f t="shared" si="631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632"/>
        <v>0</v>
      </c>
      <c r="W3138" s="46" t="str">
        <f t="shared" si="633"/>
        <v>-</v>
      </c>
      <c r="X3138" s="58">
        <f t="shared" si="634"/>
        <v>0</v>
      </c>
      <c r="Y3138" s="46" t="str">
        <f t="shared" si="635"/>
        <v>Yes</v>
      </c>
      <c r="Z3138" s="46" t="str">
        <f t="shared" si="636"/>
        <v>MID</v>
      </c>
    </row>
    <row r="3139" spans="1:26" x14ac:dyDescent="0.25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637">I3139*J3139</f>
        <v>630</v>
      </c>
      <c r="L3139" s="46">
        <f t="shared" ref="L3139:L3202" si="638">H3139*J3139</f>
        <v>672</v>
      </c>
      <c r="M3139" s="46">
        <v>41</v>
      </c>
      <c r="N3139" s="46">
        <f t="shared" ref="N3139:N3202" si="639">L3139+M3139</f>
        <v>713</v>
      </c>
      <c r="O3139" s="46">
        <f t="shared" ref="O3139:O3202" si="640">N3139-K3139</f>
        <v>83</v>
      </c>
      <c r="P3139" s="46" t="s">
        <v>152</v>
      </c>
      <c r="Q3139" s="58">
        <f t="shared" ref="Q3139:Q3202" si="641">IF(E3139="Amazon",30%,0)</f>
        <v>0.3</v>
      </c>
      <c r="R3139" s="46">
        <f t="shared" ref="R3139:R3202" si="642">IF(E3139="Amazon",30%*N3139,IF(E3139="Flipkart",28%*N3139,IF(E3139="India Mart",15%*N3139,"-")))</f>
        <v>213.9</v>
      </c>
      <c r="S3139" s="58" t="str">
        <f t="shared" ref="S3139:S3202" si="643">IF(AND(E3139="Website",N3139&gt;25000),2%,"No Discount")</f>
        <v>No Discount</v>
      </c>
      <c r="T3139" s="46" t="str">
        <f t="shared" ref="T3139:T3202" si="644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ref="V3139:V3202" si="645">IF(E3139="Amazon",30%,0%)</f>
        <v>0.3</v>
      </c>
      <c r="W3139" s="46">
        <f t="shared" ref="W3139:W3202" si="646">IF(E3139="Amazon",N3139*30%,IF(E3139="flipkart",N3139*28%,IF(E3139="indiamart",N3139*15%,"-")))</f>
        <v>213.9</v>
      </c>
      <c r="X3139" s="58">
        <f t="shared" ref="X3139:X3202" si="647">IF(AND(E3139="website",N3139&gt;25000),2%,0%)</f>
        <v>0</v>
      </c>
      <c r="Y3139" s="46" t="str">
        <f t="shared" ref="Y3139:Y3202" si="648">IF(OR(D3139="Furniture",D3139="Technology"),"Yes","No")</f>
        <v>No</v>
      </c>
      <c r="Z3139" s="46" t="str">
        <f t="shared" ref="Z3139:Z3202" si="649">_xlfn.IFS(M3139&lt;=20,"LOW",M3139&lt;=40,"MID",M3139&lt;=60,"HIGH",M3139&gt;60,"Very high")</f>
        <v>HIGH</v>
      </c>
    </row>
    <row r="3140" spans="1:26" x14ac:dyDescent="0.25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637"/>
        <v>244</v>
      </c>
      <c r="L3140" s="46">
        <f t="shared" si="638"/>
        <v>260</v>
      </c>
      <c r="M3140" s="46">
        <v>30</v>
      </c>
      <c r="N3140" s="46">
        <f t="shared" si="639"/>
        <v>290</v>
      </c>
      <c r="O3140" s="46">
        <f t="shared" si="640"/>
        <v>46</v>
      </c>
      <c r="P3140" s="46" t="s">
        <v>30</v>
      </c>
      <c r="Q3140" s="58">
        <f t="shared" si="641"/>
        <v>0</v>
      </c>
      <c r="R3140" s="46" t="str">
        <f t="shared" si="642"/>
        <v>-</v>
      </c>
      <c r="S3140" s="58" t="str">
        <f t="shared" si="643"/>
        <v>No Discount</v>
      </c>
      <c r="T3140" s="46" t="str">
        <f t="shared" si="644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645"/>
        <v>0</v>
      </c>
      <c r="W3140" s="46" t="str">
        <f t="shared" si="646"/>
        <v>-</v>
      </c>
      <c r="X3140" s="58">
        <f t="shared" si="647"/>
        <v>0</v>
      </c>
      <c r="Y3140" s="46" t="str">
        <f t="shared" si="648"/>
        <v>No</v>
      </c>
      <c r="Z3140" s="46" t="str">
        <f t="shared" si="649"/>
        <v>MID</v>
      </c>
    </row>
    <row r="3141" spans="1:26" x14ac:dyDescent="0.25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637"/>
        <v>3668</v>
      </c>
      <c r="L3141" s="46">
        <f t="shared" si="638"/>
        <v>3850</v>
      </c>
      <c r="M3141" s="46">
        <v>65</v>
      </c>
      <c r="N3141" s="46">
        <f t="shared" si="639"/>
        <v>3915</v>
      </c>
      <c r="O3141" s="46">
        <f t="shared" si="640"/>
        <v>247</v>
      </c>
      <c r="P3141" s="46" t="s">
        <v>152</v>
      </c>
      <c r="Q3141" s="58">
        <f t="shared" si="641"/>
        <v>0</v>
      </c>
      <c r="R3141" s="46" t="str">
        <f t="shared" si="642"/>
        <v>-</v>
      </c>
      <c r="S3141" s="58" t="str">
        <f t="shared" si="643"/>
        <v>No Discount</v>
      </c>
      <c r="T3141" s="46" t="str">
        <f t="shared" si="644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645"/>
        <v>0</v>
      </c>
      <c r="W3141" s="46" t="str">
        <f t="shared" si="646"/>
        <v>-</v>
      </c>
      <c r="X3141" s="58">
        <f t="shared" si="647"/>
        <v>0</v>
      </c>
      <c r="Y3141" s="46" t="str">
        <f t="shared" si="648"/>
        <v>Yes</v>
      </c>
      <c r="Z3141" s="46" t="str">
        <f t="shared" si="649"/>
        <v>Very high</v>
      </c>
    </row>
    <row r="3142" spans="1:26" x14ac:dyDescent="0.25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637"/>
        <v>193</v>
      </c>
      <c r="L3142" s="46">
        <f t="shared" si="638"/>
        <v>210</v>
      </c>
      <c r="M3142" s="46">
        <v>28</v>
      </c>
      <c r="N3142" s="46">
        <f t="shared" si="639"/>
        <v>238</v>
      </c>
      <c r="O3142" s="46">
        <f t="shared" si="640"/>
        <v>45</v>
      </c>
      <c r="P3142" s="46" t="s">
        <v>30</v>
      </c>
      <c r="Q3142" s="58">
        <f t="shared" si="641"/>
        <v>0</v>
      </c>
      <c r="R3142" s="46" t="str">
        <f t="shared" si="642"/>
        <v>-</v>
      </c>
      <c r="S3142" s="58" t="str">
        <f t="shared" si="643"/>
        <v>No Discount</v>
      </c>
      <c r="T3142" s="46" t="str">
        <f t="shared" si="644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645"/>
        <v>0</v>
      </c>
      <c r="W3142" s="46" t="str">
        <f t="shared" si="646"/>
        <v>-</v>
      </c>
      <c r="X3142" s="58">
        <f t="shared" si="647"/>
        <v>0</v>
      </c>
      <c r="Y3142" s="46" t="str">
        <f t="shared" si="648"/>
        <v>No</v>
      </c>
      <c r="Z3142" s="46" t="str">
        <f t="shared" si="649"/>
        <v>MID</v>
      </c>
    </row>
    <row r="3143" spans="1:26" x14ac:dyDescent="0.25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637"/>
        <v>2967</v>
      </c>
      <c r="L3143" s="46">
        <f t="shared" si="638"/>
        <v>3174</v>
      </c>
      <c r="M3143" s="46">
        <v>86</v>
      </c>
      <c r="N3143" s="46">
        <f t="shared" si="639"/>
        <v>3260</v>
      </c>
      <c r="O3143" s="46">
        <f t="shared" si="640"/>
        <v>293</v>
      </c>
      <c r="P3143" s="46" t="s">
        <v>30</v>
      </c>
      <c r="Q3143" s="58">
        <f t="shared" si="641"/>
        <v>0</v>
      </c>
      <c r="R3143" s="46" t="str">
        <f t="shared" si="642"/>
        <v>-</v>
      </c>
      <c r="S3143" s="58" t="str">
        <f t="shared" si="643"/>
        <v>No Discount</v>
      </c>
      <c r="T3143" s="46" t="str">
        <f t="shared" si="644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645"/>
        <v>0</v>
      </c>
      <c r="W3143" s="46" t="str">
        <f t="shared" si="646"/>
        <v>-</v>
      </c>
      <c r="X3143" s="58">
        <f t="shared" si="647"/>
        <v>0</v>
      </c>
      <c r="Y3143" s="46" t="str">
        <f t="shared" si="648"/>
        <v>No</v>
      </c>
      <c r="Z3143" s="46" t="str">
        <f t="shared" si="649"/>
        <v>Very high</v>
      </c>
    </row>
    <row r="3144" spans="1:26" x14ac:dyDescent="0.25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637"/>
        <v>1970</v>
      </c>
      <c r="L3144" s="46">
        <f t="shared" si="638"/>
        <v>2088</v>
      </c>
      <c r="M3144" s="46">
        <v>31</v>
      </c>
      <c r="N3144" s="46">
        <f t="shared" si="639"/>
        <v>2119</v>
      </c>
      <c r="O3144" s="46">
        <f t="shared" si="640"/>
        <v>149</v>
      </c>
      <c r="P3144" s="46" t="s">
        <v>30</v>
      </c>
      <c r="Q3144" s="58">
        <f t="shared" si="641"/>
        <v>0.3</v>
      </c>
      <c r="R3144" s="46">
        <f t="shared" si="642"/>
        <v>635.69999999999993</v>
      </c>
      <c r="S3144" s="58" t="str">
        <f t="shared" si="643"/>
        <v>No Discount</v>
      </c>
      <c r="T3144" s="46" t="str">
        <f t="shared" si="644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645"/>
        <v>0.3</v>
      </c>
      <c r="W3144" s="46">
        <f t="shared" si="646"/>
        <v>635.69999999999993</v>
      </c>
      <c r="X3144" s="58">
        <f t="shared" si="647"/>
        <v>0</v>
      </c>
      <c r="Y3144" s="46" t="str">
        <f t="shared" si="648"/>
        <v>Yes</v>
      </c>
      <c r="Z3144" s="46" t="str">
        <f t="shared" si="649"/>
        <v>MID</v>
      </c>
    </row>
    <row r="3145" spans="1:26" x14ac:dyDescent="0.25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637"/>
        <v>15800</v>
      </c>
      <c r="L3145" s="46">
        <f t="shared" si="638"/>
        <v>17234</v>
      </c>
      <c r="M3145" s="46">
        <v>99</v>
      </c>
      <c r="N3145" s="46">
        <f t="shared" si="639"/>
        <v>17333</v>
      </c>
      <c r="O3145" s="46">
        <f t="shared" si="640"/>
        <v>1533</v>
      </c>
      <c r="P3145" s="46" t="s">
        <v>30</v>
      </c>
      <c r="Q3145" s="58">
        <f t="shared" si="641"/>
        <v>0</v>
      </c>
      <c r="R3145" s="46" t="str">
        <f t="shared" si="642"/>
        <v>-</v>
      </c>
      <c r="S3145" s="58" t="str">
        <f t="shared" si="643"/>
        <v>No Discount</v>
      </c>
      <c r="T3145" s="46" t="str">
        <f t="shared" si="644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645"/>
        <v>0</v>
      </c>
      <c r="W3145" s="46" t="str">
        <f t="shared" si="646"/>
        <v>-</v>
      </c>
      <c r="X3145" s="58">
        <f t="shared" si="647"/>
        <v>0</v>
      </c>
      <c r="Y3145" s="46" t="str">
        <f t="shared" si="648"/>
        <v>Yes</v>
      </c>
      <c r="Z3145" s="46" t="str">
        <f t="shared" si="649"/>
        <v>Very high</v>
      </c>
    </row>
    <row r="3146" spans="1:26" x14ac:dyDescent="0.25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637"/>
        <v>1478</v>
      </c>
      <c r="L3146" s="46">
        <f t="shared" si="638"/>
        <v>1578</v>
      </c>
      <c r="M3146" s="46">
        <v>76</v>
      </c>
      <c r="N3146" s="46">
        <f t="shared" si="639"/>
        <v>1654</v>
      </c>
      <c r="O3146" s="46">
        <f t="shared" si="640"/>
        <v>176</v>
      </c>
      <c r="P3146" s="46" t="s">
        <v>152</v>
      </c>
      <c r="Q3146" s="58">
        <f t="shared" si="641"/>
        <v>0</v>
      </c>
      <c r="R3146" s="46" t="str">
        <f t="shared" si="642"/>
        <v>-</v>
      </c>
      <c r="S3146" s="58" t="str">
        <f t="shared" si="643"/>
        <v>No Discount</v>
      </c>
      <c r="T3146" s="46" t="str">
        <f t="shared" si="644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645"/>
        <v>0</v>
      </c>
      <c r="W3146" s="46" t="str">
        <f t="shared" si="646"/>
        <v>-</v>
      </c>
      <c r="X3146" s="58">
        <f t="shared" si="647"/>
        <v>0</v>
      </c>
      <c r="Y3146" s="46" t="str">
        <f t="shared" si="648"/>
        <v>No</v>
      </c>
      <c r="Z3146" s="46" t="str">
        <f t="shared" si="649"/>
        <v>Very high</v>
      </c>
    </row>
    <row r="3147" spans="1:26" x14ac:dyDescent="0.25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637"/>
        <v>1230</v>
      </c>
      <c r="L3147" s="46">
        <f t="shared" si="638"/>
        <v>1316</v>
      </c>
      <c r="M3147" s="46">
        <v>51</v>
      </c>
      <c r="N3147" s="46">
        <f t="shared" si="639"/>
        <v>1367</v>
      </c>
      <c r="O3147" s="46">
        <f t="shared" si="640"/>
        <v>137</v>
      </c>
      <c r="P3147" s="46" t="s">
        <v>28</v>
      </c>
      <c r="Q3147" s="58">
        <f t="shared" si="641"/>
        <v>0</v>
      </c>
      <c r="R3147" s="46" t="str">
        <f t="shared" si="642"/>
        <v>-</v>
      </c>
      <c r="S3147" s="58" t="str">
        <f t="shared" si="643"/>
        <v>No Discount</v>
      </c>
      <c r="T3147" s="46" t="str">
        <f t="shared" si="644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645"/>
        <v>0</v>
      </c>
      <c r="W3147" s="46" t="str">
        <f t="shared" si="646"/>
        <v>-</v>
      </c>
      <c r="X3147" s="58">
        <f t="shared" si="647"/>
        <v>0</v>
      </c>
      <c r="Y3147" s="46" t="str">
        <f t="shared" si="648"/>
        <v>No</v>
      </c>
      <c r="Z3147" s="46" t="str">
        <f t="shared" si="649"/>
        <v>HIGH</v>
      </c>
    </row>
    <row r="3148" spans="1:26" x14ac:dyDescent="0.25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637"/>
        <v>4080</v>
      </c>
      <c r="L3148" s="46">
        <f t="shared" si="638"/>
        <v>4620</v>
      </c>
      <c r="M3148" s="46">
        <v>58</v>
      </c>
      <c r="N3148" s="46">
        <f t="shared" si="639"/>
        <v>4678</v>
      </c>
      <c r="O3148" s="46">
        <f t="shared" si="640"/>
        <v>598</v>
      </c>
      <c r="P3148" s="46" t="s">
        <v>30</v>
      </c>
      <c r="Q3148" s="58">
        <f t="shared" si="641"/>
        <v>0</v>
      </c>
      <c r="R3148" s="46" t="str">
        <f t="shared" si="642"/>
        <v>-</v>
      </c>
      <c r="S3148" s="58" t="str">
        <f t="shared" si="643"/>
        <v>No Discount</v>
      </c>
      <c r="T3148" s="46" t="str">
        <f t="shared" si="644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645"/>
        <v>0</v>
      </c>
      <c r="W3148" s="46" t="str">
        <f t="shared" si="646"/>
        <v>-</v>
      </c>
      <c r="X3148" s="58">
        <f t="shared" si="647"/>
        <v>0</v>
      </c>
      <c r="Y3148" s="46" t="str">
        <f t="shared" si="648"/>
        <v>No</v>
      </c>
      <c r="Z3148" s="46" t="str">
        <f t="shared" si="649"/>
        <v>HIGH</v>
      </c>
    </row>
    <row r="3149" spans="1:26" x14ac:dyDescent="0.25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637"/>
        <v>13470</v>
      </c>
      <c r="L3149" s="46">
        <f t="shared" si="638"/>
        <v>14825</v>
      </c>
      <c r="M3149" s="46">
        <v>46</v>
      </c>
      <c r="N3149" s="46">
        <f t="shared" si="639"/>
        <v>14871</v>
      </c>
      <c r="O3149" s="46">
        <f t="shared" si="640"/>
        <v>1401</v>
      </c>
      <c r="P3149" s="46" t="s">
        <v>28</v>
      </c>
      <c r="Q3149" s="58">
        <f t="shared" si="641"/>
        <v>0.3</v>
      </c>
      <c r="R3149" s="46">
        <f t="shared" si="642"/>
        <v>4461.3</v>
      </c>
      <c r="S3149" s="58" t="str">
        <f t="shared" si="643"/>
        <v>No Discount</v>
      </c>
      <c r="T3149" s="46" t="str">
        <f t="shared" si="644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645"/>
        <v>0.3</v>
      </c>
      <c r="W3149" s="46">
        <f t="shared" si="646"/>
        <v>4461.3</v>
      </c>
      <c r="X3149" s="58">
        <f t="shared" si="647"/>
        <v>0</v>
      </c>
      <c r="Y3149" s="46" t="str">
        <f t="shared" si="648"/>
        <v>No</v>
      </c>
      <c r="Z3149" s="46" t="str">
        <f t="shared" si="649"/>
        <v>HIGH</v>
      </c>
    </row>
    <row r="3150" spans="1:26" x14ac:dyDescent="0.25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637"/>
        <v>6556</v>
      </c>
      <c r="L3150" s="46">
        <f t="shared" si="638"/>
        <v>6812</v>
      </c>
      <c r="M3150" s="46">
        <v>24</v>
      </c>
      <c r="N3150" s="46">
        <f t="shared" si="639"/>
        <v>6836</v>
      </c>
      <c r="O3150" s="46">
        <f t="shared" si="640"/>
        <v>280</v>
      </c>
      <c r="P3150" s="46" t="s">
        <v>30</v>
      </c>
      <c r="Q3150" s="58">
        <f t="shared" si="641"/>
        <v>0</v>
      </c>
      <c r="R3150" s="46" t="str">
        <f t="shared" si="642"/>
        <v>-</v>
      </c>
      <c r="S3150" s="58" t="str">
        <f t="shared" si="643"/>
        <v>No Discount</v>
      </c>
      <c r="T3150" s="46" t="str">
        <f t="shared" si="644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645"/>
        <v>0</v>
      </c>
      <c r="W3150" s="46" t="str">
        <f t="shared" si="646"/>
        <v>-</v>
      </c>
      <c r="X3150" s="58">
        <f t="shared" si="647"/>
        <v>0</v>
      </c>
      <c r="Y3150" s="46" t="str">
        <f t="shared" si="648"/>
        <v>Yes</v>
      </c>
      <c r="Z3150" s="46" t="str">
        <f t="shared" si="649"/>
        <v>MID</v>
      </c>
    </row>
    <row r="3151" spans="1:26" x14ac:dyDescent="0.25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637"/>
        <v>1136</v>
      </c>
      <c r="L3151" s="46">
        <f t="shared" si="638"/>
        <v>1181</v>
      </c>
      <c r="M3151" s="46">
        <v>41</v>
      </c>
      <c r="N3151" s="46">
        <f t="shared" si="639"/>
        <v>1222</v>
      </c>
      <c r="O3151" s="46">
        <f t="shared" si="640"/>
        <v>86</v>
      </c>
      <c r="P3151" s="46" t="s">
        <v>30</v>
      </c>
      <c r="Q3151" s="58">
        <f t="shared" si="641"/>
        <v>0</v>
      </c>
      <c r="R3151" s="46" t="str">
        <f t="shared" si="642"/>
        <v>-</v>
      </c>
      <c r="S3151" s="58" t="str">
        <f t="shared" si="643"/>
        <v>No Discount</v>
      </c>
      <c r="T3151" s="46" t="str">
        <f t="shared" si="644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645"/>
        <v>0</v>
      </c>
      <c r="W3151" s="46" t="str">
        <f t="shared" si="646"/>
        <v>-</v>
      </c>
      <c r="X3151" s="58">
        <f t="shared" si="647"/>
        <v>0</v>
      </c>
      <c r="Y3151" s="46" t="str">
        <f t="shared" si="648"/>
        <v>Yes</v>
      </c>
      <c r="Z3151" s="46" t="str">
        <f t="shared" si="649"/>
        <v>HIGH</v>
      </c>
    </row>
    <row r="3152" spans="1:26" x14ac:dyDescent="0.25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637"/>
        <v>298</v>
      </c>
      <c r="L3152" s="46">
        <f t="shared" si="638"/>
        <v>332</v>
      </c>
      <c r="M3152" s="46">
        <v>30</v>
      </c>
      <c r="N3152" s="46">
        <f t="shared" si="639"/>
        <v>362</v>
      </c>
      <c r="O3152" s="46">
        <f t="shared" si="640"/>
        <v>64</v>
      </c>
      <c r="P3152" s="46" t="s">
        <v>152</v>
      </c>
      <c r="Q3152" s="58">
        <f t="shared" si="641"/>
        <v>0</v>
      </c>
      <c r="R3152" s="46">
        <f t="shared" si="642"/>
        <v>101.36000000000001</v>
      </c>
      <c r="S3152" s="58" t="str">
        <f t="shared" si="643"/>
        <v>No Discount</v>
      </c>
      <c r="T3152" s="46" t="str">
        <f t="shared" si="644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645"/>
        <v>0</v>
      </c>
      <c r="W3152" s="46">
        <f t="shared" si="646"/>
        <v>101.36000000000001</v>
      </c>
      <c r="X3152" s="58">
        <f t="shared" si="647"/>
        <v>0</v>
      </c>
      <c r="Y3152" s="46" t="str">
        <f t="shared" si="648"/>
        <v>No</v>
      </c>
      <c r="Z3152" s="46" t="str">
        <f t="shared" si="649"/>
        <v>MID</v>
      </c>
    </row>
    <row r="3153" spans="1:26" x14ac:dyDescent="0.25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637"/>
        <v>6658</v>
      </c>
      <c r="L3153" s="46">
        <f t="shared" si="638"/>
        <v>7327</v>
      </c>
      <c r="M3153" s="46">
        <v>63</v>
      </c>
      <c r="N3153" s="46">
        <f t="shared" si="639"/>
        <v>7390</v>
      </c>
      <c r="O3153" s="46">
        <f t="shared" si="640"/>
        <v>732</v>
      </c>
      <c r="P3153" s="46" t="s">
        <v>28</v>
      </c>
      <c r="Q3153" s="58">
        <f t="shared" si="641"/>
        <v>0</v>
      </c>
      <c r="R3153" s="46" t="str">
        <f t="shared" si="642"/>
        <v>-</v>
      </c>
      <c r="S3153" s="58" t="str">
        <f t="shared" si="643"/>
        <v>No Discount</v>
      </c>
      <c r="T3153" s="46" t="str">
        <f t="shared" si="644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645"/>
        <v>0</v>
      </c>
      <c r="W3153" s="46" t="str">
        <f t="shared" si="646"/>
        <v>-</v>
      </c>
      <c r="X3153" s="58">
        <f t="shared" si="647"/>
        <v>0</v>
      </c>
      <c r="Y3153" s="46" t="str">
        <f t="shared" si="648"/>
        <v>Yes</v>
      </c>
      <c r="Z3153" s="46" t="str">
        <f t="shared" si="649"/>
        <v>Very high</v>
      </c>
    </row>
    <row r="3154" spans="1:26" x14ac:dyDescent="0.25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637"/>
        <v>573</v>
      </c>
      <c r="L3154" s="46">
        <f t="shared" si="638"/>
        <v>630</v>
      </c>
      <c r="M3154" s="46">
        <v>56</v>
      </c>
      <c r="N3154" s="46">
        <f t="shared" si="639"/>
        <v>686</v>
      </c>
      <c r="O3154" s="46">
        <f t="shared" si="640"/>
        <v>113</v>
      </c>
      <c r="P3154" s="46" t="s">
        <v>30</v>
      </c>
      <c r="Q3154" s="58">
        <f t="shared" si="641"/>
        <v>0</v>
      </c>
      <c r="R3154" s="46" t="str">
        <f t="shared" si="642"/>
        <v>-</v>
      </c>
      <c r="S3154" s="58" t="str">
        <f t="shared" si="643"/>
        <v>No Discount</v>
      </c>
      <c r="T3154" s="46" t="str">
        <f t="shared" si="644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645"/>
        <v>0</v>
      </c>
      <c r="W3154" s="46" t="str">
        <f t="shared" si="646"/>
        <v>-</v>
      </c>
      <c r="X3154" s="58">
        <f t="shared" si="647"/>
        <v>0</v>
      </c>
      <c r="Y3154" s="46" t="str">
        <f t="shared" si="648"/>
        <v>No</v>
      </c>
      <c r="Z3154" s="46" t="str">
        <f t="shared" si="649"/>
        <v>HIGH</v>
      </c>
    </row>
    <row r="3155" spans="1:26" x14ac:dyDescent="0.25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637"/>
        <v>5912</v>
      </c>
      <c r="L3155" s="46">
        <f t="shared" si="638"/>
        <v>6312</v>
      </c>
      <c r="M3155" s="46">
        <v>79</v>
      </c>
      <c r="N3155" s="46">
        <f t="shared" si="639"/>
        <v>6391</v>
      </c>
      <c r="O3155" s="46">
        <f t="shared" si="640"/>
        <v>479</v>
      </c>
      <c r="P3155" s="46" t="s">
        <v>30</v>
      </c>
      <c r="Q3155" s="58">
        <f t="shared" si="641"/>
        <v>0</v>
      </c>
      <c r="R3155" s="46" t="str">
        <f t="shared" si="642"/>
        <v>-</v>
      </c>
      <c r="S3155" s="58" t="str">
        <f t="shared" si="643"/>
        <v>No Discount</v>
      </c>
      <c r="T3155" s="46" t="str">
        <f t="shared" si="644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645"/>
        <v>0</v>
      </c>
      <c r="W3155" s="46" t="str">
        <f t="shared" si="646"/>
        <v>-</v>
      </c>
      <c r="X3155" s="58">
        <f t="shared" si="647"/>
        <v>0</v>
      </c>
      <c r="Y3155" s="46" t="str">
        <f t="shared" si="648"/>
        <v>No</v>
      </c>
      <c r="Z3155" s="46" t="str">
        <f t="shared" si="649"/>
        <v>Very high</v>
      </c>
    </row>
    <row r="3156" spans="1:26" x14ac:dyDescent="0.25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637"/>
        <v>37968</v>
      </c>
      <c r="L3156" s="46">
        <f t="shared" si="638"/>
        <v>42168</v>
      </c>
      <c r="M3156" s="46">
        <v>36</v>
      </c>
      <c r="N3156" s="46">
        <f t="shared" si="639"/>
        <v>42204</v>
      </c>
      <c r="O3156" s="46">
        <f t="shared" si="640"/>
        <v>4236</v>
      </c>
      <c r="P3156" s="46" t="s">
        <v>30</v>
      </c>
      <c r="Q3156" s="58">
        <f t="shared" si="641"/>
        <v>0</v>
      </c>
      <c r="R3156" s="46" t="str">
        <f t="shared" si="642"/>
        <v>-</v>
      </c>
      <c r="S3156" s="58" t="str">
        <f t="shared" si="643"/>
        <v>No Discount</v>
      </c>
      <c r="T3156" s="46" t="str">
        <f t="shared" si="644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645"/>
        <v>0</v>
      </c>
      <c r="W3156" s="46" t="str">
        <f t="shared" si="646"/>
        <v>-</v>
      </c>
      <c r="X3156" s="58">
        <f t="shared" si="647"/>
        <v>0</v>
      </c>
      <c r="Y3156" s="46" t="str">
        <f t="shared" si="648"/>
        <v>Yes</v>
      </c>
      <c r="Z3156" s="46" t="str">
        <f t="shared" si="649"/>
        <v>MID</v>
      </c>
    </row>
    <row r="3157" spans="1:26" x14ac:dyDescent="0.25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637"/>
        <v>1656</v>
      </c>
      <c r="L3157" s="46">
        <f t="shared" si="638"/>
        <v>1772</v>
      </c>
      <c r="M3157" s="46">
        <v>27</v>
      </c>
      <c r="N3157" s="46">
        <f t="shared" si="639"/>
        <v>1799</v>
      </c>
      <c r="O3157" s="46">
        <f t="shared" si="640"/>
        <v>143</v>
      </c>
      <c r="P3157" s="46" t="s">
        <v>28</v>
      </c>
      <c r="Q3157" s="58">
        <f t="shared" si="641"/>
        <v>0</v>
      </c>
      <c r="R3157" s="46" t="str">
        <f t="shared" si="642"/>
        <v>-</v>
      </c>
      <c r="S3157" s="58" t="str">
        <f t="shared" si="643"/>
        <v>No Discount</v>
      </c>
      <c r="T3157" s="46" t="str">
        <f t="shared" si="644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645"/>
        <v>0</v>
      </c>
      <c r="W3157" s="46" t="str">
        <f t="shared" si="646"/>
        <v>-</v>
      </c>
      <c r="X3157" s="58">
        <f t="shared" si="647"/>
        <v>0</v>
      </c>
      <c r="Y3157" s="46" t="str">
        <f t="shared" si="648"/>
        <v>Yes</v>
      </c>
      <c r="Z3157" s="46" t="str">
        <f t="shared" si="649"/>
        <v>MID</v>
      </c>
    </row>
    <row r="3158" spans="1:26" x14ac:dyDescent="0.25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637"/>
        <v>2703</v>
      </c>
      <c r="L3158" s="46">
        <f t="shared" si="638"/>
        <v>2862</v>
      </c>
      <c r="M3158" s="46">
        <v>46</v>
      </c>
      <c r="N3158" s="46">
        <f t="shared" si="639"/>
        <v>2908</v>
      </c>
      <c r="O3158" s="46">
        <f t="shared" si="640"/>
        <v>205</v>
      </c>
      <c r="P3158" s="46" t="s">
        <v>30</v>
      </c>
      <c r="Q3158" s="58">
        <f t="shared" si="641"/>
        <v>0</v>
      </c>
      <c r="R3158" s="46" t="str">
        <f t="shared" si="642"/>
        <v>-</v>
      </c>
      <c r="S3158" s="58" t="str">
        <f t="shared" si="643"/>
        <v>No Discount</v>
      </c>
      <c r="T3158" s="46" t="str">
        <f t="shared" si="644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645"/>
        <v>0</v>
      </c>
      <c r="W3158" s="46" t="str">
        <f t="shared" si="646"/>
        <v>-</v>
      </c>
      <c r="X3158" s="58">
        <f t="shared" si="647"/>
        <v>0</v>
      </c>
      <c r="Y3158" s="46" t="str">
        <f t="shared" si="648"/>
        <v>No</v>
      </c>
      <c r="Z3158" s="46" t="str">
        <f t="shared" si="649"/>
        <v>HIGH</v>
      </c>
    </row>
    <row r="3159" spans="1:26" x14ac:dyDescent="0.25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637"/>
        <v>272224</v>
      </c>
      <c r="L3159" s="46">
        <f t="shared" si="638"/>
        <v>288456</v>
      </c>
      <c r="M3159" s="46">
        <v>22</v>
      </c>
      <c r="N3159" s="46">
        <f t="shared" si="639"/>
        <v>288478</v>
      </c>
      <c r="O3159" s="46">
        <f t="shared" si="640"/>
        <v>16254</v>
      </c>
      <c r="P3159" s="46" t="s">
        <v>28</v>
      </c>
      <c r="Q3159" s="58">
        <f t="shared" si="641"/>
        <v>0.3</v>
      </c>
      <c r="R3159" s="46">
        <f t="shared" si="642"/>
        <v>86543.4</v>
      </c>
      <c r="S3159" s="58" t="str">
        <f t="shared" si="643"/>
        <v>No Discount</v>
      </c>
      <c r="T3159" s="46" t="str">
        <f t="shared" si="644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645"/>
        <v>0.3</v>
      </c>
      <c r="W3159" s="46">
        <f t="shared" si="646"/>
        <v>86543.4</v>
      </c>
      <c r="X3159" s="58">
        <f t="shared" si="647"/>
        <v>0</v>
      </c>
      <c r="Y3159" s="46" t="str">
        <f t="shared" si="648"/>
        <v>Yes</v>
      </c>
      <c r="Z3159" s="46" t="str">
        <f t="shared" si="649"/>
        <v>MID</v>
      </c>
    </row>
    <row r="3160" spans="1:26" x14ac:dyDescent="0.25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637"/>
        <v>13473</v>
      </c>
      <c r="L3160" s="46">
        <f t="shared" si="638"/>
        <v>13608</v>
      </c>
      <c r="M3160" s="46">
        <v>64</v>
      </c>
      <c r="N3160" s="46">
        <f t="shared" si="639"/>
        <v>13672</v>
      </c>
      <c r="O3160" s="46">
        <f t="shared" si="640"/>
        <v>199</v>
      </c>
      <c r="P3160" s="46" t="s">
        <v>30</v>
      </c>
      <c r="Q3160" s="58">
        <f t="shared" si="641"/>
        <v>0</v>
      </c>
      <c r="R3160" s="46" t="str">
        <f t="shared" si="642"/>
        <v>-</v>
      </c>
      <c r="S3160" s="58" t="str">
        <f t="shared" si="643"/>
        <v>No Discount</v>
      </c>
      <c r="T3160" s="46" t="str">
        <f t="shared" si="644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645"/>
        <v>0</v>
      </c>
      <c r="W3160" s="46" t="str">
        <f t="shared" si="646"/>
        <v>-</v>
      </c>
      <c r="X3160" s="58">
        <f t="shared" si="647"/>
        <v>0</v>
      </c>
      <c r="Y3160" s="46" t="str">
        <f t="shared" si="648"/>
        <v>No</v>
      </c>
      <c r="Z3160" s="46" t="str">
        <f t="shared" si="649"/>
        <v>Very high</v>
      </c>
    </row>
    <row r="3161" spans="1:26" x14ac:dyDescent="0.25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637"/>
        <v>39005</v>
      </c>
      <c r="L3161" s="46">
        <f t="shared" si="638"/>
        <v>42165</v>
      </c>
      <c r="M3161" s="46">
        <v>86</v>
      </c>
      <c r="N3161" s="46">
        <f t="shared" si="639"/>
        <v>42251</v>
      </c>
      <c r="O3161" s="46">
        <f t="shared" si="640"/>
        <v>3246</v>
      </c>
      <c r="P3161" s="46" t="s">
        <v>28</v>
      </c>
      <c r="Q3161" s="58">
        <f t="shared" si="641"/>
        <v>0</v>
      </c>
      <c r="R3161" s="46" t="str">
        <f t="shared" si="642"/>
        <v>-</v>
      </c>
      <c r="S3161" s="58" t="str">
        <f t="shared" si="643"/>
        <v>No Discount</v>
      </c>
      <c r="T3161" s="46" t="str">
        <f t="shared" si="644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645"/>
        <v>0</v>
      </c>
      <c r="W3161" s="46" t="str">
        <f t="shared" si="646"/>
        <v>-</v>
      </c>
      <c r="X3161" s="58">
        <f t="shared" si="647"/>
        <v>0</v>
      </c>
      <c r="Y3161" s="46" t="str">
        <f t="shared" si="648"/>
        <v>Yes</v>
      </c>
      <c r="Z3161" s="46" t="str">
        <f t="shared" si="649"/>
        <v>Very high</v>
      </c>
    </row>
    <row r="3162" spans="1:26" x14ac:dyDescent="0.25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637"/>
        <v>1758</v>
      </c>
      <c r="L3162" s="46">
        <f t="shared" si="638"/>
        <v>1846</v>
      </c>
      <c r="M3162" s="46">
        <v>74</v>
      </c>
      <c r="N3162" s="46">
        <f t="shared" si="639"/>
        <v>1920</v>
      </c>
      <c r="O3162" s="46">
        <f t="shared" si="640"/>
        <v>162</v>
      </c>
      <c r="P3162" s="46" t="s">
        <v>30</v>
      </c>
      <c r="Q3162" s="58">
        <f t="shared" si="641"/>
        <v>0</v>
      </c>
      <c r="R3162" s="46" t="str">
        <f t="shared" si="642"/>
        <v>-</v>
      </c>
      <c r="S3162" s="58" t="str">
        <f t="shared" si="643"/>
        <v>No Discount</v>
      </c>
      <c r="T3162" s="46" t="str">
        <f t="shared" si="644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645"/>
        <v>0</v>
      </c>
      <c r="W3162" s="46" t="str">
        <f t="shared" si="646"/>
        <v>-</v>
      </c>
      <c r="X3162" s="58">
        <f t="shared" si="647"/>
        <v>0</v>
      </c>
      <c r="Y3162" s="46" t="str">
        <f t="shared" si="648"/>
        <v>No</v>
      </c>
      <c r="Z3162" s="46" t="str">
        <f t="shared" si="649"/>
        <v>Very high</v>
      </c>
    </row>
    <row r="3163" spans="1:26" x14ac:dyDescent="0.25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637"/>
        <v>11236</v>
      </c>
      <c r="L3163" s="46">
        <f t="shared" si="638"/>
        <v>11684</v>
      </c>
      <c r="M3163" s="46">
        <v>57</v>
      </c>
      <c r="N3163" s="46">
        <f t="shared" si="639"/>
        <v>11741</v>
      </c>
      <c r="O3163" s="46">
        <f t="shared" si="640"/>
        <v>505</v>
      </c>
      <c r="P3163" s="46" t="s">
        <v>30</v>
      </c>
      <c r="Q3163" s="58">
        <f t="shared" si="641"/>
        <v>0</v>
      </c>
      <c r="R3163" s="46">
        <f t="shared" si="642"/>
        <v>1761.1499999999999</v>
      </c>
      <c r="S3163" s="58" t="str">
        <f t="shared" si="643"/>
        <v>No Discount</v>
      </c>
      <c r="T3163" s="46" t="str">
        <f t="shared" si="644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645"/>
        <v>0</v>
      </c>
      <c r="W3163" s="46" t="str">
        <f t="shared" si="646"/>
        <v>-</v>
      </c>
      <c r="X3163" s="58">
        <f t="shared" si="647"/>
        <v>0</v>
      </c>
      <c r="Y3163" s="46" t="str">
        <f t="shared" si="648"/>
        <v>Yes</v>
      </c>
      <c r="Z3163" s="46" t="str">
        <f t="shared" si="649"/>
        <v>HIGH</v>
      </c>
    </row>
    <row r="3164" spans="1:26" x14ac:dyDescent="0.25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637"/>
        <v>4028</v>
      </c>
      <c r="L3164" s="46">
        <f t="shared" si="638"/>
        <v>4310</v>
      </c>
      <c r="M3164" s="46">
        <v>33</v>
      </c>
      <c r="N3164" s="46">
        <f t="shared" si="639"/>
        <v>4343</v>
      </c>
      <c r="O3164" s="46">
        <f t="shared" si="640"/>
        <v>315</v>
      </c>
      <c r="P3164" s="46" t="s">
        <v>28</v>
      </c>
      <c r="Q3164" s="58">
        <f t="shared" si="641"/>
        <v>0</v>
      </c>
      <c r="R3164" s="46" t="str">
        <f t="shared" si="642"/>
        <v>-</v>
      </c>
      <c r="S3164" s="58" t="str">
        <f t="shared" si="643"/>
        <v>No Discount</v>
      </c>
      <c r="T3164" s="46" t="str">
        <f t="shared" si="644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645"/>
        <v>0</v>
      </c>
      <c r="W3164" s="46" t="str">
        <f t="shared" si="646"/>
        <v>-</v>
      </c>
      <c r="X3164" s="58">
        <f t="shared" si="647"/>
        <v>0</v>
      </c>
      <c r="Y3164" s="46" t="str">
        <f t="shared" si="648"/>
        <v>Yes</v>
      </c>
      <c r="Z3164" s="46" t="str">
        <f t="shared" si="649"/>
        <v>MID</v>
      </c>
    </row>
    <row r="3165" spans="1:26" x14ac:dyDescent="0.25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637"/>
        <v>627</v>
      </c>
      <c r="L3165" s="46">
        <f t="shared" si="638"/>
        <v>671</v>
      </c>
      <c r="M3165" s="46">
        <v>62</v>
      </c>
      <c r="N3165" s="46">
        <f t="shared" si="639"/>
        <v>733</v>
      </c>
      <c r="O3165" s="46">
        <f t="shared" si="640"/>
        <v>106</v>
      </c>
      <c r="P3165" s="46" t="s">
        <v>30</v>
      </c>
      <c r="Q3165" s="58">
        <f t="shared" si="641"/>
        <v>0</v>
      </c>
      <c r="R3165" s="46" t="str">
        <f t="shared" si="642"/>
        <v>-</v>
      </c>
      <c r="S3165" s="58" t="str">
        <f t="shared" si="643"/>
        <v>No Discount</v>
      </c>
      <c r="T3165" s="46" t="str">
        <f t="shared" si="644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645"/>
        <v>0</v>
      </c>
      <c r="W3165" s="46" t="str">
        <f t="shared" si="646"/>
        <v>-</v>
      </c>
      <c r="X3165" s="58">
        <f t="shared" si="647"/>
        <v>0</v>
      </c>
      <c r="Y3165" s="46" t="str">
        <f t="shared" si="648"/>
        <v>No</v>
      </c>
      <c r="Z3165" s="46" t="str">
        <f t="shared" si="649"/>
        <v>Very high</v>
      </c>
    </row>
    <row r="3166" spans="1:26" x14ac:dyDescent="0.25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637"/>
        <v>8984</v>
      </c>
      <c r="L3166" s="46">
        <f t="shared" si="638"/>
        <v>9692</v>
      </c>
      <c r="M3166" s="46">
        <v>73</v>
      </c>
      <c r="N3166" s="46">
        <f t="shared" si="639"/>
        <v>9765</v>
      </c>
      <c r="O3166" s="46">
        <f t="shared" si="640"/>
        <v>781</v>
      </c>
      <c r="P3166" s="46" t="s">
        <v>28</v>
      </c>
      <c r="Q3166" s="58">
        <f t="shared" si="641"/>
        <v>0</v>
      </c>
      <c r="R3166" s="46" t="str">
        <f t="shared" si="642"/>
        <v>-</v>
      </c>
      <c r="S3166" s="58" t="str">
        <f t="shared" si="643"/>
        <v>No Discount</v>
      </c>
      <c r="T3166" s="46" t="str">
        <f t="shared" si="644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645"/>
        <v>0</v>
      </c>
      <c r="W3166" s="46" t="str">
        <f t="shared" si="646"/>
        <v>-</v>
      </c>
      <c r="X3166" s="58">
        <f t="shared" si="647"/>
        <v>0</v>
      </c>
      <c r="Y3166" s="46" t="str">
        <f t="shared" si="648"/>
        <v>Yes</v>
      </c>
      <c r="Z3166" s="46" t="str">
        <f t="shared" si="649"/>
        <v>Very high</v>
      </c>
    </row>
    <row r="3167" spans="1:26" x14ac:dyDescent="0.25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637"/>
        <v>408</v>
      </c>
      <c r="L3167" s="46">
        <f t="shared" si="638"/>
        <v>444</v>
      </c>
      <c r="M3167" s="46">
        <v>39</v>
      </c>
      <c r="N3167" s="46">
        <f t="shared" si="639"/>
        <v>483</v>
      </c>
      <c r="O3167" s="46">
        <f t="shared" si="640"/>
        <v>75</v>
      </c>
      <c r="P3167" s="46" t="s">
        <v>28</v>
      </c>
      <c r="Q3167" s="58">
        <f t="shared" si="641"/>
        <v>0</v>
      </c>
      <c r="R3167" s="46" t="str">
        <f t="shared" si="642"/>
        <v>-</v>
      </c>
      <c r="S3167" s="58" t="str">
        <f t="shared" si="643"/>
        <v>No Discount</v>
      </c>
      <c r="T3167" s="46" t="str">
        <f t="shared" si="644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645"/>
        <v>0</v>
      </c>
      <c r="W3167" s="46" t="str">
        <f t="shared" si="646"/>
        <v>-</v>
      </c>
      <c r="X3167" s="58">
        <f t="shared" si="647"/>
        <v>0</v>
      </c>
      <c r="Y3167" s="46" t="str">
        <f t="shared" si="648"/>
        <v>No</v>
      </c>
      <c r="Z3167" s="46" t="str">
        <f t="shared" si="649"/>
        <v>MID</v>
      </c>
    </row>
    <row r="3168" spans="1:26" x14ac:dyDescent="0.25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637"/>
        <v>112</v>
      </c>
      <c r="L3168" s="46">
        <f t="shared" si="638"/>
        <v>119</v>
      </c>
      <c r="M3168" s="46">
        <v>30</v>
      </c>
      <c r="N3168" s="46">
        <f t="shared" si="639"/>
        <v>149</v>
      </c>
      <c r="O3168" s="46">
        <f t="shared" si="640"/>
        <v>37</v>
      </c>
      <c r="P3168" s="46" t="s">
        <v>64</v>
      </c>
      <c r="Q3168" s="58">
        <f t="shared" si="641"/>
        <v>0</v>
      </c>
      <c r="R3168" s="46" t="str">
        <f t="shared" si="642"/>
        <v>-</v>
      </c>
      <c r="S3168" s="58" t="str">
        <f t="shared" si="643"/>
        <v>No Discount</v>
      </c>
      <c r="T3168" s="46" t="str">
        <f t="shared" si="644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645"/>
        <v>0</v>
      </c>
      <c r="W3168" s="46" t="str">
        <f t="shared" si="646"/>
        <v>-</v>
      </c>
      <c r="X3168" s="58">
        <f t="shared" si="647"/>
        <v>0</v>
      </c>
      <c r="Y3168" s="46" t="str">
        <f t="shared" si="648"/>
        <v>No</v>
      </c>
      <c r="Z3168" s="46" t="str">
        <f t="shared" si="649"/>
        <v>MID</v>
      </c>
    </row>
    <row r="3169" spans="1:26" x14ac:dyDescent="0.25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637"/>
        <v>4292</v>
      </c>
      <c r="L3169" s="46">
        <f t="shared" si="638"/>
        <v>4592</v>
      </c>
      <c r="M3169" s="46">
        <v>100</v>
      </c>
      <c r="N3169" s="46">
        <f t="shared" si="639"/>
        <v>4692</v>
      </c>
      <c r="O3169" s="46">
        <f t="shared" si="640"/>
        <v>400</v>
      </c>
      <c r="P3169" s="46" t="s">
        <v>28</v>
      </c>
      <c r="Q3169" s="58">
        <f t="shared" si="641"/>
        <v>0</v>
      </c>
      <c r="R3169" s="46" t="str">
        <f t="shared" si="642"/>
        <v>-</v>
      </c>
      <c r="S3169" s="58" t="str">
        <f t="shared" si="643"/>
        <v>No Discount</v>
      </c>
      <c r="T3169" s="46" t="str">
        <f t="shared" si="644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645"/>
        <v>0</v>
      </c>
      <c r="W3169" s="46" t="str">
        <f t="shared" si="646"/>
        <v>-</v>
      </c>
      <c r="X3169" s="58">
        <f t="shared" si="647"/>
        <v>0</v>
      </c>
      <c r="Y3169" s="46" t="str">
        <f t="shared" si="648"/>
        <v>Yes</v>
      </c>
      <c r="Z3169" s="46" t="str">
        <f t="shared" si="649"/>
        <v>Very high</v>
      </c>
    </row>
    <row r="3170" spans="1:26" x14ac:dyDescent="0.25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637"/>
        <v>18315</v>
      </c>
      <c r="L3170" s="46">
        <f t="shared" si="638"/>
        <v>19755</v>
      </c>
      <c r="M3170" s="46">
        <v>55</v>
      </c>
      <c r="N3170" s="46">
        <f t="shared" si="639"/>
        <v>19810</v>
      </c>
      <c r="O3170" s="46">
        <f t="shared" si="640"/>
        <v>1495</v>
      </c>
      <c r="P3170" s="46" t="s">
        <v>28</v>
      </c>
      <c r="Q3170" s="58">
        <f t="shared" si="641"/>
        <v>0</v>
      </c>
      <c r="R3170" s="46" t="str">
        <f t="shared" si="642"/>
        <v>-</v>
      </c>
      <c r="S3170" s="58" t="str">
        <f t="shared" si="643"/>
        <v>No Discount</v>
      </c>
      <c r="T3170" s="46" t="str">
        <f t="shared" si="644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645"/>
        <v>0</v>
      </c>
      <c r="W3170" s="46" t="str">
        <f t="shared" si="646"/>
        <v>-</v>
      </c>
      <c r="X3170" s="58">
        <f t="shared" si="647"/>
        <v>0</v>
      </c>
      <c r="Y3170" s="46" t="str">
        <f t="shared" si="648"/>
        <v>Yes</v>
      </c>
      <c r="Z3170" s="46" t="str">
        <f t="shared" si="649"/>
        <v>HIGH</v>
      </c>
    </row>
    <row r="3171" spans="1:26" x14ac:dyDescent="0.25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637"/>
        <v>1245</v>
      </c>
      <c r="L3171" s="46">
        <f t="shared" si="638"/>
        <v>1335</v>
      </c>
      <c r="M3171" s="46">
        <v>61</v>
      </c>
      <c r="N3171" s="46">
        <f t="shared" si="639"/>
        <v>1396</v>
      </c>
      <c r="O3171" s="46">
        <f t="shared" si="640"/>
        <v>151</v>
      </c>
      <c r="P3171" s="46" t="s">
        <v>28</v>
      </c>
      <c r="Q3171" s="58">
        <f t="shared" si="641"/>
        <v>0.3</v>
      </c>
      <c r="R3171" s="46">
        <f t="shared" si="642"/>
        <v>418.8</v>
      </c>
      <c r="S3171" s="58" t="str">
        <f t="shared" si="643"/>
        <v>No Discount</v>
      </c>
      <c r="T3171" s="46" t="str">
        <f t="shared" si="644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645"/>
        <v>0.3</v>
      </c>
      <c r="W3171" s="46">
        <f t="shared" si="646"/>
        <v>418.8</v>
      </c>
      <c r="X3171" s="58">
        <f t="shared" si="647"/>
        <v>0</v>
      </c>
      <c r="Y3171" s="46" t="str">
        <f t="shared" si="648"/>
        <v>No</v>
      </c>
      <c r="Z3171" s="46" t="str">
        <f t="shared" si="649"/>
        <v>Very high</v>
      </c>
    </row>
    <row r="3172" spans="1:26" x14ac:dyDescent="0.25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637"/>
        <v>8998</v>
      </c>
      <c r="L3172" s="46">
        <f t="shared" si="638"/>
        <v>9808</v>
      </c>
      <c r="M3172" s="46">
        <v>74</v>
      </c>
      <c r="N3172" s="46">
        <f t="shared" si="639"/>
        <v>9882</v>
      </c>
      <c r="O3172" s="46">
        <f t="shared" si="640"/>
        <v>884</v>
      </c>
      <c r="P3172" s="46" t="s">
        <v>30</v>
      </c>
      <c r="Q3172" s="58">
        <f t="shared" si="641"/>
        <v>0</v>
      </c>
      <c r="R3172" s="46">
        <f t="shared" si="642"/>
        <v>1482.3</v>
      </c>
      <c r="S3172" s="58" t="str">
        <f t="shared" si="643"/>
        <v>No Discount</v>
      </c>
      <c r="T3172" s="46" t="str">
        <f t="shared" si="644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645"/>
        <v>0</v>
      </c>
      <c r="W3172" s="46" t="str">
        <f t="shared" si="646"/>
        <v>-</v>
      </c>
      <c r="X3172" s="58">
        <f t="shared" si="647"/>
        <v>0</v>
      </c>
      <c r="Y3172" s="46" t="str">
        <f t="shared" si="648"/>
        <v>Yes</v>
      </c>
      <c r="Z3172" s="46" t="str">
        <f t="shared" si="649"/>
        <v>Very high</v>
      </c>
    </row>
    <row r="3173" spans="1:26" x14ac:dyDescent="0.25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637"/>
        <v>6416</v>
      </c>
      <c r="L3173" s="46">
        <f t="shared" si="638"/>
        <v>6604</v>
      </c>
      <c r="M3173" s="46">
        <v>42</v>
      </c>
      <c r="N3173" s="46">
        <f t="shared" si="639"/>
        <v>6646</v>
      </c>
      <c r="O3173" s="46">
        <f t="shared" si="640"/>
        <v>230</v>
      </c>
      <c r="P3173" s="46" t="s">
        <v>28</v>
      </c>
      <c r="Q3173" s="58">
        <f t="shared" si="641"/>
        <v>0</v>
      </c>
      <c r="R3173" s="46" t="str">
        <f t="shared" si="642"/>
        <v>-</v>
      </c>
      <c r="S3173" s="58" t="str">
        <f t="shared" si="643"/>
        <v>No Discount</v>
      </c>
      <c r="T3173" s="46" t="str">
        <f t="shared" si="644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645"/>
        <v>0</v>
      </c>
      <c r="W3173" s="46" t="str">
        <f t="shared" si="646"/>
        <v>-</v>
      </c>
      <c r="X3173" s="58">
        <f t="shared" si="647"/>
        <v>0</v>
      </c>
      <c r="Y3173" s="46" t="str">
        <f t="shared" si="648"/>
        <v>Yes</v>
      </c>
      <c r="Z3173" s="46" t="str">
        <f t="shared" si="649"/>
        <v>HIGH</v>
      </c>
    </row>
    <row r="3174" spans="1:26" x14ac:dyDescent="0.25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637"/>
        <v>640</v>
      </c>
      <c r="L3174" s="46">
        <f t="shared" si="638"/>
        <v>712</v>
      </c>
      <c r="M3174" s="46">
        <v>36</v>
      </c>
      <c r="N3174" s="46">
        <f t="shared" si="639"/>
        <v>748</v>
      </c>
      <c r="O3174" s="46">
        <f t="shared" si="640"/>
        <v>108</v>
      </c>
      <c r="P3174" s="46" t="s">
        <v>28</v>
      </c>
      <c r="Q3174" s="58">
        <f t="shared" si="641"/>
        <v>0</v>
      </c>
      <c r="R3174" s="46" t="str">
        <f t="shared" si="642"/>
        <v>-</v>
      </c>
      <c r="S3174" s="58" t="str">
        <f t="shared" si="643"/>
        <v>No Discount</v>
      </c>
      <c r="T3174" s="46" t="str">
        <f t="shared" si="644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645"/>
        <v>0</v>
      </c>
      <c r="W3174" s="46" t="str">
        <f t="shared" si="646"/>
        <v>-</v>
      </c>
      <c r="X3174" s="58">
        <f t="shared" si="647"/>
        <v>0</v>
      </c>
      <c r="Y3174" s="46" t="str">
        <f t="shared" si="648"/>
        <v>No</v>
      </c>
      <c r="Z3174" s="46" t="str">
        <f t="shared" si="649"/>
        <v>MID</v>
      </c>
    </row>
    <row r="3175" spans="1:26" x14ac:dyDescent="0.25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637"/>
        <v>6240</v>
      </c>
      <c r="L3175" s="46">
        <f t="shared" si="638"/>
        <v>6612</v>
      </c>
      <c r="M3175" s="46">
        <v>93</v>
      </c>
      <c r="N3175" s="46">
        <f t="shared" si="639"/>
        <v>6705</v>
      </c>
      <c r="O3175" s="46">
        <f t="shared" si="640"/>
        <v>465</v>
      </c>
      <c r="P3175" s="46" t="s">
        <v>30</v>
      </c>
      <c r="Q3175" s="58">
        <f t="shared" si="641"/>
        <v>0</v>
      </c>
      <c r="R3175" s="46" t="str">
        <f t="shared" si="642"/>
        <v>-</v>
      </c>
      <c r="S3175" s="58" t="str">
        <f t="shared" si="643"/>
        <v>No Discount</v>
      </c>
      <c r="T3175" s="46" t="str">
        <f t="shared" si="644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645"/>
        <v>0</v>
      </c>
      <c r="W3175" s="46" t="str">
        <f t="shared" si="646"/>
        <v>-</v>
      </c>
      <c r="X3175" s="58">
        <f t="shared" si="647"/>
        <v>0</v>
      </c>
      <c r="Y3175" s="46" t="str">
        <f t="shared" si="648"/>
        <v>Yes</v>
      </c>
      <c r="Z3175" s="46" t="str">
        <f t="shared" si="649"/>
        <v>Very high</v>
      </c>
    </row>
    <row r="3176" spans="1:26" x14ac:dyDescent="0.25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637"/>
        <v>384</v>
      </c>
      <c r="L3176" s="46">
        <f t="shared" si="638"/>
        <v>414</v>
      </c>
      <c r="M3176" s="46">
        <v>30</v>
      </c>
      <c r="N3176" s="46">
        <f t="shared" si="639"/>
        <v>444</v>
      </c>
      <c r="O3176" s="46">
        <f t="shared" si="640"/>
        <v>60</v>
      </c>
      <c r="P3176" s="46" t="s">
        <v>28</v>
      </c>
      <c r="Q3176" s="58">
        <f t="shared" si="641"/>
        <v>0</v>
      </c>
      <c r="R3176" s="46" t="str">
        <f t="shared" si="642"/>
        <v>-</v>
      </c>
      <c r="S3176" s="58" t="str">
        <f t="shared" si="643"/>
        <v>No Discount</v>
      </c>
      <c r="T3176" s="46" t="str">
        <f t="shared" si="644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645"/>
        <v>0</v>
      </c>
      <c r="W3176" s="46" t="str">
        <f t="shared" si="646"/>
        <v>-</v>
      </c>
      <c r="X3176" s="58">
        <f t="shared" si="647"/>
        <v>0</v>
      </c>
      <c r="Y3176" s="46" t="str">
        <f t="shared" si="648"/>
        <v>No</v>
      </c>
      <c r="Z3176" s="46" t="str">
        <f t="shared" si="649"/>
        <v>MID</v>
      </c>
    </row>
    <row r="3177" spans="1:26" x14ac:dyDescent="0.25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637"/>
        <v>3120</v>
      </c>
      <c r="L3177" s="46">
        <f t="shared" si="638"/>
        <v>3375</v>
      </c>
      <c r="M3177" s="46">
        <v>43</v>
      </c>
      <c r="N3177" s="46">
        <f t="shared" si="639"/>
        <v>3418</v>
      </c>
      <c r="O3177" s="46">
        <f t="shared" si="640"/>
        <v>298</v>
      </c>
      <c r="P3177" s="46" t="s">
        <v>28</v>
      </c>
      <c r="Q3177" s="58">
        <f t="shared" si="641"/>
        <v>0</v>
      </c>
      <c r="R3177" s="46">
        <f t="shared" si="642"/>
        <v>957.04000000000008</v>
      </c>
      <c r="S3177" s="58" t="str">
        <f t="shared" si="643"/>
        <v>No Discount</v>
      </c>
      <c r="T3177" s="46" t="str">
        <f t="shared" si="644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645"/>
        <v>0</v>
      </c>
      <c r="W3177" s="46">
        <f t="shared" si="646"/>
        <v>957.04000000000008</v>
      </c>
      <c r="X3177" s="58">
        <f t="shared" si="647"/>
        <v>0</v>
      </c>
      <c r="Y3177" s="46" t="str">
        <f t="shared" si="648"/>
        <v>No</v>
      </c>
      <c r="Z3177" s="46" t="str">
        <f t="shared" si="649"/>
        <v>HIGH</v>
      </c>
    </row>
    <row r="3178" spans="1:26" x14ac:dyDescent="0.25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637"/>
        <v>176</v>
      </c>
      <c r="L3178" s="46">
        <f t="shared" si="638"/>
        <v>184</v>
      </c>
      <c r="M3178" s="46">
        <v>30</v>
      </c>
      <c r="N3178" s="46">
        <f t="shared" si="639"/>
        <v>214</v>
      </c>
      <c r="O3178" s="46">
        <f t="shared" si="640"/>
        <v>38</v>
      </c>
      <c r="P3178" s="46" t="s">
        <v>64</v>
      </c>
      <c r="Q3178" s="58">
        <f t="shared" si="641"/>
        <v>0</v>
      </c>
      <c r="R3178" s="46">
        <f t="shared" si="642"/>
        <v>32.1</v>
      </c>
      <c r="S3178" s="58" t="str">
        <f t="shared" si="643"/>
        <v>No Discount</v>
      </c>
      <c r="T3178" s="46" t="str">
        <f t="shared" si="644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645"/>
        <v>0</v>
      </c>
      <c r="W3178" s="46" t="str">
        <f t="shared" si="646"/>
        <v>-</v>
      </c>
      <c r="X3178" s="58">
        <f t="shared" si="647"/>
        <v>0</v>
      </c>
      <c r="Y3178" s="46" t="str">
        <f t="shared" si="648"/>
        <v>No</v>
      </c>
      <c r="Z3178" s="46" t="str">
        <f t="shared" si="649"/>
        <v>MID</v>
      </c>
    </row>
    <row r="3179" spans="1:26" x14ac:dyDescent="0.25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637"/>
        <v>274</v>
      </c>
      <c r="L3179" s="46">
        <f t="shared" si="638"/>
        <v>280</v>
      </c>
      <c r="M3179" s="46">
        <v>30</v>
      </c>
      <c r="N3179" s="46">
        <f t="shared" si="639"/>
        <v>310</v>
      </c>
      <c r="O3179" s="46">
        <f t="shared" si="640"/>
        <v>36</v>
      </c>
      <c r="P3179" s="46" t="s">
        <v>30</v>
      </c>
      <c r="Q3179" s="58">
        <f t="shared" si="641"/>
        <v>0</v>
      </c>
      <c r="R3179" s="46" t="str">
        <f t="shared" si="642"/>
        <v>-</v>
      </c>
      <c r="S3179" s="58" t="str">
        <f t="shared" si="643"/>
        <v>No Discount</v>
      </c>
      <c r="T3179" s="46" t="str">
        <f t="shared" si="644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645"/>
        <v>0</v>
      </c>
      <c r="W3179" s="46" t="str">
        <f t="shared" si="646"/>
        <v>-</v>
      </c>
      <c r="X3179" s="58">
        <f t="shared" si="647"/>
        <v>0</v>
      </c>
      <c r="Y3179" s="46" t="str">
        <f t="shared" si="648"/>
        <v>No</v>
      </c>
      <c r="Z3179" s="46" t="str">
        <f t="shared" si="649"/>
        <v>MID</v>
      </c>
    </row>
    <row r="3180" spans="1:26" x14ac:dyDescent="0.25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637"/>
        <v>7475</v>
      </c>
      <c r="L3180" s="46">
        <f t="shared" si="638"/>
        <v>8160</v>
      </c>
      <c r="M3180" s="46">
        <v>91</v>
      </c>
      <c r="N3180" s="46">
        <f t="shared" si="639"/>
        <v>8251</v>
      </c>
      <c r="O3180" s="46">
        <f t="shared" si="640"/>
        <v>776</v>
      </c>
      <c r="P3180" s="46" t="s">
        <v>30</v>
      </c>
      <c r="Q3180" s="58">
        <f t="shared" si="641"/>
        <v>0</v>
      </c>
      <c r="R3180" s="46" t="str">
        <f t="shared" si="642"/>
        <v>-</v>
      </c>
      <c r="S3180" s="58" t="str">
        <f t="shared" si="643"/>
        <v>No Discount</v>
      </c>
      <c r="T3180" s="46" t="str">
        <f t="shared" si="644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645"/>
        <v>0</v>
      </c>
      <c r="W3180" s="46" t="str">
        <f t="shared" si="646"/>
        <v>-</v>
      </c>
      <c r="X3180" s="58">
        <f t="shared" si="647"/>
        <v>0</v>
      </c>
      <c r="Y3180" s="46" t="str">
        <f t="shared" si="648"/>
        <v>Yes</v>
      </c>
      <c r="Z3180" s="46" t="str">
        <f t="shared" si="649"/>
        <v>Very high</v>
      </c>
    </row>
    <row r="3181" spans="1:26" x14ac:dyDescent="0.25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637"/>
        <v>5050</v>
      </c>
      <c r="L3181" s="46">
        <f t="shared" si="638"/>
        <v>5355</v>
      </c>
      <c r="M3181" s="46">
        <v>30</v>
      </c>
      <c r="N3181" s="46">
        <f t="shared" si="639"/>
        <v>5385</v>
      </c>
      <c r="O3181" s="46">
        <f t="shared" si="640"/>
        <v>335</v>
      </c>
      <c r="P3181" s="46" t="s">
        <v>30</v>
      </c>
      <c r="Q3181" s="58">
        <f t="shared" si="641"/>
        <v>0</v>
      </c>
      <c r="R3181" s="46" t="str">
        <f t="shared" si="642"/>
        <v>-</v>
      </c>
      <c r="S3181" s="58" t="str">
        <f t="shared" si="643"/>
        <v>No Discount</v>
      </c>
      <c r="T3181" s="46" t="str">
        <f t="shared" si="644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645"/>
        <v>0</v>
      </c>
      <c r="W3181" s="46" t="str">
        <f t="shared" si="646"/>
        <v>-</v>
      </c>
      <c r="X3181" s="58">
        <f t="shared" si="647"/>
        <v>0</v>
      </c>
      <c r="Y3181" s="46" t="str">
        <f t="shared" si="648"/>
        <v>No</v>
      </c>
      <c r="Z3181" s="46" t="str">
        <f t="shared" si="649"/>
        <v>MID</v>
      </c>
    </row>
    <row r="3182" spans="1:26" x14ac:dyDescent="0.25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637"/>
        <v>393</v>
      </c>
      <c r="L3182" s="46">
        <f t="shared" si="638"/>
        <v>423</v>
      </c>
      <c r="M3182" s="46">
        <v>30</v>
      </c>
      <c r="N3182" s="46">
        <f t="shared" si="639"/>
        <v>453</v>
      </c>
      <c r="O3182" s="46">
        <f t="shared" si="640"/>
        <v>60</v>
      </c>
      <c r="P3182" s="46" t="s">
        <v>30</v>
      </c>
      <c r="Q3182" s="58">
        <f t="shared" si="641"/>
        <v>0.3</v>
      </c>
      <c r="R3182" s="46">
        <f t="shared" si="642"/>
        <v>135.9</v>
      </c>
      <c r="S3182" s="58" t="str">
        <f t="shared" si="643"/>
        <v>No Discount</v>
      </c>
      <c r="T3182" s="46" t="str">
        <f t="shared" si="644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645"/>
        <v>0.3</v>
      </c>
      <c r="W3182" s="46">
        <f t="shared" si="646"/>
        <v>135.9</v>
      </c>
      <c r="X3182" s="58">
        <f t="shared" si="647"/>
        <v>0</v>
      </c>
      <c r="Y3182" s="46" t="str">
        <f t="shared" si="648"/>
        <v>No</v>
      </c>
      <c r="Z3182" s="46" t="str">
        <f t="shared" si="649"/>
        <v>MID</v>
      </c>
    </row>
    <row r="3183" spans="1:26" x14ac:dyDescent="0.25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637"/>
        <v>642</v>
      </c>
      <c r="L3183" s="46">
        <f t="shared" si="638"/>
        <v>681</v>
      </c>
      <c r="M3183" s="46">
        <v>53</v>
      </c>
      <c r="N3183" s="46">
        <f t="shared" si="639"/>
        <v>734</v>
      </c>
      <c r="O3183" s="46">
        <f t="shared" si="640"/>
        <v>92</v>
      </c>
      <c r="P3183" s="46" t="s">
        <v>28</v>
      </c>
      <c r="Q3183" s="58">
        <f t="shared" si="641"/>
        <v>0</v>
      </c>
      <c r="R3183" s="46" t="str">
        <f t="shared" si="642"/>
        <v>-</v>
      </c>
      <c r="S3183" s="58" t="str">
        <f t="shared" si="643"/>
        <v>No Discount</v>
      </c>
      <c r="T3183" s="46" t="str">
        <f t="shared" si="644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645"/>
        <v>0</v>
      </c>
      <c r="W3183" s="46" t="str">
        <f t="shared" si="646"/>
        <v>-</v>
      </c>
      <c r="X3183" s="58">
        <f t="shared" si="647"/>
        <v>0</v>
      </c>
      <c r="Y3183" s="46" t="str">
        <f t="shared" si="648"/>
        <v>No</v>
      </c>
      <c r="Z3183" s="46" t="str">
        <f t="shared" si="649"/>
        <v>HIGH</v>
      </c>
    </row>
    <row r="3184" spans="1:26" x14ac:dyDescent="0.25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637"/>
        <v>31472</v>
      </c>
      <c r="L3184" s="46">
        <f t="shared" si="638"/>
        <v>32088</v>
      </c>
      <c r="M3184" s="46">
        <v>91</v>
      </c>
      <c r="N3184" s="46">
        <f t="shared" si="639"/>
        <v>32179</v>
      </c>
      <c r="O3184" s="46">
        <f t="shared" si="640"/>
        <v>707</v>
      </c>
      <c r="P3184" s="46" t="s">
        <v>30</v>
      </c>
      <c r="Q3184" s="58">
        <f t="shared" si="641"/>
        <v>0</v>
      </c>
      <c r="R3184" s="46">
        <f t="shared" si="642"/>
        <v>9010.1200000000008</v>
      </c>
      <c r="S3184" s="58" t="str">
        <f t="shared" si="643"/>
        <v>No Discount</v>
      </c>
      <c r="T3184" s="46" t="str">
        <f t="shared" si="644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645"/>
        <v>0</v>
      </c>
      <c r="W3184" s="46">
        <f t="shared" si="646"/>
        <v>9010.1200000000008</v>
      </c>
      <c r="X3184" s="58">
        <f t="shared" si="647"/>
        <v>0</v>
      </c>
      <c r="Y3184" s="46" t="str">
        <f t="shared" si="648"/>
        <v>Yes</v>
      </c>
      <c r="Z3184" s="46" t="str">
        <f t="shared" si="649"/>
        <v>Very high</v>
      </c>
    </row>
    <row r="3185" spans="1:26" x14ac:dyDescent="0.25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637"/>
        <v>793</v>
      </c>
      <c r="L3185" s="46">
        <f t="shared" si="638"/>
        <v>825</v>
      </c>
      <c r="M3185" s="46">
        <v>84</v>
      </c>
      <c r="N3185" s="46">
        <f t="shared" si="639"/>
        <v>909</v>
      </c>
      <c r="O3185" s="46">
        <f t="shared" si="640"/>
        <v>116</v>
      </c>
      <c r="P3185" s="46" t="s">
        <v>30</v>
      </c>
      <c r="Q3185" s="58">
        <f t="shared" si="641"/>
        <v>0</v>
      </c>
      <c r="R3185" s="46">
        <f t="shared" si="642"/>
        <v>254.52</v>
      </c>
      <c r="S3185" s="58" t="str">
        <f t="shared" si="643"/>
        <v>No Discount</v>
      </c>
      <c r="T3185" s="46" t="str">
        <f t="shared" si="644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645"/>
        <v>0</v>
      </c>
      <c r="W3185" s="46">
        <f t="shared" si="646"/>
        <v>254.52</v>
      </c>
      <c r="X3185" s="58">
        <f t="shared" si="647"/>
        <v>0</v>
      </c>
      <c r="Y3185" s="46" t="str">
        <f t="shared" si="648"/>
        <v>No</v>
      </c>
      <c r="Z3185" s="46" t="str">
        <f t="shared" si="649"/>
        <v>Very high</v>
      </c>
    </row>
    <row r="3186" spans="1:26" x14ac:dyDescent="0.25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637"/>
        <v>4125</v>
      </c>
      <c r="L3186" s="46">
        <f t="shared" si="638"/>
        <v>4722</v>
      </c>
      <c r="M3186" s="46">
        <v>92</v>
      </c>
      <c r="N3186" s="46">
        <f t="shared" si="639"/>
        <v>4814</v>
      </c>
      <c r="O3186" s="46">
        <f t="shared" si="640"/>
        <v>689</v>
      </c>
      <c r="P3186" s="46" t="s">
        <v>28</v>
      </c>
      <c r="Q3186" s="58">
        <f t="shared" si="641"/>
        <v>0</v>
      </c>
      <c r="R3186" s="46" t="str">
        <f t="shared" si="642"/>
        <v>-</v>
      </c>
      <c r="S3186" s="58" t="str">
        <f t="shared" si="643"/>
        <v>No Discount</v>
      </c>
      <c r="T3186" s="46" t="str">
        <f t="shared" si="644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645"/>
        <v>0</v>
      </c>
      <c r="W3186" s="46" t="str">
        <f t="shared" si="646"/>
        <v>-</v>
      </c>
      <c r="X3186" s="58">
        <f t="shared" si="647"/>
        <v>0</v>
      </c>
      <c r="Y3186" s="46" t="str">
        <f t="shared" si="648"/>
        <v>Yes</v>
      </c>
      <c r="Z3186" s="46" t="str">
        <f t="shared" si="649"/>
        <v>Very high</v>
      </c>
    </row>
    <row r="3187" spans="1:26" x14ac:dyDescent="0.25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637"/>
        <v>3861</v>
      </c>
      <c r="L3187" s="46">
        <f t="shared" si="638"/>
        <v>4215</v>
      </c>
      <c r="M3187" s="46">
        <v>74</v>
      </c>
      <c r="N3187" s="46">
        <f t="shared" si="639"/>
        <v>4289</v>
      </c>
      <c r="O3187" s="46">
        <f t="shared" si="640"/>
        <v>428</v>
      </c>
      <c r="P3187" s="46" t="s">
        <v>64</v>
      </c>
      <c r="Q3187" s="58">
        <f t="shared" si="641"/>
        <v>0</v>
      </c>
      <c r="R3187" s="46" t="str">
        <f t="shared" si="642"/>
        <v>-</v>
      </c>
      <c r="S3187" s="58" t="str">
        <f t="shared" si="643"/>
        <v>No Discount</v>
      </c>
      <c r="T3187" s="46" t="str">
        <f t="shared" si="644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645"/>
        <v>0</v>
      </c>
      <c r="W3187" s="46" t="str">
        <f t="shared" si="646"/>
        <v>-</v>
      </c>
      <c r="X3187" s="58">
        <f t="shared" si="647"/>
        <v>0</v>
      </c>
      <c r="Y3187" s="46" t="str">
        <f t="shared" si="648"/>
        <v>Yes</v>
      </c>
      <c r="Z3187" s="46" t="str">
        <f t="shared" si="649"/>
        <v>Very high</v>
      </c>
    </row>
    <row r="3188" spans="1:26" x14ac:dyDescent="0.25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637"/>
        <v>2150</v>
      </c>
      <c r="L3188" s="46">
        <f t="shared" si="638"/>
        <v>2280</v>
      </c>
      <c r="M3188" s="46">
        <v>62</v>
      </c>
      <c r="N3188" s="46">
        <f t="shared" si="639"/>
        <v>2342</v>
      </c>
      <c r="O3188" s="46">
        <f t="shared" si="640"/>
        <v>192</v>
      </c>
      <c r="P3188" s="46" t="s">
        <v>152</v>
      </c>
      <c r="Q3188" s="58">
        <f t="shared" si="641"/>
        <v>0</v>
      </c>
      <c r="R3188" s="46" t="str">
        <f t="shared" si="642"/>
        <v>-</v>
      </c>
      <c r="S3188" s="58" t="str">
        <f t="shared" si="643"/>
        <v>No Discount</v>
      </c>
      <c r="T3188" s="46" t="str">
        <f t="shared" si="644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645"/>
        <v>0</v>
      </c>
      <c r="W3188" s="46" t="str">
        <f t="shared" si="646"/>
        <v>-</v>
      </c>
      <c r="X3188" s="58">
        <f t="shared" si="647"/>
        <v>0</v>
      </c>
      <c r="Y3188" s="46" t="str">
        <f t="shared" si="648"/>
        <v>No</v>
      </c>
      <c r="Z3188" s="46" t="str">
        <f t="shared" si="649"/>
        <v>Very high</v>
      </c>
    </row>
    <row r="3189" spans="1:26" x14ac:dyDescent="0.25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637"/>
        <v>627</v>
      </c>
      <c r="L3189" s="46">
        <f t="shared" si="638"/>
        <v>691</v>
      </c>
      <c r="M3189" s="46">
        <v>94</v>
      </c>
      <c r="N3189" s="46">
        <f t="shared" si="639"/>
        <v>785</v>
      </c>
      <c r="O3189" s="46">
        <f t="shared" si="640"/>
        <v>158</v>
      </c>
      <c r="P3189" s="46" t="s">
        <v>28</v>
      </c>
      <c r="Q3189" s="58">
        <f t="shared" si="641"/>
        <v>0</v>
      </c>
      <c r="R3189" s="46">
        <f t="shared" si="642"/>
        <v>117.75</v>
      </c>
      <c r="S3189" s="58" t="str">
        <f t="shared" si="643"/>
        <v>No Discount</v>
      </c>
      <c r="T3189" s="46" t="str">
        <f t="shared" si="644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645"/>
        <v>0</v>
      </c>
      <c r="W3189" s="46" t="str">
        <f t="shared" si="646"/>
        <v>-</v>
      </c>
      <c r="X3189" s="58">
        <f t="shared" si="647"/>
        <v>0</v>
      </c>
      <c r="Y3189" s="46" t="str">
        <f t="shared" si="648"/>
        <v>No</v>
      </c>
      <c r="Z3189" s="46" t="str">
        <f t="shared" si="649"/>
        <v>Very high</v>
      </c>
    </row>
    <row r="3190" spans="1:26" x14ac:dyDescent="0.25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637"/>
        <v>2502</v>
      </c>
      <c r="L3190" s="46">
        <f t="shared" si="638"/>
        <v>2700</v>
      </c>
      <c r="M3190" s="46">
        <v>87</v>
      </c>
      <c r="N3190" s="46">
        <f t="shared" si="639"/>
        <v>2787</v>
      </c>
      <c r="O3190" s="46">
        <f t="shared" si="640"/>
        <v>285</v>
      </c>
      <c r="P3190" s="46" t="s">
        <v>152</v>
      </c>
      <c r="Q3190" s="58">
        <f t="shared" si="641"/>
        <v>0</v>
      </c>
      <c r="R3190" s="46" t="str">
        <f t="shared" si="642"/>
        <v>-</v>
      </c>
      <c r="S3190" s="58" t="str">
        <f t="shared" si="643"/>
        <v>No Discount</v>
      </c>
      <c r="T3190" s="46" t="str">
        <f t="shared" si="644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645"/>
        <v>0</v>
      </c>
      <c r="W3190" s="46" t="str">
        <f t="shared" si="646"/>
        <v>-</v>
      </c>
      <c r="X3190" s="58">
        <f t="shared" si="647"/>
        <v>0</v>
      </c>
      <c r="Y3190" s="46" t="str">
        <f t="shared" si="648"/>
        <v>No</v>
      </c>
      <c r="Z3190" s="46" t="str">
        <f t="shared" si="649"/>
        <v>Very high</v>
      </c>
    </row>
    <row r="3191" spans="1:26" x14ac:dyDescent="0.25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637"/>
        <v>6232</v>
      </c>
      <c r="L3191" s="46">
        <f t="shared" si="638"/>
        <v>6352</v>
      </c>
      <c r="M3191" s="46">
        <v>78</v>
      </c>
      <c r="N3191" s="46">
        <f t="shared" si="639"/>
        <v>6430</v>
      </c>
      <c r="O3191" s="46">
        <f t="shared" si="640"/>
        <v>198</v>
      </c>
      <c r="P3191" s="46" t="s">
        <v>30</v>
      </c>
      <c r="Q3191" s="58">
        <f t="shared" si="641"/>
        <v>0</v>
      </c>
      <c r="R3191" s="46">
        <f t="shared" si="642"/>
        <v>964.5</v>
      </c>
      <c r="S3191" s="58" t="str">
        <f t="shared" si="643"/>
        <v>No Discount</v>
      </c>
      <c r="T3191" s="46" t="str">
        <f t="shared" si="644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645"/>
        <v>0</v>
      </c>
      <c r="W3191" s="46" t="str">
        <f t="shared" si="646"/>
        <v>-</v>
      </c>
      <c r="X3191" s="58">
        <f t="shared" si="647"/>
        <v>0</v>
      </c>
      <c r="Y3191" s="46" t="str">
        <f t="shared" si="648"/>
        <v>Yes</v>
      </c>
      <c r="Z3191" s="46" t="str">
        <f t="shared" si="649"/>
        <v>Very high</v>
      </c>
    </row>
    <row r="3192" spans="1:26" x14ac:dyDescent="0.25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637"/>
        <v>2696</v>
      </c>
      <c r="L3192" s="46">
        <f t="shared" si="638"/>
        <v>3056</v>
      </c>
      <c r="M3192" s="46">
        <v>62</v>
      </c>
      <c r="N3192" s="46">
        <f t="shared" si="639"/>
        <v>3118</v>
      </c>
      <c r="O3192" s="46">
        <f t="shared" si="640"/>
        <v>422</v>
      </c>
      <c r="P3192" s="46" t="s">
        <v>152</v>
      </c>
      <c r="Q3192" s="58">
        <f t="shared" si="641"/>
        <v>0</v>
      </c>
      <c r="R3192" s="46" t="str">
        <f t="shared" si="642"/>
        <v>-</v>
      </c>
      <c r="S3192" s="58" t="str">
        <f t="shared" si="643"/>
        <v>No Discount</v>
      </c>
      <c r="T3192" s="46" t="str">
        <f t="shared" si="644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si="645"/>
        <v>0</v>
      </c>
      <c r="W3192" s="46" t="str">
        <f t="shared" si="646"/>
        <v>-</v>
      </c>
      <c r="X3192" s="58">
        <f t="shared" si="647"/>
        <v>0</v>
      </c>
      <c r="Y3192" s="46" t="str">
        <f t="shared" si="648"/>
        <v>Yes</v>
      </c>
      <c r="Z3192" s="46" t="str">
        <f t="shared" si="649"/>
        <v>Very high</v>
      </c>
    </row>
    <row r="3193" spans="1:26" x14ac:dyDescent="0.25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637"/>
        <v>1512</v>
      </c>
      <c r="L3193" s="46">
        <f t="shared" si="638"/>
        <v>1647</v>
      </c>
      <c r="M3193" s="46">
        <v>30</v>
      </c>
      <c r="N3193" s="46">
        <f t="shared" si="639"/>
        <v>1677</v>
      </c>
      <c r="O3193" s="46">
        <f t="shared" si="640"/>
        <v>165</v>
      </c>
      <c r="P3193" s="46" t="s">
        <v>28</v>
      </c>
      <c r="Q3193" s="58">
        <f t="shared" si="641"/>
        <v>0</v>
      </c>
      <c r="R3193" s="46" t="str">
        <f t="shared" si="642"/>
        <v>-</v>
      </c>
      <c r="S3193" s="58" t="str">
        <f t="shared" si="643"/>
        <v>No Discount</v>
      </c>
      <c r="T3193" s="46" t="str">
        <f t="shared" si="644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645"/>
        <v>0</v>
      </c>
      <c r="W3193" s="46" t="str">
        <f t="shared" si="646"/>
        <v>-</v>
      </c>
      <c r="X3193" s="58">
        <f t="shared" si="647"/>
        <v>0</v>
      </c>
      <c r="Y3193" s="46" t="str">
        <f t="shared" si="648"/>
        <v>No</v>
      </c>
      <c r="Z3193" s="46" t="str">
        <f t="shared" si="649"/>
        <v>MID</v>
      </c>
    </row>
    <row r="3194" spans="1:26" x14ac:dyDescent="0.25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637"/>
        <v>1326</v>
      </c>
      <c r="L3194" s="46">
        <f t="shared" si="638"/>
        <v>1447</v>
      </c>
      <c r="M3194" s="46">
        <v>32</v>
      </c>
      <c r="N3194" s="46">
        <f t="shared" si="639"/>
        <v>1479</v>
      </c>
      <c r="O3194" s="46">
        <f t="shared" si="640"/>
        <v>153</v>
      </c>
      <c r="P3194" s="46" t="s">
        <v>30</v>
      </c>
      <c r="Q3194" s="58">
        <f t="shared" si="641"/>
        <v>0</v>
      </c>
      <c r="R3194" s="46" t="str">
        <f t="shared" si="642"/>
        <v>-</v>
      </c>
      <c r="S3194" s="58" t="str">
        <f t="shared" si="643"/>
        <v>No Discount</v>
      </c>
      <c r="T3194" s="46" t="str">
        <f t="shared" si="644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645"/>
        <v>0</v>
      </c>
      <c r="W3194" s="46" t="str">
        <f t="shared" si="646"/>
        <v>-</v>
      </c>
      <c r="X3194" s="58">
        <f t="shared" si="647"/>
        <v>0</v>
      </c>
      <c r="Y3194" s="46" t="str">
        <f t="shared" si="648"/>
        <v>Yes</v>
      </c>
      <c r="Z3194" s="46" t="str">
        <f t="shared" si="649"/>
        <v>MID</v>
      </c>
    </row>
    <row r="3195" spans="1:26" x14ac:dyDescent="0.25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637"/>
        <v>1510</v>
      </c>
      <c r="L3195" s="46">
        <f t="shared" si="638"/>
        <v>1601</v>
      </c>
      <c r="M3195" s="46">
        <v>29</v>
      </c>
      <c r="N3195" s="46">
        <f t="shared" si="639"/>
        <v>1630</v>
      </c>
      <c r="O3195" s="46">
        <f t="shared" si="640"/>
        <v>120</v>
      </c>
      <c r="P3195" s="46" t="s">
        <v>30</v>
      </c>
      <c r="Q3195" s="58">
        <f t="shared" si="641"/>
        <v>0</v>
      </c>
      <c r="R3195" s="46" t="str">
        <f t="shared" si="642"/>
        <v>-</v>
      </c>
      <c r="S3195" s="58" t="str">
        <f t="shared" si="643"/>
        <v>No Discount</v>
      </c>
      <c r="T3195" s="46" t="str">
        <f t="shared" si="644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645"/>
        <v>0</v>
      </c>
      <c r="W3195" s="46" t="str">
        <f t="shared" si="646"/>
        <v>-</v>
      </c>
      <c r="X3195" s="58">
        <f t="shared" si="647"/>
        <v>0</v>
      </c>
      <c r="Y3195" s="46" t="str">
        <f t="shared" si="648"/>
        <v>Yes</v>
      </c>
      <c r="Z3195" s="46" t="str">
        <f t="shared" si="649"/>
        <v>MID</v>
      </c>
    </row>
    <row r="3196" spans="1:26" x14ac:dyDescent="0.25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637"/>
        <v>1983</v>
      </c>
      <c r="L3196" s="46">
        <f t="shared" si="638"/>
        <v>2085</v>
      </c>
      <c r="M3196" s="46">
        <v>38</v>
      </c>
      <c r="N3196" s="46">
        <f t="shared" si="639"/>
        <v>2123</v>
      </c>
      <c r="O3196" s="46">
        <f t="shared" si="640"/>
        <v>140</v>
      </c>
      <c r="P3196" s="46" t="s">
        <v>30</v>
      </c>
      <c r="Q3196" s="58">
        <f t="shared" si="641"/>
        <v>0</v>
      </c>
      <c r="R3196" s="46" t="str">
        <f t="shared" si="642"/>
        <v>-</v>
      </c>
      <c r="S3196" s="58" t="str">
        <f t="shared" si="643"/>
        <v>No Discount</v>
      </c>
      <c r="T3196" s="46" t="str">
        <f t="shared" si="644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645"/>
        <v>0</v>
      </c>
      <c r="W3196" s="46" t="str">
        <f t="shared" si="646"/>
        <v>-</v>
      </c>
      <c r="X3196" s="58">
        <f t="shared" si="647"/>
        <v>0</v>
      </c>
      <c r="Y3196" s="46" t="str">
        <f t="shared" si="648"/>
        <v>No</v>
      </c>
      <c r="Z3196" s="46" t="str">
        <f t="shared" si="649"/>
        <v>MID</v>
      </c>
    </row>
    <row r="3197" spans="1:26" x14ac:dyDescent="0.25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637"/>
        <v>704</v>
      </c>
      <c r="L3197" s="46">
        <f t="shared" si="638"/>
        <v>776</v>
      </c>
      <c r="M3197" s="46">
        <v>30</v>
      </c>
      <c r="N3197" s="46">
        <f t="shared" si="639"/>
        <v>806</v>
      </c>
      <c r="O3197" s="46">
        <f t="shared" si="640"/>
        <v>102</v>
      </c>
      <c r="P3197" s="46" t="s">
        <v>30</v>
      </c>
      <c r="Q3197" s="58">
        <f t="shared" si="641"/>
        <v>0</v>
      </c>
      <c r="R3197" s="46" t="str">
        <f t="shared" si="642"/>
        <v>-</v>
      </c>
      <c r="S3197" s="58" t="str">
        <f t="shared" si="643"/>
        <v>No Discount</v>
      </c>
      <c r="T3197" s="46" t="str">
        <f t="shared" si="644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645"/>
        <v>0</v>
      </c>
      <c r="W3197" s="46" t="str">
        <f t="shared" si="646"/>
        <v>-</v>
      </c>
      <c r="X3197" s="58">
        <f t="shared" si="647"/>
        <v>0</v>
      </c>
      <c r="Y3197" s="46" t="str">
        <f t="shared" si="648"/>
        <v>No</v>
      </c>
      <c r="Z3197" s="46" t="str">
        <f t="shared" si="649"/>
        <v>MID</v>
      </c>
    </row>
    <row r="3198" spans="1:26" x14ac:dyDescent="0.25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637"/>
        <v>160</v>
      </c>
      <c r="L3198" s="46">
        <f t="shared" si="638"/>
        <v>170</v>
      </c>
      <c r="M3198" s="46">
        <v>30</v>
      </c>
      <c r="N3198" s="46">
        <f t="shared" si="639"/>
        <v>200</v>
      </c>
      <c r="O3198" s="46">
        <f t="shared" si="640"/>
        <v>40</v>
      </c>
      <c r="P3198" s="46" t="s">
        <v>152</v>
      </c>
      <c r="Q3198" s="58">
        <f t="shared" si="641"/>
        <v>0</v>
      </c>
      <c r="R3198" s="46" t="str">
        <f t="shared" si="642"/>
        <v>-</v>
      </c>
      <c r="S3198" s="58" t="str">
        <f t="shared" si="643"/>
        <v>No Discount</v>
      </c>
      <c r="T3198" s="46" t="str">
        <f t="shared" si="644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645"/>
        <v>0</v>
      </c>
      <c r="W3198" s="46" t="str">
        <f t="shared" si="646"/>
        <v>-</v>
      </c>
      <c r="X3198" s="58">
        <f t="shared" si="647"/>
        <v>0</v>
      </c>
      <c r="Y3198" s="46" t="str">
        <f t="shared" si="648"/>
        <v>No</v>
      </c>
      <c r="Z3198" s="46" t="str">
        <f t="shared" si="649"/>
        <v>MID</v>
      </c>
    </row>
    <row r="3199" spans="1:26" x14ac:dyDescent="0.25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637"/>
        <v>22112</v>
      </c>
      <c r="L3199" s="46">
        <f t="shared" si="638"/>
        <v>23636</v>
      </c>
      <c r="M3199" s="46">
        <v>71</v>
      </c>
      <c r="N3199" s="46">
        <f t="shared" si="639"/>
        <v>23707</v>
      </c>
      <c r="O3199" s="46">
        <f t="shared" si="640"/>
        <v>1595</v>
      </c>
      <c r="P3199" s="46" t="s">
        <v>30</v>
      </c>
      <c r="Q3199" s="58">
        <f t="shared" si="641"/>
        <v>0</v>
      </c>
      <c r="R3199" s="46">
        <f t="shared" si="642"/>
        <v>6637.9600000000009</v>
      </c>
      <c r="S3199" s="58" t="str">
        <f t="shared" si="643"/>
        <v>No Discount</v>
      </c>
      <c r="T3199" s="46" t="str">
        <f t="shared" si="644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645"/>
        <v>0</v>
      </c>
      <c r="W3199" s="46">
        <f t="shared" si="646"/>
        <v>6637.9600000000009</v>
      </c>
      <c r="X3199" s="58">
        <f t="shared" si="647"/>
        <v>0</v>
      </c>
      <c r="Y3199" s="46" t="str">
        <f t="shared" si="648"/>
        <v>Yes</v>
      </c>
      <c r="Z3199" s="46" t="str">
        <f t="shared" si="649"/>
        <v>Very high</v>
      </c>
    </row>
    <row r="3200" spans="1:26" x14ac:dyDescent="0.25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637"/>
        <v>269126</v>
      </c>
      <c r="L3200" s="46">
        <f t="shared" si="638"/>
        <v>282238</v>
      </c>
      <c r="M3200" s="46">
        <v>37</v>
      </c>
      <c r="N3200" s="46">
        <f t="shared" si="639"/>
        <v>282275</v>
      </c>
      <c r="O3200" s="46">
        <f t="shared" si="640"/>
        <v>13149</v>
      </c>
      <c r="P3200" s="46" t="s">
        <v>30</v>
      </c>
      <c r="Q3200" s="58">
        <f t="shared" si="641"/>
        <v>0</v>
      </c>
      <c r="R3200" s="46" t="str">
        <f t="shared" si="642"/>
        <v>-</v>
      </c>
      <c r="S3200" s="58">
        <f t="shared" si="643"/>
        <v>0.02</v>
      </c>
      <c r="T3200" s="46" t="str">
        <f t="shared" si="644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645"/>
        <v>0</v>
      </c>
      <c r="W3200" s="46" t="str">
        <f t="shared" si="646"/>
        <v>-</v>
      </c>
      <c r="X3200" s="58">
        <f t="shared" si="647"/>
        <v>0.02</v>
      </c>
      <c r="Y3200" s="46" t="str">
        <f t="shared" si="648"/>
        <v>Yes</v>
      </c>
      <c r="Z3200" s="46" t="str">
        <f t="shared" si="649"/>
        <v>MID</v>
      </c>
    </row>
    <row r="3201" spans="1:26" x14ac:dyDescent="0.25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637"/>
        <v>945</v>
      </c>
      <c r="L3201" s="46">
        <f t="shared" si="638"/>
        <v>1030</v>
      </c>
      <c r="M3201" s="46">
        <v>75</v>
      </c>
      <c r="N3201" s="46">
        <f t="shared" si="639"/>
        <v>1105</v>
      </c>
      <c r="O3201" s="46">
        <f t="shared" si="640"/>
        <v>160</v>
      </c>
      <c r="P3201" s="46" t="s">
        <v>64</v>
      </c>
      <c r="Q3201" s="58">
        <f t="shared" si="641"/>
        <v>0</v>
      </c>
      <c r="R3201" s="46" t="str">
        <f t="shared" si="642"/>
        <v>-</v>
      </c>
      <c r="S3201" s="58" t="str">
        <f t="shared" si="643"/>
        <v>No Discount</v>
      </c>
      <c r="T3201" s="46" t="str">
        <f t="shared" si="644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645"/>
        <v>0</v>
      </c>
      <c r="W3201" s="46" t="str">
        <f t="shared" si="646"/>
        <v>-</v>
      </c>
      <c r="X3201" s="58">
        <f t="shared" si="647"/>
        <v>0</v>
      </c>
      <c r="Y3201" s="46" t="str">
        <f t="shared" si="648"/>
        <v>No</v>
      </c>
      <c r="Z3201" s="46" t="str">
        <f t="shared" si="649"/>
        <v>Very high</v>
      </c>
    </row>
    <row r="3202" spans="1:26" x14ac:dyDescent="0.25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637"/>
        <v>4836</v>
      </c>
      <c r="L3202" s="46">
        <f t="shared" si="638"/>
        <v>5328</v>
      </c>
      <c r="M3202" s="46">
        <v>84</v>
      </c>
      <c r="N3202" s="46">
        <f t="shared" si="639"/>
        <v>5412</v>
      </c>
      <c r="O3202" s="46">
        <f t="shared" si="640"/>
        <v>576</v>
      </c>
      <c r="P3202" s="46" t="s">
        <v>28</v>
      </c>
      <c r="Q3202" s="58">
        <f t="shared" si="641"/>
        <v>0</v>
      </c>
      <c r="R3202" s="46" t="str">
        <f t="shared" si="642"/>
        <v>-</v>
      </c>
      <c r="S3202" s="58" t="str">
        <f t="shared" si="643"/>
        <v>No Discount</v>
      </c>
      <c r="T3202" s="46" t="str">
        <f t="shared" si="644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645"/>
        <v>0</v>
      </c>
      <c r="W3202" s="46" t="str">
        <f t="shared" si="646"/>
        <v>-</v>
      </c>
      <c r="X3202" s="58">
        <f t="shared" si="647"/>
        <v>0</v>
      </c>
      <c r="Y3202" s="46" t="str">
        <f t="shared" si="648"/>
        <v>Yes</v>
      </c>
      <c r="Z3202" s="46" t="str">
        <f t="shared" si="649"/>
        <v>Very high</v>
      </c>
    </row>
    <row r="3203" spans="1:26" x14ac:dyDescent="0.25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50">I3203*J3203</f>
        <v>16316</v>
      </c>
      <c r="L3203" s="46">
        <f t="shared" ref="L3203:L3266" si="651">H3203*J3203</f>
        <v>17772</v>
      </c>
      <c r="M3203" s="46">
        <v>79</v>
      </c>
      <c r="N3203" s="46">
        <f t="shared" ref="N3203:N3266" si="652">L3203+M3203</f>
        <v>17851</v>
      </c>
      <c r="O3203" s="46">
        <f t="shared" ref="O3203:O3266" si="653">N3203-K3203</f>
        <v>1535</v>
      </c>
      <c r="P3203" s="46" t="s">
        <v>30</v>
      </c>
      <c r="Q3203" s="58">
        <f t="shared" ref="Q3203:Q3266" si="654">IF(E3203="Amazon",30%,0)</f>
        <v>0</v>
      </c>
      <c r="R3203" s="46">
        <f t="shared" ref="R3203:R3266" si="655">IF(E3203="Amazon",30%*N3203,IF(E3203="Flipkart",28%*N3203,IF(E3203="India Mart",15%*N3203,"-")))</f>
        <v>4998.2800000000007</v>
      </c>
      <c r="S3203" s="58" t="str">
        <f t="shared" ref="S3203:S3266" si="656">IF(AND(E3203="Website",N3203&gt;25000),2%,"No Discount")</f>
        <v>No Discount</v>
      </c>
      <c r="T3203" s="46" t="str">
        <f t="shared" ref="T3203:T3266" si="657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ref="V3203:V3266" si="658">IF(E3203="Amazon",30%,0%)</f>
        <v>0</v>
      </c>
      <c r="W3203" s="46">
        <f t="shared" ref="W3203:W3266" si="659">IF(E3203="Amazon",N3203*30%,IF(E3203="flipkart",N3203*28%,IF(E3203="indiamart",N3203*15%,"-")))</f>
        <v>4998.2800000000007</v>
      </c>
      <c r="X3203" s="58">
        <f t="shared" ref="X3203:X3266" si="660">IF(AND(E3203="website",N3203&gt;25000),2%,0%)</f>
        <v>0</v>
      </c>
      <c r="Y3203" s="46" t="str">
        <f t="shared" ref="Y3203:Y3266" si="661">IF(OR(D3203="Furniture",D3203="Technology"),"Yes","No")</f>
        <v>Yes</v>
      </c>
      <c r="Z3203" s="46" t="str">
        <f t="shared" ref="Z3203:Z3266" si="662">_xlfn.IFS(M3203&lt;=20,"LOW",M3203&lt;=40,"MID",M3203&lt;=60,"HIGH",M3203&gt;60,"Very high")</f>
        <v>Very high</v>
      </c>
    </row>
    <row r="3204" spans="1:26" x14ac:dyDescent="0.25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50"/>
        <v>3800</v>
      </c>
      <c r="L3204" s="46">
        <f t="shared" si="651"/>
        <v>4068</v>
      </c>
      <c r="M3204" s="46">
        <v>41</v>
      </c>
      <c r="N3204" s="46">
        <f t="shared" si="652"/>
        <v>4109</v>
      </c>
      <c r="O3204" s="46">
        <f t="shared" si="653"/>
        <v>309</v>
      </c>
      <c r="P3204" s="46" t="s">
        <v>30</v>
      </c>
      <c r="Q3204" s="58">
        <f t="shared" si="654"/>
        <v>0</v>
      </c>
      <c r="R3204" s="46" t="str">
        <f t="shared" si="655"/>
        <v>-</v>
      </c>
      <c r="S3204" s="58" t="str">
        <f t="shared" si="656"/>
        <v>No Discount</v>
      </c>
      <c r="T3204" s="46" t="str">
        <f t="shared" si="657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58"/>
        <v>0</v>
      </c>
      <c r="W3204" s="46" t="str">
        <f t="shared" si="659"/>
        <v>-</v>
      </c>
      <c r="X3204" s="58">
        <f t="shared" si="660"/>
        <v>0</v>
      </c>
      <c r="Y3204" s="46" t="str">
        <f t="shared" si="661"/>
        <v>No</v>
      </c>
      <c r="Z3204" s="46" t="str">
        <f t="shared" si="662"/>
        <v>HIGH</v>
      </c>
    </row>
    <row r="3205" spans="1:26" x14ac:dyDescent="0.25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50"/>
        <v>11056</v>
      </c>
      <c r="L3205" s="46">
        <f t="shared" si="651"/>
        <v>11818</v>
      </c>
      <c r="M3205" s="46">
        <v>47</v>
      </c>
      <c r="N3205" s="46">
        <f t="shared" si="652"/>
        <v>11865</v>
      </c>
      <c r="O3205" s="46">
        <f t="shared" si="653"/>
        <v>809</v>
      </c>
      <c r="P3205" s="46" t="s">
        <v>30</v>
      </c>
      <c r="Q3205" s="58">
        <f t="shared" si="654"/>
        <v>0</v>
      </c>
      <c r="R3205" s="46" t="str">
        <f t="shared" si="655"/>
        <v>-</v>
      </c>
      <c r="S3205" s="58" t="str">
        <f t="shared" si="656"/>
        <v>No Discount</v>
      </c>
      <c r="T3205" s="46" t="str">
        <f t="shared" si="657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58"/>
        <v>0</v>
      </c>
      <c r="W3205" s="46" t="str">
        <f t="shared" si="659"/>
        <v>-</v>
      </c>
      <c r="X3205" s="58">
        <f t="shared" si="660"/>
        <v>0</v>
      </c>
      <c r="Y3205" s="46" t="str">
        <f t="shared" si="661"/>
        <v>Yes</v>
      </c>
      <c r="Z3205" s="46" t="str">
        <f t="shared" si="662"/>
        <v>HIGH</v>
      </c>
    </row>
    <row r="3206" spans="1:26" x14ac:dyDescent="0.25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50"/>
        <v>12040</v>
      </c>
      <c r="L3206" s="46">
        <f t="shared" si="651"/>
        <v>12630</v>
      </c>
      <c r="M3206" s="46">
        <v>89</v>
      </c>
      <c r="N3206" s="46">
        <f t="shared" si="652"/>
        <v>12719</v>
      </c>
      <c r="O3206" s="46">
        <f t="shared" si="653"/>
        <v>679</v>
      </c>
      <c r="P3206" s="46" t="s">
        <v>28</v>
      </c>
      <c r="Q3206" s="58">
        <f t="shared" si="654"/>
        <v>0</v>
      </c>
      <c r="R3206" s="46">
        <f t="shared" si="655"/>
        <v>1907.85</v>
      </c>
      <c r="S3206" s="58" t="str">
        <f t="shared" si="656"/>
        <v>No Discount</v>
      </c>
      <c r="T3206" s="46" t="str">
        <f t="shared" si="657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58"/>
        <v>0</v>
      </c>
      <c r="W3206" s="46" t="str">
        <f t="shared" si="659"/>
        <v>-</v>
      </c>
      <c r="X3206" s="58">
        <f t="shared" si="660"/>
        <v>0</v>
      </c>
      <c r="Y3206" s="46" t="str">
        <f t="shared" si="661"/>
        <v>Yes</v>
      </c>
      <c r="Z3206" s="46" t="str">
        <f t="shared" si="662"/>
        <v>Very high</v>
      </c>
    </row>
    <row r="3207" spans="1:26" x14ac:dyDescent="0.25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50"/>
        <v>6088</v>
      </c>
      <c r="L3207" s="46">
        <f t="shared" si="651"/>
        <v>6512</v>
      </c>
      <c r="M3207" s="46">
        <v>88</v>
      </c>
      <c r="N3207" s="46">
        <f t="shared" si="652"/>
        <v>6600</v>
      </c>
      <c r="O3207" s="46">
        <f t="shared" si="653"/>
        <v>512</v>
      </c>
      <c r="P3207" s="46" t="s">
        <v>30</v>
      </c>
      <c r="Q3207" s="58">
        <f t="shared" si="654"/>
        <v>0.3</v>
      </c>
      <c r="R3207" s="46">
        <f t="shared" si="655"/>
        <v>1980</v>
      </c>
      <c r="S3207" s="58" t="str">
        <f t="shared" si="656"/>
        <v>No Discount</v>
      </c>
      <c r="T3207" s="46" t="str">
        <f t="shared" si="657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58"/>
        <v>0.3</v>
      </c>
      <c r="W3207" s="46">
        <f t="shared" si="659"/>
        <v>1980</v>
      </c>
      <c r="X3207" s="58">
        <f t="shared" si="660"/>
        <v>0</v>
      </c>
      <c r="Y3207" s="46" t="str">
        <f t="shared" si="661"/>
        <v>No</v>
      </c>
      <c r="Z3207" s="46" t="str">
        <f t="shared" si="662"/>
        <v>Very high</v>
      </c>
    </row>
    <row r="3208" spans="1:26" x14ac:dyDescent="0.25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50"/>
        <v>27012</v>
      </c>
      <c r="L3208" s="46">
        <f t="shared" si="651"/>
        <v>28928</v>
      </c>
      <c r="M3208" s="46">
        <v>85</v>
      </c>
      <c r="N3208" s="46">
        <f t="shared" si="652"/>
        <v>29013</v>
      </c>
      <c r="O3208" s="46">
        <f t="shared" si="653"/>
        <v>2001</v>
      </c>
      <c r="P3208" s="46" t="s">
        <v>30</v>
      </c>
      <c r="Q3208" s="58">
        <f t="shared" si="654"/>
        <v>0</v>
      </c>
      <c r="R3208" s="46" t="str">
        <f t="shared" si="655"/>
        <v>-</v>
      </c>
      <c r="S3208" s="58" t="str">
        <f t="shared" si="656"/>
        <v>No Discount</v>
      </c>
      <c r="T3208" s="46" t="str">
        <f t="shared" si="657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58"/>
        <v>0</v>
      </c>
      <c r="W3208" s="46" t="str">
        <f t="shared" si="659"/>
        <v>-</v>
      </c>
      <c r="X3208" s="58">
        <f t="shared" si="660"/>
        <v>0</v>
      </c>
      <c r="Y3208" s="46" t="str">
        <f t="shared" si="661"/>
        <v>Yes</v>
      </c>
      <c r="Z3208" s="46" t="str">
        <f t="shared" si="662"/>
        <v>Very high</v>
      </c>
    </row>
    <row r="3209" spans="1:26" x14ac:dyDescent="0.25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50"/>
        <v>2735</v>
      </c>
      <c r="L3209" s="46">
        <f t="shared" si="651"/>
        <v>2843</v>
      </c>
      <c r="M3209" s="46">
        <v>32</v>
      </c>
      <c r="N3209" s="46">
        <f t="shared" si="652"/>
        <v>2875</v>
      </c>
      <c r="O3209" s="46">
        <f t="shared" si="653"/>
        <v>140</v>
      </c>
      <c r="P3209" s="46" t="s">
        <v>152</v>
      </c>
      <c r="Q3209" s="58">
        <f t="shared" si="654"/>
        <v>0</v>
      </c>
      <c r="R3209" s="46">
        <f t="shared" si="655"/>
        <v>805.00000000000011</v>
      </c>
      <c r="S3209" s="58" t="str">
        <f t="shared" si="656"/>
        <v>No Discount</v>
      </c>
      <c r="T3209" s="46" t="str">
        <f t="shared" si="657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58"/>
        <v>0</v>
      </c>
      <c r="W3209" s="46">
        <f t="shared" si="659"/>
        <v>805.00000000000011</v>
      </c>
      <c r="X3209" s="58">
        <f t="shared" si="660"/>
        <v>0</v>
      </c>
      <c r="Y3209" s="46" t="str">
        <f t="shared" si="661"/>
        <v>Yes</v>
      </c>
      <c r="Z3209" s="46" t="str">
        <f t="shared" si="662"/>
        <v>MID</v>
      </c>
    </row>
    <row r="3210" spans="1:26" x14ac:dyDescent="0.25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50"/>
        <v>51232</v>
      </c>
      <c r="L3210" s="46">
        <f t="shared" si="651"/>
        <v>55382</v>
      </c>
      <c r="M3210" s="46">
        <v>56</v>
      </c>
      <c r="N3210" s="46">
        <f t="shared" si="652"/>
        <v>55438</v>
      </c>
      <c r="O3210" s="46">
        <f t="shared" si="653"/>
        <v>4206</v>
      </c>
      <c r="P3210" s="46" t="s">
        <v>152</v>
      </c>
      <c r="Q3210" s="58">
        <f t="shared" si="654"/>
        <v>0</v>
      </c>
      <c r="R3210" s="46">
        <f t="shared" si="655"/>
        <v>8315.6999999999989</v>
      </c>
      <c r="S3210" s="58" t="str">
        <f t="shared" si="656"/>
        <v>No Discount</v>
      </c>
      <c r="T3210" s="46" t="str">
        <f t="shared" si="657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58"/>
        <v>0</v>
      </c>
      <c r="W3210" s="46" t="str">
        <f t="shared" si="659"/>
        <v>-</v>
      </c>
      <c r="X3210" s="58">
        <f t="shared" si="660"/>
        <v>0</v>
      </c>
      <c r="Y3210" s="46" t="str">
        <f t="shared" si="661"/>
        <v>Yes</v>
      </c>
      <c r="Z3210" s="46" t="str">
        <f t="shared" si="662"/>
        <v>HIGH</v>
      </c>
    </row>
    <row r="3211" spans="1:26" x14ac:dyDescent="0.25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50"/>
        <v>450</v>
      </c>
      <c r="L3211" s="46">
        <f t="shared" si="651"/>
        <v>480</v>
      </c>
      <c r="M3211" s="46">
        <v>10</v>
      </c>
      <c r="N3211" s="46">
        <f t="shared" si="652"/>
        <v>490</v>
      </c>
      <c r="O3211" s="46">
        <f t="shared" si="653"/>
        <v>40</v>
      </c>
      <c r="P3211" s="46" t="s">
        <v>30</v>
      </c>
      <c r="Q3211" s="58">
        <f t="shared" si="654"/>
        <v>0</v>
      </c>
      <c r="R3211" s="46" t="str">
        <f t="shared" si="655"/>
        <v>-</v>
      </c>
      <c r="S3211" s="58" t="str">
        <f t="shared" si="656"/>
        <v>No Discount</v>
      </c>
      <c r="T3211" s="46" t="str">
        <f t="shared" si="657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58"/>
        <v>0</v>
      </c>
      <c r="W3211" s="46" t="str">
        <f t="shared" si="659"/>
        <v>-</v>
      </c>
      <c r="X3211" s="58">
        <f t="shared" si="660"/>
        <v>0</v>
      </c>
      <c r="Y3211" s="46" t="str">
        <f t="shared" si="661"/>
        <v>No</v>
      </c>
      <c r="Z3211" s="46" t="str">
        <f t="shared" si="662"/>
        <v>LOW</v>
      </c>
    </row>
    <row r="3212" spans="1:26" x14ac:dyDescent="0.25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50"/>
        <v>859</v>
      </c>
      <c r="L3212" s="46">
        <f t="shared" si="651"/>
        <v>918</v>
      </c>
      <c r="M3212" s="46">
        <v>33</v>
      </c>
      <c r="N3212" s="46">
        <f t="shared" si="652"/>
        <v>951</v>
      </c>
      <c r="O3212" s="46">
        <f t="shared" si="653"/>
        <v>92</v>
      </c>
      <c r="P3212" s="46" t="s">
        <v>28</v>
      </c>
      <c r="Q3212" s="58">
        <f t="shared" si="654"/>
        <v>0</v>
      </c>
      <c r="R3212" s="46" t="str">
        <f t="shared" si="655"/>
        <v>-</v>
      </c>
      <c r="S3212" s="58" t="str">
        <f t="shared" si="656"/>
        <v>No Discount</v>
      </c>
      <c r="T3212" s="46" t="str">
        <f t="shared" si="657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58"/>
        <v>0</v>
      </c>
      <c r="W3212" s="46" t="str">
        <f t="shared" si="659"/>
        <v>-</v>
      </c>
      <c r="X3212" s="58">
        <f t="shared" si="660"/>
        <v>0</v>
      </c>
      <c r="Y3212" s="46" t="str">
        <f t="shared" si="661"/>
        <v>No</v>
      </c>
      <c r="Z3212" s="46" t="str">
        <f t="shared" si="662"/>
        <v>MID</v>
      </c>
    </row>
    <row r="3213" spans="1:26" x14ac:dyDescent="0.25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50"/>
        <v>2088</v>
      </c>
      <c r="L3213" s="46">
        <f t="shared" si="651"/>
        <v>2253</v>
      </c>
      <c r="M3213" s="46">
        <v>54</v>
      </c>
      <c r="N3213" s="46">
        <f t="shared" si="652"/>
        <v>2307</v>
      </c>
      <c r="O3213" s="46">
        <f t="shared" si="653"/>
        <v>219</v>
      </c>
      <c r="P3213" s="46" t="s">
        <v>28</v>
      </c>
      <c r="Q3213" s="58">
        <f t="shared" si="654"/>
        <v>0</v>
      </c>
      <c r="R3213" s="46" t="str">
        <f t="shared" si="655"/>
        <v>-</v>
      </c>
      <c r="S3213" s="58" t="str">
        <f t="shared" si="656"/>
        <v>No Discount</v>
      </c>
      <c r="T3213" s="46" t="str">
        <f t="shared" si="657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58"/>
        <v>0</v>
      </c>
      <c r="W3213" s="46" t="str">
        <f t="shared" si="659"/>
        <v>-</v>
      </c>
      <c r="X3213" s="58">
        <f t="shared" si="660"/>
        <v>0</v>
      </c>
      <c r="Y3213" s="46" t="str">
        <f t="shared" si="661"/>
        <v>No</v>
      </c>
      <c r="Z3213" s="46" t="str">
        <f t="shared" si="662"/>
        <v>HIGH</v>
      </c>
    </row>
    <row r="3214" spans="1:26" x14ac:dyDescent="0.25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50"/>
        <v>12006</v>
      </c>
      <c r="L3214" s="46">
        <f t="shared" si="651"/>
        <v>12717</v>
      </c>
      <c r="M3214" s="46">
        <v>22</v>
      </c>
      <c r="N3214" s="46">
        <f t="shared" si="652"/>
        <v>12739</v>
      </c>
      <c r="O3214" s="46">
        <f t="shared" si="653"/>
        <v>733</v>
      </c>
      <c r="P3214" s="46" t="s">
        <v>30</v>
      </c>
      <c r="Q3214" s="58">
        <f t="shared" si="654"/>
        <v>0</v>
      </c>
      <c r="R3214" s="46" t="str">
        <f t="shared" si="655"/>
        <v>-</v>
      </c>
      <c r="S3214" s="58" t="str">
        <f t="shared" si="656"/>
        <v>No Discount</v>
      </c>
      <c r="T3214" s="46" t="str">
        <f t="shared" si="657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58"/>
        <v>0</v>
      </c>
      <c r="W3214" s="46" t="str">
        <f t="shared" si="659"/>
        <v>-</v>
      </c>
      <c r="X3214" s="58">
        <f t="shared" si="660"/>
        <v>0</v>
      </c>
      <c r="Y3214" s="46" t="str">
        <f t="shared" si="661"/>
        <v>No</v>
      </c>
      <c r="Z3214" s="46" t="str">
        <f t="shared" si="662"/>
        <v>MID</v>
      </c>
    </row>
    <row r="3215" spans="1:26" x14ac:dyDescent="0.25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50"/>
        <v>2652</v>
      </c>
      <c r="L3215" s="46">
        <f t="shared" si="651"/>
        <v>2894</v>
      </c>
      <c r="M3215" s="46">
        <v>98</v>
      </c>
      <c r="N3215" s="46">
        <f t="shared" si="652"/>
        <v>2992</v>
      </c>
      <c r="O3215" s="46">
        <f t="shared" si="653"/>
        <v>340</v>
      </c>
      <c r="P3215" s="46" t="s">
        <v>28</v>
      </c>
      <c r="Q3215" s="58">
        <f t="shared" si="654"/>
        <v>0</v>
      </c>
      <c r="R3215" s="46">
        <f t="shared" si="655"/>
        <v>837.7600000000001</v>
      </c>
      <c r="S3215" s="58" t="str">
        <f t="shared" si="656"/>
        <v>No Discount</v>
      </c>
      <c r="T3215" s="46" t="str">
        <f t="shared" si="657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58"/>
        <v>0</v>
      </c>
      <c r="W3215" s="46">
        <f t="shared" si="659"/>
        <v>837.7600000000001</v>
      </c>
      <c r="X3215" s="58">
        <f t="shared" si="660"/>
        <v>0</v>
      </c>
      <c r="Y3215" s="46" t="str">
        <f t="shared" si="661"/>
        <v>Yes</v>
      </c>
      <c r="Z3215" s="46" t="str">
        <f t="shared" si="662"/>
        <v>Very high</v>
      </c>
    </row>
    <row r="3216" spans="1:26" x14ac:dyDescent="0.25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50"/>
        <v>34709</v>
      </c>
      <c r="L3216" s="46">
        <f t="shared" si="651"/>
        <v>36778</v>
      </c>
      <c r="M3216" s="46">
        <v>27</v>
      </c>
      <c r="N3216" s="46">
        <f t="shared" si="652"/>
        <v>36805</v>
      </c>
      <c r="O3216" s="46">
        <f t="shared" si="653"/>
        <v>2096</v>
      </c>
      <c r="P3216" s="46" t="s">
        <v>30</v>
      </c>
      <c r="Q3216" s="58">
        <f t="shared" si="654"/>
        <v>0.3</v>
      </c>
      <c r="R3216" s="46">
        <f t="shared" si="655"/>
        <v>11041.5</v>
      </c>
      <c r="S3216" s="58" t="str">
        <f t="shared" si="656"/>
        <v>No Discount</v>
      </c>
      <c r="T3216" s="46" t="str">
        <f t="shared" si="657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58"/>
        <v>0.3</v>
      </c>
      <c r="W3216" s="46">
        <f t="shared" si="659"/>
        <v>11041.5</v>
      </c>
      <c r="X3216" s="58">
        <f t="shared" si="660"/>
        <v>0</v>
      </c>
      <c r="Y3216" s="46" t="str">
        <f t="shared" si="661"/>
        <v>Yes</v>
      </c>
      <c r="Z3216" s="46" t="str">
        <f t="shared" si="662"/>
        <v>MID</v>
      </c>
    </row>
    <row r="3217" spans="1:26" x14ac:dyDescent="0.25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50"/>
        <v>11571</v>
      </c>
      <c r="L3217" s="46">
        <f t="shared" si="651"/>
        <v>12738</v>
      </c>
      <c r="M3217" s="46">
        <v>85</v>
      </c>
      <c r="N3217" s="46">
        <f t="shared" si="652"/>
        <v>12823</v>
      </c>
      <c r="O3217" s="46">
        <f t="shared" si="653"/>
        <v>1252</v>
      </c>
      <c r="P3217" s="46" t="s">
        <v>152</v>
      </c>
      <c r="Q3217" s="58">
        <f t="shared" si="654"/>
        <v>0</v>
      </c>
      <c r="R3217" s="46" t="str">
        <f t="shared" si="655"/>
        <v>-</v>
      </c>
      <c r="S3217" s="58" t="str">
        <f t="shared" si="656"/>
        <v>No Discount</v>
      </c>
      <c r="T3217" s="46" t="str">
        <f t="shared" si="657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58"/>
        <v>0</v>
      </c>
      <c r="W3217" s="46" t="str">
        <f t="shared" si="659"/>
        <v>-</v>
      </c>
      <c r="X3217" s="58">
        <f t="shared" si="660"/>
        <v>0</v>
      </c>
      <c r="Y3217" s="46" t="str">
        <f t="shared" si="661"/>
        <v>Yes</v>
      </c>
      <c r="Z3217" s="46" t="str">
        <f t="shared" si="662"/>
        <v>Very high</v>
      </c>
    </row>
    <row r="3218" spans="1:26" x14ac:dyDescent="0.25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50"/>
        <v>9306</v>
      </c>
      <c r="L3218" s="46">
        <f t="shared" si="651"/>
        <v>10062</v>
      </c>
      <c r="M3218" s="46">
        <v>87</v>
      </c>
      <c r="N3218" s="46">
        <f t="shared" si="652"/>
        <v>10149</v>
      </c>
      <c r="O3218" s="46">
        <f t="shared" si="653"/>
        <v>843</v>
      </c>
      <c r="P3218" s="46" t="s">
        <v>152</v>
      </c>
      <c r="Q3218" s="58">
        <f t="shared" si="654"/>
        <v>0</v>
      </c>
      <c r="R3218" s="46">
        <f t="shared" si="655"/>
        <v>2841.7200000000003</v>
      </c>
      <c r="S3218" s="58" t="str">
        <f t="shared" si="656"/>
        <v>No Discount</v>
      </c>
      <c r="T3218" s="46" t="str">
        <f t="shared" si="657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58"/>
        <v>0</v>
      </c>
      <c r="W3218" s="46">
        <f t="shared" si="659"/>
        <v>2841.7200000000003</v>
      </c>
      <c r="X3218" s="58">
        <f t="shared" si="660"/>
        <v>0</v>
      </c>
      <c r="Y3218" s="46" t="str">
        <f t="shared" si="661"/>
        <v>Yes</v>
      </c>
      <c r="Z3218" s="46" t="str">
        <f t="shared" si="662"/>
        <v>Very high</v>
      </c>
    </row>
    <row r="3219" spans="1:26" x14ac:dyDescent="0.25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50"/>
        <v>1317</v>
      </c>
      <c r="L3219" s="46">
        <f t="shared" si="651"/>
        <v>1395</v>
      </c>
      <c r="M3219" s="46">
        <v>45</v>
      </c>
      <c r="N3219" s="46">
        <f t="shared" si="652"/>
        <v>1440</v>
      </c>
      <c r="O3219" s="46">
        <f t="shared" si="653"/>
        <v>123</v>
      </c>
      <c r="P3219" s="46" t="s">
        <v>30</v>
      </c>
      <c r="Q3219" s="58">
        <f t="shared" si="654"/>
        <v>0</v>
      </c>
      <c r="R3219" s="46">
        <f t="shared" si="655"/>
        <v>403.20000000000005</v>
      </c>
      <c r="S3219" s="58" t="str">
        <f t="shared" si="656"/>
        <v>No Discount</v>
      </c>
      <c r="T3219" s="46" t="str">
        <f t="shared" si="657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58"/>
        <v>0</v>
      </c>
      <c r="W3219" s="46">
        <f t="shared" si="659"/>
        <v>403.20000000000005</v>
      </c>
      <c r="X3219" s="58">
        <f t="shared" si="660"/>
        <v>0</v>
      </c>
      <c r="Y3219" s="46" t="str">
        <f t="shared" si="661"/>
        <v>No</v>
      </c>
      <c r="Z3219" s="46" t="str">
        <f t="shared" si="662"/>
        <v>HIGH</v>
      </c>
    </row>
    <row r="3220" spans="1:26" x14ac:dyDescent="0.25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50"/>
        <v>24129</v>
      </c>
      <c r="L3220" s="46">
        <f t="shared" si="651"/>
        <v>25083</v>
      </c>
      <c r="M3220" s="46">
        <v>97</v>
      </c>
      <c r="N3220" s="46">
        <f t="shared" si="652"/>
        <v>25180</v>
      </c>
      <c r="O3220" s="46">
        <f t="shared" si="653"/>
        <v>1051</v>
      </c>
      <c r="P3220" s="46" t="s">
        <v>28</v>
      </c>
      <c r="Q3220" s="58">
        <f t="shared" si="654"/>
        <v>0</v>
      </c>
      <c r="R3220" s="46">
        <f t="shared" si="655"/>
        <v>7050.4000000000005</v>
      </c>
      <c r="S3220" s="58" t="str">
        <f t="shared" si="656"/>
        <v>No Discount</v>
      </c>
      <c r="T3220" s="46" t="str">
        <f t="shared" si="657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58"/>
        <v>0</v>
      </c>
      <c r="W3220" s="46">
        <f t="shared" si="659"/>
        <v>7050.4000000000005</v>
      </c>
      <c r="X3220" s="58">
        <f t="shared" si="660"/>
        <v>0</v>
      </c>
      <c r="Y3220" s="46" t="str">
        <f t="shared" si="661"/>
        <v>Yes</v>
      </c>
      <c r="Z3220" s="46" t="str">
        <f t="shared" si="662"/>
        <v>Very high</v>
      </c>
    </row>
    <row r="3221" spans="1:26" x14ac:dyDescent="0.25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50"/>
        <v>8200</v>
      </c>
      <c r="L3221" s="46">
        <f t="shared" si="651"/>
        <v>8605</v>
      </c>
      <c r="M3221" s="46">
        <v>49</v>
      </c>
      <c r="N3221" s="46">
        <f t="shared" si="652"/>
        <v>8654</v>
      </c>
      <c r="O3221" s="46">
        <f t="shared" si="653"/>
        <v>454</v>
      </c>
      <c r="P3221" s="46" t="s">
        <v>30</v>
      </c>
      <c r="Q3221" s="58">
        <f t="shared" si="654"/>
        <v>0</v>
      </c>
      <c r="R3221" s="46">
        <f t="shared" si="655"/>
        <v>2423.1200000000003</v>
      </c>
      <c r="S3221" s="58" t="str">
        <f t="shared" si="656"/>
        <v>No Discount</v>
      </c>
      <c r="T3221" s="46" t="str">
        <f t="shared" si="657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58"/>
        <v>0</v>
      </c>
      <c r="W3221" s="46">
        <f t="shared" si="659"/>
        <v>2423.1200000000003</v>
      </c>
      <c r="X3221" s="58">
        <f t="shared" si="660"/>
        <v>0</v>
      </c>
      <c r="Y3221" s="46" t="str">
        <f t="shared" si="661"/>
        <v>No</v>
      </c>
      <c r="Z3221" s="46" t="str">
        <f t="shared" si="662"/>
        <v>HIGH</v>
      </c>
    </row>
    <row r="3222" spans="1:26" x14ac:dyDescent="0.25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50"/>
        <v>14735</v>
      </c>
      <c r="L3222" s="46">
        <f t="shared" si="651"/>
        <v>15920</v>
      </c>
      <c r="M3222" s="46">
        <v>77</v>
      </c>
      <c r="N3222" s="46">
        <f t="shared" si="652"/>
        <v>15997</v>
      </c>
      <c r="O3222" s="46">
        <f t="shared" si="653"/>
        <v>1262</v>
      </c>
      <c r="P3222" s="46" t="s">
        <v>30</v>
      </c>
      <c r="Q3222" s="58">
        <f t="shared" si="654"/>
        <v>0</v>
      </c>
      <c r="R3222" s="46" t="str">
        <f t="shared" si="655"/>
        <v>-</v>
      </c>
      <c r="S3222" s="58" t="str">
        <f t="shared" si="656"/>
        <v>No Discount</v>
      </c>
      <c r="T3222" s="46" t="str">
        <f t="shared" si="657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58"/>
        <v>0</v>
      </c>
      <c r="W3222" s="46" t="str">
        <f t="shared" si="659"/>
        <v>-</v>
      </c>
      <c r="X3222" s="58">
        <f t="shared" si="660"/>
        <v>0</v>
      </c>
      <c r="Y3222" s="46" t="str">
        <f t="shared" si="661"/>
        <v>Yes</v>
      </c>
      <c r="Z3222" s="46" t="str">
        <f t="shared" si="662"/>
        <v>Very high</v>
      </c>
    </row>
    <row r="3223" spans="1:26" x14ac:dyDescent="0.25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50"/>
        <v>859</v>
      </c>
      <c r="L3223" s="46">
        <f t="shared" si="651"/>
        <v>918</v>
      </c>
      <c r="M3223" s="46">
        <v>36</v>
      </c>
      <c r="N3223" s="46">
        <f t="shared" si="652"/>
        <v>954</v>
      </c>
      <c r="O3223" s="46">
        <f t="shared" si="653"/>
        <v>95</v>
      </c>
      <c r="P3223" s="46" t="s">
        <v>30</v>
      </c>
      <c r="Q3223" s="58">
        <f t="shared" si="654"/>
        <v>0</v>
      </c>
      <c r="R3223" s="46" t="str">
        <f t="shared" si="655"/>
        <v>-</v>
      </c>
      <c r="S3223" s="58" t="str">
        <f t="shared" si="656"/>
        <v>No Discount</v>
      </c>
      <c r="T3223" s="46" t="str">
        <f t="shared" si="657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58"/>
        <v>0</v>
      </c>
      <c r="W3223" s="46" t="str">
        <f t="shared" si="659"/>
        <v>-</v>
      </c>
      <c r="X3223" s="58">
        <f t="shared" si="660"/>
        <v>0</v>
      </c>
      <c r="Y3223" s="46" t="str">
        <f t="shared" si="661"/>
        <v>No</v>
      </c>
      <c r="Z3223" s="46" t="str">
        <f t="shared" si="662"/>
        <v>MID</v>
      </c>
    </row>
    <row r="3224" spans="1:26" x14ac:dyDescent="0.25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50"/>
        <v>310</v>
      </c>
      <c r="L3224" s="46">
        <f t="shared" si="651"/>
        <v>334</v>
      </c>
      <c r="M3224" s="46">
        <v>30</v>
      </c>
      <c r="N3224" s="46">
        <f t="shared" si="652"/>
        <v>364</v>
      </c>
      <c r="O3224" s="46">
        <f t="shared" si="653"/>
        <v>54</v>
      </c>
      <c r="P3224" s="46" t="s">
        <v>28</v>
      </c>
      <c r="Q3224" s="58">
        <f t="shared" si="654"/>
        <v>0</v>
      </c>
      <c r="R3224" s="46" t="str">
        <f t="shared" si="655"/>
        <v>-</v>
      </c>
      <c r="S3224" s="58" t="str">
        <f t="shared" si="656"/>
        <v>No Discount</v>
      </c>
      <c r="T3224" s="46" t="str">
        <f t="shared" si="657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58"/>
        <v>0</v>
      </c>
      <c r="W3224" s="46" t="str">
        <f t="shared" si="659"/>
        <v>-</v>
      </c>
      <c r="X3224" s="58">
        <f t="shared" si="660"/>
        <v>0</v>
      </c>
      <c r="Y3224" s="46" t="str">
        <f t="shared" si="661"/>
        <v>No</v>
      </c>
      <c r="Z3224" s="46" t="str">
        <f t="shared" si="662"/>
        <v>MID</v>
      </c>
    </row>
    <row r="3225" spans="1:26" x14ac:dyDescent="0.25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50"/>
        <v>19623</v>
      </c>
      <c r="L3225" s="46">
        <f t="shared" si="651"/>
        <v>21423</v>
      </c>
      <c r="M3225" s="46">
        <v>34</v>
      </c>
      <c r="N3225" s="46">
        <f t="shared" si="652"/>
        <v>21457</v>
      </c>
      <c r="O3225" s="46">
        <f t="shared" si="653"/>
        <v>1834</v>
      </c>
      <c r="P3225" s="46" t="s">
        <v>152</v>
      </c>
      <c r="Q3225" s="58">
        <f t="shared" si="654"/>
        <v>0.3</v>
      </c>
      <c r="R3225" s="46">
        <f t="shared" si="655"/>
        <v>6437.0999999999995</v>
      </c>
      <c r="S3225" s="58" t="str">
        <f t="shared" si="656"/>
        <v>No Discount</v>
      </c>
      <c r="T3225" s="46" t="str">
        <f t="shared" si="657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58"/>
        <v>0.3</v>
      </c>
      <c r="W3225" s="46">
        <f t="shared" si="659"/>
        <v>6437.0999999999995</v>
      </c>
      <c r="X3225" s="58">
        <f t="shared" si="660"/>
        <v>0</v>
      </c>
      <c r="Y3225" s="46" t="str">
        <f t="shared" si="661"/>
        <v>Yes</v>
      </c>
      <c r="Z3225" s="46" t="str">
        <f t="shared" si="662"/>
        <v>MID</v>
      </c>
    </row>
    <row r="3226" spans="1:26" x14ac:dyDescent="0.25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50"/>
        <v>20058</v>
      </c>
      <c r="L3226" s="46">
        <f t="shared" si="651"/>
        <v>21063</v>
      </c>
      <c r="M3226" s="46">
        <v>86</v>
      </c>
      <c r="N3226" s="46">
        <f t="shared" si="652"/>
        <v>21149</v>
      </c>
      <c r="O3226" s="46">
        <f t="shared" si="653"/>
        <v>1091</v>
      </c>
      <c r="P3226" s="46" t="s">
        <v>30</v>
      </c>
      <c r="Q3226" s="58">
        <f t="shared" si="654"/>
        <v>0</v>
      </c>
      <c r="R3226" s="46" t="str">
        <f t="shared" si="655"/>
        <v>-</v>
      </c>
      <c r="S3226" s="58" t="str">
        <f t="shared" si="656"/>
        <v>No Discount</v>
      </c>
      <c r="T3226" s="46" t="str">
        <f t="shared" si="657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58"/>
        <v>0</v>
      </c>
      <c r="W3226" s="46" t="str">
        <f t="shared" si="659"/>
        <v>-</v>
      </c>
      <c r="X3226" s="58">
        <f t="shared" si="660"/>
        <v>0</v>
      </c>
      <c r="Y3226" s="46" t="str">
        <f t="shared" si="661"/>
        <v>Yes</v>
      </c>
      <c r="Z3226" s="46" t="str">
        <f t="shared" si="662"/>
        <v>Very high</v>
      </c>
    </row>
    <row r="3227" spans="1:26" x14ac:dyDescent="0.25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50"/>
        <v>264</v>
      </c>
      <c r="L3227" s="46">
        <f t="shared" si="651"/>
        <v>288</v>
      </c>
      <c r="M3227" s="46">
        <v>30</v>
      </c>
      <c r="N3227" s="46">
        <f t="shared" si="652"/>
        <v>318</v>
      </c>
      <c r="O3227" s="46">
        <f t="shared" si="653"/>
        <v>54</v>
      </c>
      <c r="P3227" s="46" t="s">
        <v>28</v>
      </c>
      <c r="Q3227" s="58">
        <f t="shared" si="654"/>
        <v>0</v>
      </c>
      <c r="R3227" s="46">
        <f t="shared" si="655"/>
        <v>89.04</v>
      </c>
      <c r="S3227" s="58" t="str">
        <f t="shared" si="656"/>
        <v>No Discount</v>
      </c>
      <c r="T3227" s="46" t="str">
        <f t="shared" si="657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58"/>
        <v>0</v>
      </c>
      <c r="W3227" s="46">
        <f t="shared" si="659"/>
        <v>89.04</v>
      </c>
      <c r="X3227" s="58">
        <f t="shared" si="660"/>
        <v>0</v>
      </c>
      <c r="Y3227" s="46" t="str">
        <f t="shared" si="661"/>
        <v>No</v>
      </c>
      <c r="Z3227" s="46" t="str">
        <f t="shared" si="662"/>
        <v>MID</v>
      </c>
    </row>
    <row r="3228" spans="1:26" x14ac:dyDescent="0.25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50"/>
        <v>399</v>
      </c>
      <c r="L3228" s="46">
        <f t="shared" si="651"/>
        <v>417</v>
      </c>
      <c r="M3228" s="46">
        <v>30</v>
      </c>
      <c r="N3228" s="46">
        <f t="shared" si="652"/>
        <v>447</v>
      </c>
      <c r="O3228" s="46">
        <f t="shared" si="653"/>
        <v>48</v>
      </c>
      <c r="P3228" s="46" t="s">
        <v>152</v>
      </c>
      <c r="Q3228" s="58">
        <f t="shared" si="654"/>
        <v>0</v>
      </c>
      <c r="R3228" s="46" t="str">
        <f t="shared" si="655"/>
        <v>-</v>
      </c>
      <c r="S3228" s="58" t="str">
        <f t="shared" si="656"/>
        <v>No Discount</v>
      </c>
      <c r="T3228" s="46" t="str">
        <f t="shared" si="657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58"/>
        <v>0</v>
      </c>
      <c r="W3228" s="46" t="str">
        <f t="shared" si="659"/>
        <v>-</v>
      </c>
      <c r="X3228" s="58">
        <f t="shared" si="660"/>
        <v>0</v>
      </c>
      <c r="Y3228" s="46" t="str">
        <f t="shared" si="661"/>
        <v>No</v>
      </c>
      <c r="Z3228" s="46" t="str">
        <f t="shared" si="662"/>
        <v>MID</v>
      </c>
    </row>
    <row r="3229" spans="1:26" x14ac:dyDescent="0.25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50"/>
        <v>4816</v>
      </c>
      <c r="L3229" s="46">
        <f t="shared" si="651"/>
        <v>5052</v>
      </c>
      <c r="M3229" s="46">
        <v>37</v>
      </c>
      <c r="N3229" s="46">
        <f t="shared" si="652"/>
        <v>5089</v>
      </c>
      <c r="O3229" s="46">
        <f t="shared" si="653"/>
        <v>273</v>
      </c>
      <c r="P3229" s="46" t="s">
        <v>30</v>
      </c>
      <c r="Q3229" s="58">
        <f t="shared" si="654"/>
        <v>0.3</v>
      </c>
      <c r="R3229" s="46">
        <f t="shared" si="655"/>
        <v>1526.7</v>
      </c>
      <c r="S3229" s="58" t="str">
        <f t="shared" si="656"/>
        <v>No Discount</v>
      </c>
      <c r="T3229" s="46" t="str">
        <f t="shared" si="657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58"/>
        <v>0.3</v>
      </c>
      <c r="W3229" s="46">
        <f t="shared" si="659"/>
        <v>1526.7</v>
      </c>
      <c r="X3229" s="58">
        <f t="shared" si="660"/>
        <v>0</v>
      </c>
      <c r="Y3229" s="46" t="str">
        <f t="shared" si="661"/>
        <v>Yes</v>
      </c>
      <c r="Z3229" s="46" t="str">
        <f t="shared" si="662"/>
        <v>MID</v>
      </c>
    </row>
    <row r="3230" spans="1:26" x14ac:dyDescent="0.25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50"/>
        <v>13486</v>
      </c>
      <c r="L3230" s="46">
        <f t="shared" si="651"/>
        <v>14700</v>
      </c>
      <c r="M3230" s="46">
        <v>71</v>
      </c>
      <c r="N3230" s="46">
        <f t="shared" si="652"/>
        <v>14771</v>
      </c>
      <c r="O3230" s="46">
        <f t="shared" si="653"/>
        <v>1285</v>
      </c>
      <c r="P3230" s="46" t="s">
        <v>30</v>
      </c>
      <c r="Q3230" s="58">
        <f t="shared" si="654"/>
        <v>0.3</v>
      </c>
      <c r="R3230" s="46">
        <f t="shared" si="655"/>
        <v>4431.3</v>
      </c>
      <c r="S3230" s="58" t="str">
        <f t="shared" si="656"/>
        <v>No Discount</v>
      </c>
      <c r="T3230" s="46" t="str">
        <f t="shared" si="657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58"/>
        <v>0.3</v>
      </c>
      <c r="W3230" s="46">
        <f t="shared" si="659"/>
        <v>4431.3</v>
      </c>
      <c r="X3230" s="58">
        <f t="shared" si="660"/>
        <v>0</v>
      </c>
      <c r="Y3230" s="46" t="str">
        <f t="shared" si="661"/>
        <v>Yes</v>
      </c>
      <c r="Z3230" s="46" t="str">
        <f t="shared" si="662"/>
        <v>Very high</v>
      </c>
    </row>
    <row r="3231" spans="1:26" x14ac:dyDescent="0.25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50"/>
        <v>1404</v>
      </c>
      <c r="L3231" s="46">
        <f t="shared" si="651"/>
        <v>1533</v>
      </c>
      <c r="M3231" s="46">
        <v>23</v>
      </c>
      <c r="N3231" s="46">
        <f t="shared" si="652"/>
        <v>1556</v>
      </c>
      <c r="O3231" s="46">
        <f t="shared" si="653"/>
        <v>152</v>
      </c>
      <c r="P3231" s="46" t="s">
        <v>28</v>
      </c>
      <c r="Q3231" s="58">
        <f t="shared" si="654"/>
        <v>0</v>
      </c>
      <c r="R3231" s="46" t="str">
        <f t="shared" si="655"/>
        <v>-</v>
      </c>
      <c r="S3231" s="58" t="str">
        <f t="shared" si="656"/>
        <v>No Discount</v>
      </c>
      <c r="T3231" s="46" t="str">
        <f t="shared" si="657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58"/>
        <v>0</v>
      </c>
      <c r="W3231" s="46" t="str">
        <f t="shared" si="659"/>
        <v>-</v>
      </c>
      <c r="X3231" s="58">
        <f t="shared" si="660"/>
        <v>0</v>
      </c>
      <c r="Y3231" s="46" t="str">
        <f t="shared" si="661"/>
        <v>No</v>
      </c>
      <c r="Z3231" s="46" t="str">
        <f t="shared" si="662"/>
        <v>MID</v>
      </c>
    </row>
    <row r="3232" spans="1:26" x14ac:dyDescent="0.25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50"/>
        <v>11616</v>
      </c>
      <c r="L3232" s="46">
        <f t="shared" si="651"/>
        <v>12174</v>
      </c>
      <c r="M3232" s="46">
        <v>56</v>
      </c>
      <c r="N3232" s="46">
        <f t="shared" si="652"/>
        <v>12230</v>
      </c>
      <c r="O3232" s="46">
        <f t="shared" si="653"/>
        <v>614</v>
      </c>
      <c r="P3232" s="46" t="s">
        <v>30</v>
      </c>
      <c r="Q3232" s="58">
        <f t="shared" si="654"/>
        <v>0</v>
      </c>
      <c r="R3232" s="46" t="str">
        <f t="shared" si="655"/>
        <v>-</v>
      </c>
      <c r="S3232" s="58" t="str">
        <f t="shared" si="656"/>
        <v>No Discount</v>
      </c>
      <c r="T3232" s="46" t="str">
        <f t="shared" si="657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58"/>
        <v>0</v>
      </c>
      <c r="W3232" s="46" t="str">
        <f t="shared" si="659"/>
        <v>-</v>
      </c>
      <c r="X3232" s="58">
        <f t="shared" si="660"/>
        <v>0</v>
      </c>
      <c r="Y3232" s="46" t="str">
        <f t="shared" si="661"/>
        <v>Yes</v>
      </c>
      <c r="Z3232" s="46" t="str">
        <f t="shared" si="662"/>
        <v>HIGH</v>
      </c>
    </row>
    <row r="3233" spans="1:26" x14ac:dyDescent="0.25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50"/>
        <v>12840</v>
      </c>
      <c r="L3233" s="46">
        <f t="shared" si="651"/>
        <v>13731</v>
      </c>
      <c r="M3233" s="46">
        <v>91</v>
      </c>
      <c r="N3233" s="46">
        <f t="shared" si="652"/>
        <v>13822</v>
      </c>
      <c r="O3233" s="46">
        <f t="shared" si="653"/>
        <v>982</v>
      </c>
      <c r="P3233" s="46" t="s">
        <v>28</v>
      </c>
      <c r="Q3233" s="58">
        <f t="shared" si="654"/>
        <v>0</v>
      </c>
      <c r="R3233" s="46">
        <f t="shared" si="655"/>
        <v>2073.2999999999997</v>
      </c>
      <c r="S3233" s="58" t="str">
        <f t="shared" si="656"/>
        <v>No Discount</v>
      </c>
      <c r="T3233" s="46" t="str">
        <f t="shared" si="657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58"/>
        <v>0</v>
      </c>
      <c r="W3233" s="46" t="str">
        <f t="shared" si="659"/>
        <v>-</v>
      </c>
      <c r="X3233" s="58">
        <f t="shared" si="660"/>
        <v>0</v>
      </c>
      <c r="Y3233" s="46" t="str">
        <f t="shared" si="661"/>
        <v>Yes</v>
      </c>
      <c r="Z3233" s="46" t="str">
        <f t="shared" si="662"/>
        <v>Very high</v>
      </c>
    </row>
    <row r="3234" spans="1:26" x14ac:dyDescent="0.25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50"/>
        <v>115305</v>
      </c>
      <c r="L3234" s="46">
        <f t="shared" si="651"/>
        <v>123310</v>
      </c>
      <c r="M3234" s="46">
        <v>47</v>
      </c>
      <c r="N3234" s="46">
        <f t="shared" si="652"/>
        <v>123357</v>
      </c>
      <c r="O3234" s="46">
        <f t="shared" si="653"/>
        <v>8052</v>
      </c>
      <c r="P3234" s="46" t="s">
        <v>30</v>
      </c>
      <c r="Q3234" s="58">
        <f t="shared" si="654"/>
        <v>0</v>
      </c>
      <c r="R3234" s="46">
        <f t="shared" si="655"/>
        <v>18503.55</v>
      </c>
      <c r="S3234" s="58" t="str">
        <f t="shared" si="656"/>
        <v>No Discount</v>
      </c>
      <c r="T3234" s="46" t="str">
        <f t="shared" si="657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58"/>
        <v>0</v>
      </c>
      <c r="W3234" s="46" t="str">
        <f t="shared" si="659"/>
        <v>-</v>
      </c>
      <c r="X3234" s="58">
        <f t="shared" si="660"/>
        <v>0</v>
      </c>
      <c r="Y3234" s="46" t="str">
        <f t="shared" si="661"/>
        <v>Yes</v>
      </c>
      <c r="Z3234" s="46" t="str">
        <f t="shared" si="662"/>
        <v>HIGH</v>
      </c>
    </row>
    <row r="3235" spans="1:26" x14ac:dyDescent="0.25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50"/>
        <v>1406</v>
      </c>
      <c r="L3235" s="46">
        <f t="shared" si="651"/>
        <v>1533</v>
      </c>
      <c r="M3235" s="46">
        <v>57</v>
      </c>
      <c r="N3235" s="46">
        <f t="shared" si="652"/>
        <v>1590</v>
      </c>
      <c r="O3235" s="46">
        <f t="shared" si="653"/>
        <v>184</v>
      </c>
      <c r="P3235" s="46" t="s">
        <v>30</v>
      </c>
      <c r="Q3235" s="58">
        <f t="shared" si="654"/>
        <v>0</v>
      </c>
      <c r="R3235" s="46" t="str">
        <f t="shared" si="655"/>
        <v>-</v>
      </c>
      <c r="S3235" s="58" t="str">
        <f t="shared" si="656"/>
        <v>No Discount</v>
      </c>
      <c r="T3235" s="46" t="str">
        <f t="shared" si="657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58"/>
        <v>0</v>
      </c>
      <c r="W3235" s="46" t="str">
        <f t="shared" si="659"/>
        <v>-</v>
      </c>
      <c r="X3235" s="58">
        <f t="shared" si="660"/>
        <v>0</v>
      </c>
      <c r="Y3235" s="46" t="str">
        <f t="shared" si="661"/>
        <v>No</v>
      </c>
      <c r="Z3235" s="46" t="str">
        <f t="shared" si="662"/>
        <v>HIGH</v>
      </c>
    </row>
    <row r="3236" spans="1:26" x14ac:dyDescent="0.25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50"/>
        <v>243712</v>
      </c>
      <c r="L3236" s="46">
        <f t="shared" si="651"/>
        <v>265643</v>
      </c>
      <c r="M3236" s="46">
        <v>51</v>
      </c>
      <c r="N3236" s="46">
        <f t="shared" si="652"/>
        <v>265694</v>
      </c>
      <c r="O3236" s="46">
        <f t="shared" si="653"/>
        <v>21982</v>
      </c>
      <c r="P3236" s="46" t="s">
        <v>28</v>
      </c>
      <c r="Q3236" s="58">
        <f t="shared" si="654"/>
        <v>0.3</v>
      </c>
      <c r="R3236" s="46">
        <f t="shared" si="655"/>
        <v>79708.2</v>
      </c>
      <c r="S3236" s="58" t="str">
        <f t="shared" si="656"/>
        <v>No Discount</v>
      </c>
      <c r="T3236" s="46" t="str">
        <f t="shared" si="657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58"/>
        <v>0.3</v>
      </c>
      <c r="W3236" s="46">
        <f t="shared" si="659"/>
        <v>79708.2</v>
      </c>
      <c r="X3236" s="58">
        <f t="shared" si="660"/>
        <v>0</v>
      </c>
      <c r="Y3236" s="46" t="str">
        <f t="shared" si="661"/>
        <v>Yes</v>
      </c>
      <c r="Z3236" s="46" t="str">
        <f t="shared" si="662"/>
        <v>HIGH</v>
      </c>
    </row>
    <row r="3237" spans="1:26" x14ac:dyDescent="0.25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50"/>
        <v>5532</v>
      </c>
      <c r="L3237" s="46">
        <f t="shared" si="651"/>
        <v>5748</v>
      </c>
      <c r="M3237" s="46">
        <v>60</v>
      </c>
      <c r="N3237" s="46">
        <f t="shared" si="652"/>
        <v>5808</v>
      </c>
      <c r="O3237" s="46">
        <f t="shared" si="653"/>
        <v>276</v>
      </c>
      <c r="P3237" s="46" t="s">
        <v>28</v>
      </c>
      <c r="Q3237" s="58">
        <f t="shared" si="654"/>
        <v>0</v>
      </c>
      <c r="R3237" s="46">
        <f t="shared" si="655"/>
        <v>1626.2400000000002</v>
      </c>
      <c r="S3237" s="58" t="str">
        <f t="shared" si="656"/>
        <v>No Discount</v>
      </c>
      <c r="T3237" s="46" t="str">
        <f t="shared" si="657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58"/>
        <v>0</v>
      </c>
      <c r="W3237" s="46">
        <f t="shared" si="659"/>
        <v>1626.2400000000002</v>
      </c>
      <c r="X3237" s="58">
        <f t="shared" si="660"/>
        <v>0</v>
      </c>
      <c r="Y3237" s="46" t="str">
        <f t="shared" si="661"/>
        <v>Yes</v>
      </c>
      <c r="Z3237" s="46" t="str">
        <f t="shared" si="662"/>
        <v>HIGH</v>
      </c>
    </row>
    <row r="3238" spans="1:26" x14ac:dyDescent="0.25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50"/>
        <v>12176</v>
      </c>
      <c r="L3238" s="46">
        <f t="shared" si="651"/>
        <v>13024</v>
      </c>
      <c r="M3238" s="46">
        <v>21</v>
      </c>
      <c r="N3238" s="46">
        <f t="shared" si="652"/>
        <v>13045</v>
      </c>
      <c r="O3238" s="46">
        <f t="shared" si="653"/>
        <v>869</v>
      </c>
      <c r="P3238" s="46" t="s">
        <v>152</v>
      </c>
      <c r="Q3238" s="58">
        <f t="shared" si="654"/>
        <v>0.3</v>
      </c>
      <c r="R3238" s="46">
        <f t="shared" si="655"/>
        <v>3913.5</v>
      </c>
      <c r="S3238" s="58" t="str">
        <f t="shared" si="656"/>
        <v>No Discount</v>
      </c>
      <c r="T3238" s="46" t="str">
        <f t="shared" si="657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58"/>
        <v>0.3</v>
      </c>
      <c r="W3238" s="46">
        <f t="shared" si="659"/>
        <v>3913.5</v>
      </c>
      <c r="X3238" s="58">
        <f t="shared" si="660"/>
        <v>0</v>
      </c>
      <c r="Y3238" s="46" t="str">
        <f t="shared" si="661"/>
        <v>No</v>
      </c>
      <c r="Z3238" s="46" t="str">
        <f t="shared" si="662"/>
        <v>MID</v>
      </c>
    </row>
    <row r="3239" spans="1:26" x14ac:dyDescent="0.25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50"/>
        <v>4414</v>
      </c>
      <c r="L3239" s="46">
        <f t="shared" si="651"/>
        <v>4500</v>
      </c>
      <c r="M3239" s="46">
        <v>62</v>
      </c>
      <c r="N3239" s="46">
        <f t="shared" si="652"/>
        <v>4562</v>
      </c>
      <c r="O3239" s="46">
        <f t="shared" si="653"/>
        <v>148</v>
      </c>
      <c r="P3239" s="46" t="s">
        <v>28</v>
      </c>
      <c r="Q3239" s="58">
        <f t="shared" si="654"/>
        <v>0.3</v>
      </c>
      <c r="R3239" s="46">
        <f t="shared" si="655"/>
        <v>1368.6</v>
      </c>
      <c r="S3239" s="58" t="str">
        <f t="shared" si="656"/>
        <v>No Discount</v>
      </c>
      <c r="T3239" s="46" t="str">
        <f t="shared" si="657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58"/>
        <v>0.3</v>
      </c>
      <c r="W3239" s="46">
        <f t="shared" si="659"/>
        <v>1368.6</v>
      </c>
      <c r="X3239" s="58">
        <f t="shared" si="660"/>
        <v>0</v>
      </c>
      <c r="Y3239" s="46" t="str">
        <f t="shared" si="661"/>
        <v>Yes</v>
      </c>
      <c r="Z3239" s="46" t="str">
        <f t="shared" si="662"/>
        <v>Very high</v>
      </c>
    </row>
    <row r="3240" spans="1:26" x14ac:dyDescent="0.25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50"/>
        <v>609</v>
      </c>
      <c r="L3240" s="46">
        <f t="shared" si="651"/>
        <v>672</v>
      </c>
      <c r="M3240" s="46">
        <v>10</v>
      </c>
      <c r="N3240" s="46">
        <f t="shared" si="652"/>
        <v>682</v>
      </c>
      <c r="O3240" s="46">
        <f t="shared" si="653"/>
        <v>73</v>
      </c>
      <c r="P3240" s="46" t="s">
        <v>30</v>
      </c>
      <c r="Q3240" s="58">
        <f t="shared" si="654"/>
        <v>0</v>
      </c>
      <c r="R3240" s="46">
        <f t="shared" si="655"/>
        <v>102.3</v>
      </c>
      <c r="S3240" s="58" t="str">
        <f t="shared" si="656"/>
        <v>No Discount</v>
      </c>
      <c r="T3240" s="46" t="str">
        <f t="shared" si="657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58"/>
        <v>0</v>
      </c>
      <c r="W3240" s="46" t="str">
        <f t="shared" si="659"/>
        <v>-</v>
      </c>
      <c r="X3240" s="58">
        <f t="shared" si="660"/>
        <v>0</v>
      </c>
      <c r="Y3240" s="46" t="str">
        <f t="shared" si="661"/>
        <v>No</v>
      </c>
      <c r="Z3240" s="46" t="str">
        <f t="shared" si="662"/>
        <v>LOW</v>
      </c>
    </row>
    <row r="3241" spans="1:26" x14ac:dyDescent="0.25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50"/>
        <v>7714</v>
      </c>
      <c r="L3241" s="46">
        <f t="shared" si="651"/>
        <v>8492</v>
      </c>
      <c r="M3241" s="46">
        <v>100</v>
      </c>
      <c r="N3241" s="46">
        <f t="shared" si="652"/>
        <v>8592</v>
      </c>
      <c r="O3241" s="46">
        <f t="shared" si="653"/>
        <v>878</v>
      </c>
      <c r="P3241" s="46" t="s">
        <v>30</v>
      </c>
      <c r="Q3241" s="58">
        <f t="shared" si="654"/>
        <v>0</v>
      </c>
      <c r="R3241" s="46" t="str">
        <f t="shared" si="655"/>
        <v>-</v>
      </c>
      <c r="S3241" s="58" t="str">
        <f t="shared" si="656"/>
        <v>No Discount</v>
      </c>
      <c r="T3241" s="46" t="str">
        <f t="shared" si="657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58"/>
        <v>0</v>
      </c>
      <c r="W3241" s="46" t="str">
        <f t="shared" si="659"/>
        <v>-</v>
      </c>
      <c r="X3241" s="58">
        <f t="shared" si="660"/>
        <v>0</v>
      </c>
      <c r="Y3241" s="46" t="str">
        <f t="shared" si="661"/>
        <v>Yes</v>
      </c>
      <c r="Z3241" s="46" t="str">
        <f t="shared" si="662"/>
        <v>Very high</v>
      </c>
    </row>
    <row r="3242" spans="1:26" x14ac:dyDescent="0.25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50"/>
        <v>54</v>
      </c>
      <c r="L3242" s="46">
        <f t="shared" si="651"/>
        <v>56</v>
      </c>
      <c r="M3242" s="46">
        <v>10</v>
      </c>
      <c r="N3242" s="46">
        <f t="shared" si="652"/>
        <v>66</v>
      </c>
      <c r="O3242" s="46">
        <f t="shared" si="653"/>
        <v>12</v>
      </c>
      <c r="P3242" s="46" t="s">
        <v>30</v>
      </c>
      <c r="Q3242" s="58">
        <f t="shared" si="654"/>
        <v>0</v>
      </c>
      <c r="R3242" s="46" t="str">
        <f t="shared" si="655"/>
        <v>-</v>
      </c>
      <c r="S3242" s="58" t="str">
        <f t="shared" si="656"/>
        <v>No Discount</v>
      </c>
      <c r="T3242" s="46" t="str">
        <f t="shared" si="657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58"/>
        <v>0</v>
      </c>
      <c r="W3242" s="46" t="str">
        <f t="shared" si="659"/>
        <v>-</v>
      </c>
      <c r="X3242" s="58">
        <f t="shared" si="660"/>
        <v>0</v>
      </c>
      <c r="Y3242" s="46" t="str">
        <f t="shared" si="661"/>
        <v>No</v>
      </c>
      <c r="Z3242" s="46" t="str">
        <f t="shared" si="662"/>
        <v>LOW</v>
      </c>
    </row>
    <row r="3243" spans="1:26" x14ac:dyDescent="0.25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50"/>
        <v>1586</v>
      </c>
      <c r="L3243" s="46">
        <f t="shared" si="651"/>
        <v>1650</v>
      </c>
      <c r="M3243" s="46">
        <v>30</v>
      </c>
      <c r="N3243" s="46">
        <f t="shared" si="652"/>
        <v>1680</v>
      </c>
      <c r="O3243" s="46">
        <f t="shared" si="653"/>
        <v>94</v>
      </c>
      <c r="P3243" s="46" t="s">
        <v>28</v>
      </c>
      <c r="Q3243" s="58">
        <f t="shared" si="654"/>
        <v>0</v>
      </c>
      <c r="R3243" s="46" t="str">
        <f t="shared" si="655"/>
        <v>-</v>
      </c>
      <c r="S3243" s="58" t="str">
        <f t="shared" si="656"/>
        <v>No Discount</v>
      </c>
      <c r="T3243" s="46" t="str">
        <f t="shared" si="657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58"/>
        <v>0</v>
      </c>
      <c r="W3243" s="46" t="str">
        <f t="shared" si="659"/>
        <v>-</v>
      </c>
      <c r="X3243" s="58">
        <f t="shared" si="660"/>
        <v>0</v>
      </c>
      <c r="Y3243" s="46" t="str">
        <f t="shared" si="661"/>
        <v>No</v>
      </c>
      <c r="Z3243" s="46" t="str">
        <f t="shared" si="662"/>
        <v>MID</v>
      </c>
    </row>
    <row r="3244" spans="1:26" x14ac:dyDescent="0.25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50"/>
        <v>36875</v>
      </c>
      <c r="L3244" s="46">
        <f t="shared" si="651"/>
        <v>39800</v>
      </c>
      <c r="M3244" s="46">
        <v>71</v>
      </c>
      <c r="N3244" s="46">
        <f t="shared" si="652"/>
        <v>39871</v>
      </c>
      <c r="O3244" s="46">
        <f t="shared" si="653"/>
        <v>2996</v>
      </c>
      <c r="P3244" s="46" t="s">
        <v>64</v>
      </c>
      <c r="Q3244" s="58">
        <f t="shared" si="654"/>
        <v>0</v>
      </c>
      <c r="R3244" s="46" t="str">
        <f t="shared" si="655"/>
        <v>-</v>
      </c>
      <c r="S3244" s="58" t="str">
        <f t="shared" si="656"/>
        <v>No Discount</v>
      </c>
      <c r="T3244" s="46" t="str">
        <f t="shared" si="657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58"/>
        <v>0</v>
      </c>
      <c r="W3244" s="46" t="str">
        <f t="shared" si="659"/>
        <v>-</v>
      </c>
      <c r="X3244" s="58">
        <f t="shared" si="660"/>
        <v>0</v>
      </c>
      <c r="Y3244" s="46" t="str">
        <f t="shared" si="661"/>
        <v>Yes</v>
      </c>
      <c r="Z3244" s="46" t="str">
        <f t="shared" si="662"/>
        <v>Very high</v>
      </c>
    </row>
    <row r="3245" spans="1:26" x14ac:dyDescent="0.25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50"/>
        <v>24486</v>
      </c>
      <c r="L3245" s="46">
        <f t="shared" si="651"/>
        <v>26214</v>
      </c>
      <c r="M3245" s="46">
        <v>76</v>
      </c>
      <c r="N3245" s="46">
        <f t="shared" si="652"/>
        <v>26290</v>
      </c>
      <c r="O3245" s="46">
        <f t="shared" si="653"/>
        <v>1804</v>
      </c>
      <c r="P3245" s="46" t="s">
        <v>28</v>
      </c>
      <c r="Q3245" s="58">
        <f t="shared" si="654"/>
        <v>0</v>
      </c>
      <c r="R3245" s="46" t="str">
        <f t="shared" si="655"/>
        <v>-</v>
      </c>
      <c r="S3245" s="58">
        <f t="shared" si="656"/>
        <v>0.02</v>
      </c>
      <c r="T3245" s="46" t="str">
        <f t="shared" si="657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58"/>
        <v>0</v>
      </c>
      <c r="W3245" s="46" t="str">
        <f t="shared" si="659"/>
        <v>-</v>
      </c>
      <c r="X3245" s="58">
        <f t="shared" si="660"/>
        <v>0.02</v>
      </c>
      <c r="Y3245" s="46" t="str">
        <f t="shared" si="661"/>
        <v>Yes</v>
      </c>
      <c r="Z3245" s="46" t="str">
        <f t="shared" si="662"/>
        <v>Very high</v>
      </c>
    </row>
    <row r="3246" spans="1:26" x14ac:dyDescent="0.25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50"/>
        <v>2217</v>
      </c>
      <c r="L3246" s="46">
        <f t="shared" si="651"/>
        <v>2367</v>
      </c>
      <c r="M3246" s="46">
        <v>60</v>
      </c>
      <c r="N3246" s="46">
        <f t="shared" si="652"/>
        <v>2427</v>
      </c>
      <c r="O3246" s="46">
        <f t="shared" si="653"/>
        <v>210</v>
      </c>
      <c r="P3246" s="46" t="s">
        <v>64</v>
      </c>
      <c r="Q3246" s="58">
        <f t="shared" si="654"/>
        <v>0</v>
      </c>
      <c r="R3246" s="46">
        <f t="shared" si="655"/>
        <v>679.56000000000006</v>
      </c>
      <c r="S3246" s="58" t="str">
        <f t="shared" si="656"/>
        <v>No Discount</v>
      </c>
      <c r="T3246" s="46" t="str">
        <f t="shared" si="657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58"/>
        <v>0</v>
      </c>
      <c r="W3246" s="46">
        <f t="shared" si="659"/>
        <v>679.56000000000006</v>
      </c>
      <c r="X3246" s="58">
        <f t="shared" si="660"/>
        <v>0</v>
      </c>
      <c r="Y3246" s="46" t="str">
        <f t="shared" si="661"/>
        <v>No</v>
      </c>
      <c r="Z3246" s="46" t="str">
        <f t="shared" si="662"/>
        <v>HIGH</v>
      </c>
    </row>
    <row r="3247" spans="1:26" x14ac:dyDescent="0.25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50"/>
        <v>4494</v>
      </c>
      <c r="L3247" s="46">
        <f t="shared" si="651"/>
        <v>4767</v>
      </c>
      <c r="M3247" s="46">
        <v>27</v>
      </c>
      <c r="N3247" s="46">
        <f t="shared" si="652"/>
        <v>4794</v>
      </c>
      <c r="O3247" s="46">
        <f t="shared" si="653"/>
        <v>300</v>
      </c>
      <c r="P3247" s="46" t="s">
        <v>30</v>
      </c>
      <c r="Q3247" s="58">
        <f t="shared" si="654"/>
        <v>0</v>
      </c>
      <c r="R3247" s="46" t="str">
        <f t="shared" si="655"/>
        <v>-</v>
      </c>
      <c r="S3247" s="58" t="str">
        <f t="shared" si="656"/>
        <v>No Discount</v>
      </c>
      <c r="T3247" s="46" t="str">
        <f t="shared" si="657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58"/>
        <v>0</v>
      </c>
      <c r="W3247" s="46" t="str">
        <f t="shared" si="659"/>
        <v>-</v>
      </c>
      <c r="X3247" s="58">
        <f t="shared" si="660"/>
        <v>0</v>
      </c>
      <c r="Y3247" s="46" t="str">
        <f t="shared" si="661"/>
        <v>No</v>
      </c>
      <c r="Z3247" s="46" t="str">
        <f t="shared" si="662"/>
        <v>MID</v>
      </c>
    </row>
    <row r="3248" spans="1:26" x14ac:dyDescent="0.25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50"/>
        <v>5274</v>
      </c>
      <c r="L3248" s="46">
        <f t="shared" si="651"/>
        <v>5538</v>
      </c>
      <c r="M3248" s="46">
        <v>80</v>
      </c>
      <c r="N3248" s="46">
        <f t="shared" si="652"/>
        <v>5618</v>
      </c>
      <c r="O3248" s="46">
        <f t="shared" si="653"/>
        <v>344</v>
      </c>
      <c r="P3248" s="46" t="s">
        <v>28</v>
      </c>
      <c r="Q3248" s="58">
        <f t="shared" si="654"/>
        <v>0</v>
      </c>
      <c r="R3248" s="46">
        <f t="shared" si="655"/>
        <v>1573.0400000000002</v>
      </c>
      <c r="S3248" s="58" t="str">
        <f t="shared" si="656"/>
        <v>No Discount</v>
      </c>
      <c r="T3248" s="46" t="str">
        <f t="shared" si="657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58"/>
        <v>0</v>
      </c>
      <c r="W3248" s="46">
        <f t="shared" si="659"/>
        <v>1573.0400000000002</v>
      </c>
      <c r="X3248" s="58">
        <f t="shared" si="660"/>
        <v>0</v>
      </c>
      <c r="Y3248" s="46" t="str">
        <f t="shared" si="661"/>
        <v>No</v>
      </c>
      <c r="Z3248" s="46" t="str">
        <f t="shared" si="662"/>
        <v>Very high</v>
      </c>
    </row>
    <row r="3249" spans="1:26" x14ac:dyDescent="0.25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50"/>
        <v>14616</v>
      </c>
      <c r="L3249" s="46">
        <f t="shared" si="651"/>
        <v>15336</v>
      </c>
      <c r="M3249" s="46">
        <v>57</v>
      </c>
      <c r="N3249" s="46">
        <f t="shared" si="652"/>
        <v>15393</v>
      </c>
      <c r="O3249" s="46">
        <f t="shared" si="653"/>
        <v>777</v>
      </c>
      <c r="P3249" s="46" t="s">
        <v>28</v>
      </c>
      <c r="Q3249" s="58">
        <f t="shared" si="654"/>
        <v>0.3</v>
      </c>
      <c r="R3249" s="46">
        <f t="shared" si="655"/>
        <v>4617.8999999999996</v>
      </c>
      <c r="S3249" s="58" t="str">
        <f t="shared" si="656"/>
        <v>No Discount</v>
      </c>
      <c r="T3249" s="46" t="str">
        <f t="shared" si="657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58"/>
        <v>0.3</v>
      </c>
      <c r="W3249" s="46">
        <f t="shared" si="659"/>
        <v>4617.8999999999996</v>
      </c>
      <c r="X3249" s="58">
        <f t="shared" si="660"/>
        <v>0</v>
      </c>
      <c r="Y3249" s="46" t="str">
        <f t="shared" si="661"/>
        <v>No</v>
      </c>
      <c r="Z3249" s="46" t="str">
        <f t="shared" si="662"/>
        <v>HIGH</v>
      </c>
    </row>
    <row r="3250" spans="1:26" x14ac:dyDescent="0.25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50"/>
        <v>7930</v>
      </c>
      <c r="L3250" s="46">
        <f t="shared" si="651"/>
        <v>8250</v>
      </c>
      <c r="M3250" s="46">
        <v>42</v>
      </c>
      <c r="N3250" s="46">
        <f t="shared" si="652"/>
        <v>8292</v>
      </c>
      <c r="O3250" s="46">
        <f t="shared" si="653"/>
        <v>362</v>
      </c>
      <c r="P3250" s="46" t="s">
        <v>30</v>
      </c>
      <c r="Q3250" s="58">
        <f t="shared" si="654"/>
        <v>0</v>
      </c>
      <c r="R3250" s="46" t="str">
        <f t="shared" si="655"/>
        <v>-</v>
      </c>
      <c r="S3250" s="58" t="str">
        <f t="shared" si="656"/>
        <v>No Discount</v>
      </c>
      <c r="T3250" s="46" t="str">
        <f t="shared" si="657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58"/>
        <v>0</v>
      </c>
      <c r="W3250" s="46" t="str">
        <f t="shared" si="659"/>
        <v>-</v>
      </c>
      <c r="X3250" s="58">
        <f t="shared" si="660"/>
        <v>0</v>
      </c>
      <c r="Y3250" s="46" t="str">
        <f t="shared" si="661"/>
        <v>No</v>
      </c>
      <c r="Z3250" s="46" t="str">
        <f t="shared" si="662"/>
        <v>HIGH</v>
      </c>
    </row>
    <row r="3251" spans="1:26" x14ac:dyDescent="0.25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50"/>
        <v>268</v>
      </c>
      <c r="L3251" s="46">
        <f t="shared" si="651"/>
        <v>284</v>
      </c>
      <c r="M3251" s="46">
        <v>30</v>
      </c>
      <c r="N3251" s="46">
        <f t="shared" si="652"/>
        <v>314</v>
      </c>
      <c r="O3251" s="46">
        <f t="shared" si="653"/>
        <v>46</v>
      </c>
      <c r="P3251" s="46" t="s">
        <v>28</v>
      </c>
      <c r="Q3251" s="58">
        <f t="shared" si="654"/>
        <v>0.3</v>
      </c>
      <c r="R3251" s="46">
        <f t="shared" si="655"/>
        <v>94.2</v>
      </c>
      <c r="S3251" s="58" t="str">
        <f t="shared" si="656"/>
        <v>No Discount</v>
      </c>
      <c r="T3251" s="46" t="str">
        <f t="shared" si="657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58"/>
        <v>0.3</v>
      </c>
      <c r="W3251" s="46">
        <f t="shared" si="659"/>
        <v>94.2</v>
      </c>
      <c r="X3251" s="58">
        <f t="shared" si="660"/>
        <v>0</v>
      </c>
      <c r="Y3251" s="46" t="str">
        <f t="shared" si="661"/>
        <v>No</v>
      </c>
      <c r="Z3251" s="46" t="str">
        <f t="shared" si="662"/>
        <v>MID</v>
      </c>
    </row>
    <row r="3252" spans="1:26" x14ac:dyDescent="0.25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50"/>
        <v>174</v>
      </c>
      <c r="L3252" s="46">
        <f t="shared" si="651"/>
        <v>192</v>
      </c>
      <c r="M3252" s="46">
        <v>10</v>
      </c>
      <c r="N3252" s="46">
        <f t="shared" si="652"/>
        <v>202</v>
      </c>
      <c r="O3252" s="46">
        <f t="shared" si="653"/>
        <v>28</v>
      </c>
      <c r="P3252" s="46" t="s">
        <v>28</v>
      </c>
      <c r="Q3252" s="58">
        <f t="shared" si="654"/>
        <v>0</v>
      </c>
      <c r="R3252" s="46" t="str">
        <f t="shared" si="655"/>
        <v>-</v>
      </c>
      <c r="S3252" s="58" t="str">
        <f t="shared" si="656"/>
        <v>No Discount</v>
      </c>
      <c r="T3252" s="46" t="str">
        <f t="shared" si="657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58"/>
        <v>0</v>
      </c>
      <c r="W3252" s="46" t="str">
        <f t="shared" si="659"/>
        <v>-</v>
      </c>
      <c r="X3252" s="58">
        <f t="shared" si="660"/>
        <v>0</v>
      </c>
      <c r="Y3252" s="46" t="str">
        <f t="shared" si="661"/>
        <v>No</v>
      </c>
      <c r="Z3252" s="46" t="str">
        <f t="shared" si="662"/>
        <v>LOW</v>
      </c>
    </row>
    <row r="3253" spans="1:26" x14ac:dyDescent="0.25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50"/>
        <v>2304</v>
      </c>
      <c r="L3253" s="46">
        <f t="shared" si="651"/>
        <v>2442</v>
      </c>
      <c r="M3253" s="46">
        <v>57</v>
      </c>
      <c r="N3253" s="46">
        <f t="shared" si="652"/>
        <v>2499</v>
      </c>
      <c r="O3253" s="46">
        <f t="shared" si="653"/>
        <v>195</v>
      </c>
      <c r="P3253" s="46" t="s">
        <v>30</v>
      </c>
      <c r="Q3253" s="58">
        <f t="shared" si="654"/>
        <v>0.3</v>
      </c>
      <c r="R3253" s="46">
        <f t="shared" si="655"/>
        <v>749.69999999999993</v>
      </c>
      <c r="S3253" s="58" t="str">
        <f t="shared" si="656"/>
        <v>No Discount</v>
      </c>
      <c r="T3253" s="46" t="str">
        <f t="shared" si="657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58"/>
        <v>0.3</v>
      </c>
      <c r="W3253" s="46">
        <f t="shared" si="659"/>
        <v>749.69999999999993</v>
      </c>
      <c r="X3253" s="58">
        <f t="shared" si="660"/>
        <v>0</v>
      </c>
      <c r="Y3253" s="46" t="str">
        <f t="shared" si="661"/>
        <v>Yes</v>
      </c>
      <c r="Z3253" s="46" t="str">
        <f t="shared" si="662"/>
        <v>HIGH</v>
      </c>
    </row>
    <row r="3254" spans="1:26" x14ac:dyDescent="0.25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50"/>
        <v>3332</v>
      </c>
      <c r="L3254" s="46">
        <f t="shared" si="651"/>
        <v>3596</v>
      </c>
      <c r="M3254" s="46">
        <v>54</v>
      </c>
      <c r="N3254" s="46">
        <f t="shared" si="652"/>
        <v>3650</v>
      </c>
      <c r="O3254" s="46">
        <f t="shared" si="653"/>
        <v>318</v>
      </c>
      <c r="P3254" s="46" t="s">
        <v>30</v>
      </c>
      <c r="Q3254" s="58">
        <f t="shared" si="654"/>
        <v>0</v>
      </c>
      <c r="R3254" s="46">
        <f t="shared" si="655"/>
        <v>1022.0000000000001</v>
      </c>
      <c r="S3254" s="58" t="str">
        <f t="shared" si="656"/>
        <v>No Discount</v>
      </c>
      <c r="T3254" s="46" t="str">
        <f t="shared" si="657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58"/>
        <v>0</v>
      </c>
      <c r="W3254" s="46">
        <f t="shared" si="659"/>
        <v>1022.0000000000001</v>
      </c>
      <c r="X3254" s="58">
        <f t="shared" si="660"/>
        <v>0</v>
      </c>
      <c r="Y3254" s="46" t="str">
        <f t="shared" si="661"/>
        <v>Yes</v>
      </c>
      <c r="Z3254" s="46" t="str">
        <f t="shared" si="662"/>
        <v>HIGH</v>
      </c>
    </row>
    <row r="3255" spans="1:26" x14ac:dyDescent="0.25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50"/>
        <v>6960</v>
      </c>
      <c r="L3255" s="46">
        <f t="shared" si="651"/>
        <v>7232</v>
      </c>
      <c r="M3255" s="46">
        <v>85</v>
      </c>
      <c r="N3255" s="46">
        <f t="shared" si="652"/>
        <v>7317</v>
      </c>
      <c r="O3255" s="46">
        <f t="shared" si="653"/>
        <v>357</v>
      </c>
      <c r="P3255" s="46" t="s">
        <v>28</v>
      </c>
      <c r="Q3255" s="58">
        <f t="shared" si="654"/>
        <v>0</v>
      </c>
      <c r="R3255" s="46">
        <f t="shared" si="655"/>
        <v>1097.55</v>
      </c>
      <c r="S3255" s="58" t="str">
        <f t="shared" si="656"/>
        <v>No Discount</v>
      </c>
      <c r="T3255" s="46" t="str">
        <f t="shared" si="657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58"/>
        <v>0</v>
      </c>
      <c r="W3255" s="46" t="str">
        <f t="shared" si="659"/>
        <v>-</v>
      </c>
      <c r="X3255" s="58">
        <f t="shared" si="660"/>
        <v>0</v>
      </c>
      <c r="Y3255" s="46" t="str">
        <f t="shared" si="661"/>
        <v>Yes</v>
      </c>
      <c r="Z3255" s="46" t="str">
        <f t="shared" si="662"/>
        <v>Very high</v>
      </c>
    </row>
    <row r="3256" spans="1:26" x14ac:dyDescent="0.25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50"/>
        <v>3980</v>
      </c>
      <c r="L3256" s="46">
        <f t="shared" si="651"/>
        <v>4175</v>
      </c>
      <c r="M3256" s="46">
        <v>85</v>
      </c>
      <c r="N3256" s="46">
        <f t="shared" si="652"/>
        <v>4260</v>
      </c>
      <c r="O3256" s="46">
        <f t="shared" si="653"/>
        <v>280</v>
      </c>
      <c r="P3256" s="46" t="s">
        <v>64</v>
      </c>
      <c r="Q3256" s="58">
        <f t="shared" si="654"/>
        <v>0</v>
      </c>
      <c r="R3256" s="46" t="str">
        <f t="shared" si="655"/>
        <v>-</v>
      </c>
      <c r="S3256" s="58" t="str">
        <f t="shared" si="656"/>
        <v>No Discount</v>
      </c>
      <c r="T3256" s="46" t="str">
        <f t="shared" si="657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si="658"/>
        <v>0</v>
      </c>
      <c r="W3256" s="46" t="str">
        <f t="shared" si="659"/>
        <v>-</v>
      </c>
      <c r="X3256" s="58">
        <f t="shared" si="660"/>
        <v>0</v>
      </c>
      <c r="Y3256" s="46" t="str">
        <f t="shared" si="661"/>
        <v>No</v>
      </c>
      <c r="Z3256" s="46" t="str">
        <f t="shared" si="662"/>
        <v>Very high</v>
      </c>
    </row>
    <row r="3257" spans="1:26" x14ac:dyDescent="0.25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50"/>
        <v>1044</v>
      </c>
      <c r="L3257" s="46">
        <f t="shared" si="651"/>
        <v>1152</v>
      </c>
      <c r="M3257" s="46">
        <v>10</v>
      </c>
      <c r="N3257" s="46">
        <f t="shared" si="652"/>
        <v>1162</v>
      </c>
      <c r="O3257" s="46">
        <f t="shared" si="653"/>
        <v>118</v>
      </c>
      <c r="P3257" s="46" t="s">
        <v>30</v>
      </c>
      <c r="Q3257" s="58">
        <f t="shared" si="654"/>
        <v>0</v>
      </c>
      <c r="R3257" s="46">
        <f t="shared" si="655"/>
        <v>174.29999999999998</v>
      </c>
      <c r="S3257" s="58" t="str">
        <f t="shared" si="656"/>
        <v>No Discount</v>
      </c>
      <c r="T3257" s="46" t="str">
        <f t="shared" si="657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58"/>
        <v>0</v>
      </c>
      <c r="W3257" s="46" t="str">
        <f t="shared" si="659"/>
        <v>-</v>
      </c>
      <c r="X3257" s="58">
        <f t="shared" si="660"/>
        <v>0</v>
      </c>
      <c r="Y3257" s="46" t="str">
        <f t="shared" si="661"/>
        <v>No</v>
      </c>
      <c r="Z3257" s="46" t="str">
        <f t="shared" si="662"/>
        <v>LOW</v>
      </c>
    </row>
    <row r="3258" spans="1:26" x14ac:dyDescent="0.25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50"/>
        <v>70941</v>
      </c>
      <c r="L3258" s="46">
        <f t="shared" si="651"/>
        <v>75868</v>
      </c>
      <c r="M3258" s="46">
        <v>35</v>
      </c>
      <c r="N3258" s="46">
        <f t="shared" si="652"/>
        <v>75903</v>
      </c>
      <c r="O3258" s="46">
        <f t="shared" si="653"/>
        <v>4962</v>
      </c>
      <c r="P3258" s="46" t="s">
        <v>30</v>
      </c>
      <c r="Q3258" s="58">
        <f t="shared" si="654"/>
        <v>0</v>
      </c>
      <c r="R3258" s="46">
        <f t="shared" si="655"/>
        <v>21252.840000000004</v>
      </c>
      <c r="S3258" s="58" t="str">
        <f t="shared" si="656"/>
        <v>No Discount</v>
      </c>
      <c r="T3258" s="46" t="str">
        <f t="shared" si="657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58"/>
        <v>0</v>
      </c>
      <c r="W3258" s="46">
        <f t="shared" si="659"/>
        <v>21252.840000000004</v>
      </c>
      <c r="X3258" s="58">
        <f t="shared" si="660"/>
        <v>0</v>
      </c>
      <c r="Y3258" s="46" t="str">
        <f t="shared" si="661"/>
        <v>Yes</v>
      </c>
      <c r="Z3258" s="46" t="str">
        <f t="shared" si="662"/>
        <v>MID</v>
      </c>
    </row>
    <row r="3259" spans="1:26" x14ac:dyDescent="0.25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50"/>
        <v>9036</v>
      </c>
      <c r="L3259" s="46">
        <f t="shared" si="651"/>
        <v>9568</v>
      </c>
      <c r="M3259" s="46">
        <v>88</v>
      </c>
      <c r="N3259" s="46">
        <f t="shared" si="652"/>
        <v>9656</v>
      </c>
      <c r="O3259" s="46">
        <f t="shared" si="653"/>
        <v>620</v>
      </c>
      <c r="P3259" s="46" t="s">
        <v>28</v>
      </c>
      <c r="Q3259" s="58">
        <f t="shared" si="654"/>
        <v>0</v>
      </c>
      <c r="R3259" s="46" t="str">
        <f t="shared" si="655"/>
        <v>-</v>
      </c>
      <c r="S3259" s="58" t="str">
        <f t="shared" si="656"/>
        <v>No Discount</v>
      </c>
      <c r="T3259" s="46" t="str">
        <f t="shared" si="657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58"/>
        <v>0</v>
      </c>
      <c r="W3259" s="46" t="str">
        <f t="shared" si="659"/>
        <v>-</v>
      </c>
      <c r="X3259" s="58">
        <f t="shared" si="660"/>
        <v>0</v>
      </c>
      <c r="Y3259" s="46" t="str">
        <f t="shared" si="661"/>
        <v>Yes</v>
      </c>
      <c r="Z3259" s="46" t="str">
        <f t="shared" si="662"/>
        <v>Very high</v>
      </c>
    </row>
    <row r="3260" spans="1:26" x14ac:dyDescent="0.25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50"/>
        <v>33685</v>
      </c>
      <c r="L3260" s="46">
        <f t="shared" si="651"/>
        <v>36060</v>
      </c>
      <c r="M3260" s="46">
        <v>96</v>
      </c>
      <c r="N3260" s="46">
        <f t="shared" si="652"/>
        <v>36156</v>
      </c>
      <c r="O3260" s="46">
        <f t="shared" si="653"/>
        <v>2471</v>
      </c>
      <c r="P3260" s="46" t="s">
        <v>28</v>
      </c>
      <c r="Q3260" s="58">
        <f t="shared" si="654"/>
        <v>0.3</v>
      </c>
      <c r="R3260" s="46">
        <f t="shared" si="655"/>
        <v>10846.8</v>
      </c>
      <c r="S3260" s="58" t="str">
        <f t="shared" si="656"/>
        <v>No Discount</v>
      </c>
      <c r="T3260" s="46" t="str">
        <f t="shared" si="657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58"/>
        <v>0.3</v>
      </c>
      <c r="W3260" s="46">
        <f t="shared" si="659"/>
        <v>10846.8</v>
      </c>
      <c r="X3260" s="58">
        <f t="shared" si="660"/>
        <v>0</v>
      </c>
      <c r="Y3260" s="46" t="str">
        <f t="shared" si="661"/>
        <v>Yes</v>
      </c>
      <c r="Z3260" s="46" t="str">
        <f t="shared" si="662"/>
        <v>Very high</v>
      </c>
    </row>
    <row r="3261" spans="1:26" x14ac:dyDescent="0.25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50"/>
        <v>926</v>
      </c>
      <c r="L3261" s="46">
        <f t="shared" si="651"/>
        <v>1010</v>
      </c>
      <c r="M3261" s="46">
        <v>24</v>
      </c>
      <c r="N3261" s="46">
        <f t="shared" si="652"/>
        <v>1034</v>
      </c>
      <c r="O3261" s="46">
        <f t="shared" si="653"/>
        <v>108</v>
      </c>
      <c r="P3261" s="46" t="s">
        <v>30</v>
      </c>
      <c r="Q3261" s="58">
        <f t="shared" si="654"/>
        <v>0</v>
      </c>
      <c r="R3261" s="46" t="str">
        <f t="shared" si="655"/>
        <v>-</v>
      </c>
      <c r="S3261" s="58" t="str">
        <f t="shared" si="656"/>
        <v>No Discount</v>
      </c>
      <c r="T3261" s="46" t="str">
        <f t="shared" si="657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58"/>
        <v>0</v>
      </c>
      <c r="W3261" s="46" t="str">
        <f t="shared" si="659"/>
        <v>-</v>
      </c>
      <c r="X3261" s="58">
        <f t="shared" si="660"/>
        <v>0</v>
      </c>
      <c r="Y3261" s="46" t="str">
        <f t="shared" si="661"/>
        <v>No</v>
      </c>
      <c r="Z3261" s="46" t="str">
        <f t="shared" si="662"/>
        <v>MID</v>
      </c>
    </row>
    <row r="3262" spans="1:26" x14ac:dyDescent="0.25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50"/>
        <v>19635</v>
      </c>
      <c r="L3262" s="46">
        <f t="shared" si="651"/>
        <v>21195</v>
      </c>
      <c r="M3262" s="46">
        <v>61</v>
      </c>
      <c r="N3262" s="46">
        <f t="shared" si="652"/>
        <v>21256</v>
      </c>
      <c r="O3262" s="46">
        <f t="shared" si="653"/>
        <v>1621</v>
      </c>
      <c r="P3262" s="46" t="s">
        <v>30</v>
      </c>
      <c r="Q3262" s="58">
        <f t="shared" si="654"/>
        <v>0</v>
      </c>
      <c r="R3262" s="46">
        <f t="shared" si="655"/>
        <v>5951.68</v>
      </c>
      <c r="S3262" s="58" t="str">
        <f t="shared" si="656"/>
        <v>No Discount</v>
      </c>
      <c r="T3262" s="46" t="str">
        <f t="shared" si="657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58"/>
        <v>0</v>
      </c>
      <c r="W3262" s="46">
        <f t="shared" si="659"/>
        <v>5951.68</v>
      </c>
      <c r="X3262" s="58">
        <f t="shared" si="660"/>
        <v>0</v>
      </c>
      <c r="Y3262" s="46" t="str">
        <f t="shared" si="661"/>
        <v>Yes</v>
      </c>
      <c r="Z3262" s="46" t="str">
        <f t="shared" si="662"/>
        <v>Very high</v>
      </c>
    </row>
    <row r="3263" spans="1:26" x14ac:dyDescent="0.25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50"/>
        <v>3930</v>
      </c>
      <c r="L3263" s="46">
        <f t="shared" si="651"/>
        <v>4084</v>
      </c>
      <c r="M3263" s="46">
        <v>30</v>
      </c>
      <c r="N3263" s="46">
        <f t="shared" si="652"/>
        <v>4114</v>
      </c>
      <c r="O3263" s="46">
        <f t="shared" si="653"/>
        <v>184</v>
      </c>
      <c r="P3263" s="46" t="s">
        <v>28</v>
      </c>
      <c r="Q3263" s="58">
        <f t="shared" si="654"/>
        <v>0</v>
      </c>
      <c r="R3263" s="46">
        <f t="shared" si="655"/>
        <v>1151.92</v>
      </c>
      <c r="S3263" s="58" t="str">
        <f t="shared" si="656"/>
        <v>No Discount</v>
      </c>
      <c r="T3263" s="46" t="str">
        <f t="shared" si="657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58"/>
        <v>0</v>
      </c>
      <c r="W3263" s="46">
        <f t="shared" si="659"/>
        <v>1151.92</v>
      </c>
      <c r="X3263" s="58">
        <f t="shared" si="660"/>
        <v>0</v>
      </c>
      <c r="Y3263" s="46" t="str">
        <f t="shared" si="661"/>
        <v>Yes</v>
      </c>
      <c r="Z3263" s="46" t="str">
        <f t="shared" si="662"/>
        <v>MID</v>
      </c>
    </row>
    <row r="3264" spans="1:26" x14ac:dyDescent="0.25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50"/>
        <v>2319</v>
      </c>
      <c r="L3264" s="46">
        <f t="shared" si="651"/>
        <v>2553</v>
      </c>
      <c r="M3264" s="46">
        <v>42</v>
      </c>
      <c r="N3264" s="46">
        <f t="shared" si="652"/>
        <v>2595</v>
      </c>
      <c r="O3264" s="46">
        <f t="shared" si="653"/>
        <v>276</v>
      </c>
      <c r="P3264" s="46" t="s">
        <v>30</v>
      </c>
      <c r="Q3264" s="58">
        <f t="shared" si="654"/>
        <v>0</v>
      </c>
      <c r="R3264" s="46">
        <f t="shared" si="655"/>
        <v>389.25</v>
      </c>
      <c r="S3264" s="58" t="str">
        <f t="shared" si="656"/>
        <v>No Discount</v>
      </c>
      <c r="T3264" s="46" t="str">
        <f t="shared" si="657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58"/>
        <v>0</v>
      </c>
      <c r="W3264" s="46" t="str">
        <f t="shared" si="659"/>
        <v>-</v>
      </c>
      <c r="X3264" s="58">
        <f t="shared" si="660"/>
        <v>0</v>
      </c>
      <c r="Y3264" s="46" t="str">
        <f t="shared" si="661"/>
        <v>No</v>
      </c>
      <c r="Z3264" s="46" t="str">
        <f t="shared" si="662"/>
        <v>HIGH</v>
      </c>
    </row>
    <row r="3265" spans="1:26" x14ac:dyDescent="0.25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50"/>
        <v>124</v>
      </c>
      <c r="L3265" s="46">
        <f t="shared" si="651"/>
        <v>131</v>
      </c>
      <c r="M3265" s="46">
        <v>30</v>
      </c>
      <c r="N3265" s="46">
        <f t="shared" si="652"/>
        <v>161</v>
      </c>
      <c r="O3265" s="46">
        <f t="shared" si="653"/>
        <v>37</v>
      </c>
      <c r="P3265" s="46" t="s">
        <v>30</v>
      </c>
      <c r="Q3265" s="58">
        <f t="shared" si="654"/>
        <v>0</v>
      </c>
      <c r="R3265" s="46" t="str">
        <f t="shared" si="655"/>
        <v>-</v>
      </c>
      <c r="S3265" s="58" t="str">
        <f t="shared" si="656"/>
        <v>No Discount</v>
      </c>
      <c r="T3265" s="46" t="str">
        <f t="shared" si="657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58"/>
        <v>0</v>
      </c>
      <c r="W3265" s="46" t="str">
        <f t="shared" si="659"/>
        <v>-</v>
      </c>
      <c r="X3265" s="58">
        <f t="shared" si="660"/>
        <v>0</v>
      </c>
      <c r="Y3265" s="46" t="str">
        <f t="shared" si="661"/>
        <v>No</v>
      </c>
      <c r="Z3265" s="46" t="str">
        <f t="shared" si="662"/>
        <v>MID</v>
      </c>
    </row>
    <row r="3266" spans="1:26" x14ac:dyDescent="0.25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50"/>
        <v>32572</v>
      </c>
      <c r="L3266" s="46">
        <f t="shared" si="651"/>
        <v>36540</v>
      </c>
      <c r="M3266" s="46">
        <v>73</v>
      </c>
      <c r="N3266" s="46">
        <f t="shared" si="652"/>
        <v>36613</v>
      </c>
      <c r="O3266" s="46">
        <f t="shared" si="653"/>
        <v>4041</v>
      </c>
      <c r="P3266" s="46" t="s">
        <v>28</v>
      </c>
      <c r="Q3266" s="58">
        <f t="shared" si="654"/>
        <v>0</v>
      </c>
      <c r="R3266" s="46">
        <f t="shared" si="655"/>
        <v>5491.95</v>
      </c>
      <c r="S3266" s="58" t="str">
        <f t="shared" si="656"/>
        <v>No Discount</v>
      </c>
      <c r="T3266" s="46" t="str">
        <f t="shared" si="657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58"/>
        <v>0</v>
      </c>
      <c r="W3266" s="46" t="str">
        <f t="shared" si="659"/>
        <v>-</v>
      </c>
      <c r="X3266" s="58">
        <f t="shared" si="660"/>
        <v>0</v>
      </c>
      <c r="Y3266" s="46" t="str">
        <f t="shared" si="661"/>
        <v>Yes</v>
      </c>
      <c r="Z3266" s="46" t="str">
        <f t="shared" si="662"/>
        <v>Very high</v>
      </c>
    </row>
    <row r="3267" spans="1:26" x14ac:dyDescent="0.25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63">I3267*J3267</f>
        <v>12176</v>
      </c>
      <c r="L3267" s="46">
        <f t="shared" ref="L3267:L3330" si="664">H3267*J3267</f>
        <v>13024</v>
      </c>
      <c r="M3267" s="46">
        <v>31</v>
      </c>
      <c r="N3267" s="46">
        <f t="shared" ref="N3267:N3330" si="665">L3267+M3267</f>
        <v>13055</v>
      </c>
      <c r="O3267" s="46">
        <f t="shared" ref="O3267:O3330" si="666">N3267-K3267</f>
        <v>879</v>
      </c>
      <c r="P3267" s="46" t="s">
        <v>30</v>
      </c>
      <c r="Q3267" s="58">
        <f t="shared" ref="Q3267:Q3330" si="667">IF(E3267="Amazon",30%,0)</f>
        <v>0</v>
      </c>
      <c r="R3267" s="46" t="str">
        <f t="shared" ref="R3267:R3330" si="668">IF(E3267="Amazon",30%*N3267,IF(E3267="Flipkart",28%*N3267,IF(E3267="India Mart",15%*N3267,"-")))</f>
        <v>-</v>
      </c>
      <c r="S3267" s="58" t="str">
        <f t="shared" ref="S3267:S3330" si="669">IF(AND(E3267="Website",N3267&gt;25000),2%,"No Discount")</f>
        <v>No Discount</v>
      </c>
      <c r="T3267" s="46" t="str">
        <f t="shared" ref="T3267:T3330" si="670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ref="V3267:V3330" si="671">IF(E3267="Amazon",30%,0%)</f>
        <v>0</v>
      </c>
      <c r="W3267" s="46" t="str">
        <f t="shared" ref="W3267:W3330" si="672">IF(E3267="Amazon",N3267*30%,IF(E3267="flipkart",N3267*28%,IF(E3267="indiamart",N3267*15%,"-")))</f>
        <v>-</v>
      </c>
      <c r="X3267" s="58">
        <f t="shared" ref="X3267:X3330" si="673">IF(AND(E3267="website",N3267&gt;25000),2%,0%)</f>
        <v>0</v>
      </c>
      <c r="Y3267" s="46" t="str">
        <f t="shared" ref="Y3267:Y3330" si="674">IF(OR(D3267="Furniture",D3267="Technology"),"Yes","No")</f>
        <v>No</v>
      </c>
      <c r="Z3267" s="46" t="str">
        <f t="shared" ref="Z3267:Z3330" si="675">_xlfn.IFS(M3267&lt;=20,"LOW",M3267&lt;=40,"MID",M3267&lt;=60,"HIGH",M3267&gt;60,"Very high")</f>
        <v>MID</v>
      </c>
    </row>
    <row r="3268" spans="1:26" x14ac:dyDescent="0.25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63"/>
        <v>8916</v>
      </c>
      <c r="L3268" s="46">
        <f t="shared" si="664"/>
        <v>9092</v>
      </c>
      <c r="M3268" s="46">
        <v>95</v>
      </c>
      <c r="N3268" s="46">
        <f t="shared" si="665"/>
        <v>9187</v>
      </c>
      <c r="O3268" s="46">
        <f t="shared" si="666"/>
        <v>271</v>
      </c>
      <c r="P3268" s="46" t="s">
        <v>152</v>
      </c>
      <c r="Q3268" s="58">
        <f t="shared" si="667"/>
        <v>0</v>
      </c>
      <c r="R3268" s="46">
        <f t="shared" si="668"/>
        <v>2572.36</v>
      </c>
      <c r="S3268" s="58" t="str">
        <f t="shared" si="669"/>
        <v>No Discount</v>
      </c>
      <c r="T3268" s="46" t="str">
        <f t="shared" si="670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71"/>
        <v>0</v>
      </c>
      <c r="W3268" s="46">
        <f t="shared" si="672"/>
        <v>2572.36</v>
      </c>
      <c r="X3268" s="58">
        <f t="shared" si="673"/>
        <v>0</v>
      </c>
      <c r="Y3268" s="46" t="str">
        <f t="shared" si="674"/>
        <v>Yes</v>
      </c>
      <c r="Z3268" s="46" t="str">
        <f t="shared" si="675"/>
        <v>Very high</v>
      </c>
    </row>
    <row r="3269" spans="1:26" x14ac:dyDescent="0.25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63"/>
        <v>2290</v>
      </c>
      <c r="L3269" s="46">
        <f t="shared" si="664"/>
        <v>2475</v>
      </c>
      <c r="M3269" s="46">
        <v>46</v>
      </c>
      <c r="N3269" s="46">
        <f t="shared" si="665"/>
        <v>2521</v>
      </c>
      <c r="O3269" s="46">
        <f t="shared" si="666"/>
        <v>231</v>
      </c>
      <c r="P3269" s="46" t="s">
        <v>28</v>
      </c>
      <c r="Q3269" s="58">
        <f t="shared" si="667"/>
        <v>0</v>
      </c>
      <c r="R3269" s="46" t="str">
        <f t="shared" si="668"/>
        <v>-</v>
      </c>
      <c r="S3269" s="58" t="str">
        <f t="shared" si="669"/>
        <v>No Discount</v>
      </c>
      <c r="T3269" s="46" t="str">
        <f t="shared" si="670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71"/>
        <v>0</v>
      </c>
      <c r="W3269" s="46" t="str">
        <f t="shared" si="672"/>
        <v>-</v>
      </c>
      <c r="X3269" s="58">
        <f t="shared" si="673"/>
        <v>0</v>
      </c>
      <c r="Y3269" s="46" t="str">
        <f t="shared" si="674"/>
        <v>No</v>
      </c>
      <c r="Z3269" s="46" t="str">
        <f t="shared" si="675"/>
        <v>HIGH</v>
      </c>
    </row>
    <row r="3270" spans="1:26" x14ac:dyDescent="0.25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63"/>
        <v>1628</v>
      </c>
      <c r="L3270" s="46">
        <f t="shared" si="664"/>
        <v>1774</v>
      </c>
      <c r="M3270" s="46">
        <v>65</v>
      </c>
      <c r="N3270" s="46">
        <f t="shared" si="665"/>
        <v>1839</v>
      </c>
      <c r="O3270" s="46">
        <f t="shared" si="666"/>
        <v>211</v>
      </c>
      <c r="P3270" s="46" t="s">
        <v>28</v>
      </c>
      <c r="Q3270" s="58">
        <f t="shared" si="667"/>
        <v>0</v>
      </c>
      <c r="R3270" s="46">
        <f t="shared" si="668"/>
        <v>514.92000000000007</v>
      </c>
      <c r="S3270" s="58" t="str">
        <f t="shared" si="669"/>
        <v>No Discount</v>
      </c>
      <c r="T3270" s="46" t="str">
        <f t="shared" si="670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71"/>
        <v>0</v>
      </c>
      <c r="W3270" s="46">
        <f t="shared" si="672"/>
        <v>514.92000000000007</v>
      </c>
      <c r="X3270" s="58">
        <f t="shared" si="673"/>
        <v>0</v>
      </c>
      <c r="Y3270" s="46" t="str">
        <f t="shared" si="674"/>
        <v>No</v>
      </c>
      <c r="Z3270" s="46" t="str">
        <f t="shared" si="675"/>
        <v>Very high</v>
      </c>
    </row>
    <row r="3271" spans="1:26" x14ac:dyDescent="0.25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63"/>
        <v>931</v>
      </c>
      <c r="L3271" s="46">
        <f t="shared" si="664"/>
        <v>998</v>
      </c>
      <c r="M3271" s="46">
        <v>37</v>
      </c>
      <c r="N3271" s="46">
        <f t="shared" si="665"/>
        <v>1035</v>
      </c>
      <c r="O3271" s="46">
        <f t="shared" si="666"/>
        <v>104</v>
      </c>
      <c r="P3271" s="46" t="s">
        <v>28</v>
      </c>
      <c r="Q3271" s="58">
        <f t="shared" si="667"/>
        <v>0</v>
      </c>
      <c r="R3271" s="46">
        <f t="shared" si="668"/>
        <v>289.8</v>
      </c>
      <c r="S3271" s="58" t="str">
        <f t="shared" si="669"/>
        <v>No Discount</v>
      </c>
      <c r="T3271" s="46" t="str">
        <f t="shared" si="670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71"/>
        <v>0</v>
      </c>
      <c r="W3271" s="46">
        <f t="shared" si="672"/>
        <v>289.8</v>
      </c>
      <c r="X3271" s="58">
        <f t="shared" si="673"/>
        <v>0</v>
      </c>
      <c r="Y3271" s="46" t="str">
        <f t="shared" si="674"/>
        <v>No</v>
      </c>
      <c r="Z3271" s="46" t="str">
        <f t="shared" si="675"/>
        <v>MID</v>
      </c>
    </row>
    <row r="3272" spans="1:26" x14ac:dyDescent="0.25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63"/>
        <v>206</v>
      </c>
      <c r="L3272" s="46">
        <f t="shared" si="664"/>
        <v>220</v>
      </c>
      <c r="M3272" s="46">
        <v>22</v>
      </c>
      <c r="N3272" s="46">
        <f t="shared" si="665"/>
        <v>242</v>
      </c>
      <c r="O3272" s="46">
        <f t="shared" si="666"/>
        <v>36</v>
      </c>
      <c r="P3272" s="46" t="s">
        <v>30</v>
      </c>
      <c r="Q3272" s="58">
        <f t="shared" si="667"/>
        <v>0</v>
      </c>
      <c r="R3272" s="46" t="str">
        <f t="shared" si="668"/>
        <v>-</v>
      </c>
      <c r="S3272" s="58" t="str">
        <f t="shared" si="669"/>
        <v>No Discount</v>
      </c>
      <c r="T3272" s="46" t="str">
        <f t="shared" si="670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71"/>
        <v>0</v>
      </c>
      <c r="W3272" s="46" t="str">
        <f t="shared" si="672"/>
        <v>-</v>
      </c>
      <c r="X3272" s="58">
        <f t="shared" si="673"/>
        <v>0</v>
      </c>
      <c r="Y3272" s="46" t="str">
        <f t="shared" si="674"/>
        <v>No</v>
      </c>
      <c r="Z3272" s="46" t="str">
        <f t="shared" si="675"/>
        <v>MID</v>
      </c>
    </row>
    <row r="3273" spans="1:26" x14ac:dyDescent="0.25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63"/>
        <v>1211</v>
      </c>
      <c r="L3273" s="46">
        <f t="shared" si="664"/>
        <v>1316</v>
      </c>
      <c r="M3273" s="46">
        <v>30</v>
      </c>
      <c r="N3273" s="46">
        <f t="shared" si="665"/>
        <v>1346</v>
      </c>
      <c r="O3273" s="46">
        <f t="shared" si="666"/>
        <v>135</v>
      </c>
      <c r="P3273" s="46" t="s">
        <v>28</v>
      </c>
      <c r="Q3273" s="58">
        <f t="shared" si="667"/>
        <v>0</v>
      </c>
      <c r="R3273" s="46" t="str">
        <f t="shared" si="668"/>
        <v>-</v>
      </c>
      <c r="S3273" s="58" t="str">
        <f t="shared" si="669"/>
        <v>No Discount</v>
      </c>
      <c r="T3273" s="46" t="str">
        <f t="shared" si="670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71"/>
        <v>0</v>
      </c>
      <c r="W3273" s="46" t="str">
        <f t="shared" si="672"/>
        <v>-</v>
      </c>
      <c r="X3273" s="58">
        <f t="shared" si="673"/>
        <v>0</v>
      </c>
      <c r="Y3273" s="46" t="str">
        <f t="shared" si="674"/>
        <v>No</v>
      </c>
      <c r="Z3273" s="46" t="str">
        <f t="shared" si="675"/>
        <v>MID</v>
      </c>
    </row>
    <row r="3274" spans="1:26" x14ac:dyDescent="0.25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63"/>
        <v>20040</v>
      </c>
      <c r="L3274" s="46">
        <f t="shared" si="664"/>
        <v>20830</v>
      </c>
      <c r="M3274" s="46">
        <v>71</v>
      </c>
      <c r="N3274" s="46">
        <f t="shared" si="665"/>
        <v>20901</v>
      </c>
      <c r="O3274" s="46">
        <f t="shared" si="666"/>
        <v>861</v>
      </c>
      <c r="P3274" s="46" t="s">
        <v>28</v>
      </c>
      <c r="Q3274" s="58">
        <f t="shared" si="667"/>
        <v>0</v>
      </c>
      <c r="R3274" s="46">
        <f t="shared" si="668"/>
        <v>5852.2800000000007</v>
      </c>
      <c r="S3274" s="58" t="str">
        <f t="shared" si="669"/>
        <v>No Discount</v>
      </c>
      <c r="T3274" s="46" t="str">
        <f t="shared" si="670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71"/>
        <v>0</v>
      </c>
      <c r="W3274" s="46">
        <f t="shared" si="672"/>
        <v>5852.2800000000007</v>
      </c>
      <c r="X3274" s="58">
        <f t="shared" si="673"/>
        <v>0</v>
      </c>
      <c r="Y3274" s="46" t="str">
        <f t="shared" si="674"/>
        <v>Yes</v>
      </c>
      <c r="Z3274" s="46" t="str">
        <f t="shared" si="675"/>
        <v>Very high</v>
      </c>
    </row>
    <row r="3275" spans="1:26" x14ac:dyDescent="0.25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63"/>
        <v>1466</v>
      </c>
      <c r="L3275" s="46">
        <f t="shared" si="664"/>
        <v>1552</v>
      </c>
      <c r="M3275" s="46">
        <v>89</v>
      </c>
      <c r="N3275" s="46">
        <f t="shared" si="665"/>
        <v>1641</v>
      </c>
      <c r="O3275" s="46">
        <f t="shared" si="666"/>
        <v>175</v>
      </c>
      <c r="P3275" s="46" t="s">
        <v>30</v>
      </c>
      <c r="Q3275" s="58">
        <f t="shared" si="667"/>
        <v>0</v>
      </c>
      <c r="R3275" s="46" t="str">
        <f t="shared" si="668"/>
        <v>-</v>
      </c>
      <c r="S3275" s="58" t="str">
        <f t="shared" si="669"/>
        <v>No Discount</v>
      </c>
      <c r="T3275" s="46" t="str">
        <f t="shared" si="670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71"/>
        <v>0</v>
      </c>
      <c r="W3275" s="46" t="str">
        <f t="shared" si="672"/>
        <v>-</v>
      </c>
      <c r="X3275" s="58">
        <f t="shared" si="673"/>
        <v>0</v>
      </c>
      <c r="Y3275" s="46" t="str">
        <f t="shared" si="674"/>
        <v>Yes</v>
      </c>
      <c r="Z3275" s="46" t="str">
        <f t="shared" si="675"/>
        <v>Very high</v>
      </c>
    </row>
    <row r="3276" spans="1:26" x14ac:dyDescent="0.25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63"/>
        <v>447</v>
      </c>
      <c r="L3276" s="46">
        <f t="shared" si="664"/>
        <v>498</v>
      </c>
      <c r="M3276" s="46">
        <v>30</v>
      </c>
      <c r="N3276" s="46">
        <f t="shared" si="665"/>
        <v>528</v>
      </c>
      <c r="O3276" s="46">
        <f t="shared" si="666"/>
        <v>81</v>
      </c>
      <c r="P3276" s="46" t="s">
        <v>152</v>
      </c>
      <c r="Q3276" s="58">
        <f t="shared" si="667"/>
        <v>0</v>
      </c>
      <c r="R3276" s="46" t="str">
        <f t="shared" si="668"/>
        <v>-</v>
      </c>
      <c r="S3276" s="58" t="str">
        <f t="shared" si="669"/>
        <v>No Discount</v>
      </c>
      <c r="T3276" s="46" t="str">
        <f t="shared" si="670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71"/>
        <v>0</v>
      </c>
      <c r="W3276" s="46" t="str">
        <f t="shared" si="672"/>
        <v>-</v>
      </c>
      <c r="X3276" s="58">
        <f t="shared" si="673"/>
        <v>0</v>
      </c>
      <c r="Y3276" s="46" t="str">
        <f t="shared" si="674"/>
        <v>No</v>
      </c>
      <c r="Z3276" s="46" t="str">
        <f t="shared" si="675"/>
        <v>MID</v>
      </c>
    </row>
    <row r="3277" spans="1:26" x14ac:dyDescent="0.25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63"/>
        <v>4350</v>
      </c>
      <c r="L3277" s="46">
        <f t="shared" si="664"/>
        <v>4480</v>
      </c>
      <c r="M3277" s="46">
        <v>88</v>
      </c>
      <c r="N3277" s="46">
        <f t="shared" si="665"/>
        <v>4568</v>
      </c>
      <c r="O3277" s="46">
        <f t="shared" si="666"/>
        <v>218</v>
      </c>
      <c r="P3277" s="46" t="s">
        <v>30</v>
      </c>
      <c r="Q3277" s="58">
        <f t="shared" si="667"/>
        <v>0.3</v>
      </c>
      <c r="R3277" s="46">
        <f t="shared" si="668"/>
        <v>1370.3999999999999</v>
      </c>
      <c r="S3277" s="58" t="str">
        <f t="shared" si="669"/>
        <v>No Discount</v>
      </c>
      <c r="T3277" s="46" t="str">
        <f t="shared" si="670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71"/>
        <v>0.3</v>
      </c>
      <c r="W3277" s="46">
        <f t="shared" si="672"/>
        <v>1370.3999999999999</v>
      </c>
      <c r="X3277" s="58">
        <f t="shared" si="673"/>
        <v>0</v>
      </c>
      <c r="Y3277" s="46" t="str">
        <f t="shared" si="674"/>
        <v>No</v>
      </c>
      <c r="Z3277" s="46" t="str">
        <f t="shared" si="675"/>
        <v>Very high</v>
      </c>
    </row>
    <row r="3278" spans="1:26" x14ac:dyDescent="0.25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63"/>
        <v>14244</v>
      </c>
      <c r="L3278" s="46">
        <f t="shared" si="664"/>
        <v>14664</v>
      </c>
      <c r="M3278" s="46">
        <v>75</v>
      </c>
      <c r="N3278" s="46">
        <f t="shared" si="665"/>
        <v>14739</v>
      </c>
      <c r="O3278" s="46">
        <f t="shared" si="666"/>
        <v>495</v>
      </c>
      <c r="P3278" s="46" t="s">
        <v>28</v>
      </c>
      <c r="Q3278" s="58">
        <f t="shared" si="667"/>
        <v>0.3</v>
      </c>
      <c r="R3278" s="46">
        <f t="shared" si="668"/>
        <v>4421.7</v>
      </c>
      <c r="S3278" s="58" t="str">
        <f t="shared" si="669"/>
        <v>No Discount</v>
      </c>
      <c r="T3278" s="46" t="str">
        <f t="shared" si="670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71"/>
        <v>0.3</v>
      </c>
      <c r="W3278" s="46">
        <f t="shared" si="672"/>
        <v>4421.7</v>
      </c>
      <c r="X3278" s="58">
        <f t="shared" si="673"/>
        <v>0</v>
      </c>
      <c r="Y3278" s="46" t="str">
        <f t="shared" si="674"/>
        <v>Yes</v>
      </c>
      <c r="Z3278" s="46" t="str">
        <f t="shared" si="675"/>
        <v>Very high</v>
      </c>
    </row>
    <row r="3279" spans="1:26" x14ac:dyDescent="0.25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63"/>
        <v>14100</v>
      </c>
      <c r="L3279" s="46">
        <f t="shared" si="664"/>
        <v>14796</v>
      </c>
      <c r="M3279" s="46">
        <v>55</v>
      </c>
      <c r="N3279" s="46">
        <f t="shared" si="665"/>
        <v>14851</v>
      </c>
      <c r="O3279" s="46">
        <f t="shared" si="666"/>
        <v>751</v>
      </c>
      <c r="P3279" s="46" t="s">
        <v>30</v>
      </c>
      <c r="Q3279" s="58">
        <f t="shared" si="667"/>
        <v>0</v>
      </c>
      <c r="R3279" s="46" t="str">
        <f t="shared" si="668"/>
        <v>-</v>
      </c>
      <c r="S3279" s="58" t="str">
        <f t="shared" si="669"/>
        <v>No Discount</v>
      </c>
      <c r="T3279" s="46" t="str">
        <f t="shared" si="670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71"/>
        <v>0</v>
      </c>
      <c r="W3279" s="46" t="str">
        <f t="shared" si="672"/>
        <v>-</v>
      </c>
      <c r="X3279" s="58">
        <f t="shared" si="673"/>
        <v>0</v>
      </c>
      <c r="Y3279" s="46" t="str">
        <f t="shared" si="674"/>
        <v>Yes</v>
      </c>
      <c r="Z3279" s="46" t="str">
        <f t="shared" si="675"/>
        <v>HIGH</v>
      </c>
    </row>
    <row r="3280" spans="1:26" x14ac:dyDescent="0.25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63"/>
        <v>49770</v>
      </c>
      <c r="L3280" s="46">
        <f t="shared" si="664"/>
        <v>55284</v>
      </c>
      <c r="M3280" s="46">
        <v>62</v>
      </c>
      <c r="N3280" s="46">
        <f t="shared" si="665"/>
        <v>55346</v>
      </c>
      <c r="O3280" s="46">
        <f t="shared" si="666"/>
        <v>5576</v>
      </c>
      <c r="P3280" s="46" t="s">
        <v>30</v>
      </c>
      <c r="Q3280" s="58">
        <f t="shared" si="667"/>
        <v>0</v>
      </c>
      <c r="R3280" s="46">
        <f t="shared" si="668"/>
        <v>8301.9</v>
      </c>
      <c r="S3280" s="58" t="str">
        <f t="shared" si="669"/>
        <v>No Discount</v>
      </c>
      <c r="T3280" s="46" t="str">
        <f t="shared" si="670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71"/>
        <v>0</v>
      </c>
      <c r="W3280" s="46" t="str">
        <f t="shared" si="672"/>
        <v>-</v>
      </c>
      <c r="X3280" s="58">
        <f t="shared" si="673"/>
        <v>0</v>
      </c>
      <c r="Y3280" s="46" t="str">
        <f t="shared" si="674"/>
        <v>Yes</v>
      </c>
      <c r="Z3280" s="46" t="str">
        <f t="shared" si="675"/>
        <v>Very high</v>
      </c>
    </row>
    <row r="3281" spans="1:26" x14ac:dyDescent="0.25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63"/>
        <v>4823</v>
      </c>
      <c r="L3281" s="46">
        <f t="shared" si="664"/>
        <v>5103</v>
      </c>
      <c r="M3281" s="46">
        <v>56</v>
      </c>
      <c r="N3281" s="46">
        <f t="shared" si="665"/>
        <v>5159</v>
      </c>
      <c r="O3281" s="46">
        <f t="shared" si="666"/>
        <v>336</v>
      </c>
      <c r="P3281" s="46" t="s">
        <v>30</v>
      </c>
      <c r="Q3281" s="58">
        <f t="shared" si="667"/>
        <v>0</v>
      </c>
      <c r="R3281" s="46">
        <f t="shared" si="668"/>
        <v>773.85</v>
      </c>
      <c r="S3281" s="58" t="str">
        <f t="shared" si="669"/>
        <v>No Discount</v>
      </c>
      <c r="T3281" s="46" t="str">
        <f t="shared" si="670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71"/>
        <v>0</v>
      </c>
      <c r="W3281" s="46" t="str">
        <f t="shared" si="672"/>
        <v>-</v>
      </c>
      <c r="X3281" s="58">
        <f t="shared" si="673"/>
        <v>0</v>
      </c>
      <c r="Y3281" s="46" t="str">
        <f t="shared" si="674"/>
        <v>No</v>
      </c>
      <c r="Z3281" s="46" t="str">
        <f t="shared" si="675"/>
        <v>HIGH</v>
      </c>
    </row>
    <row r="3282" spans="1:26" x14ac:dyDescent="0.25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63"/>
        <v>627</v>
      </c>
      <c r="L3282" s="46">
        <f t="shared" si="664"/>
        <v>691</v>
      </c>
      <c r="M3282" s="46">
        <v>31</v>
      </c>
      <c r="N3282" s="46">
        <f t="shared" si="665"/>
        <v>722</v>
      </c>
      <c r="O3282" s="46">
        <f t="shared" si="666"/>
        <v>95</v>
      </c>
      <c r="P3282" s="46" t="s">
        <v>30</v>
      </c>
      <c r="Q3282" s="58">
        <f t="shared" si="667"/>
        <v>0</v>
      </c>
      <c r="R3282" s="46">
        <f t="shared" si="668"/>
        <v>202.16000000000003</v>
      </c>
      <c r="S3282" s="58" t="str">
        <f t="shared" si="669"/>
        <v>No Discount</v>
      </c>
      <c r="T3282" s="46" t="str">
        <f t="shared" si="670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71"/>
        <v>0</v>
      </c>
      <c r="W3282" s="46">
        <f t="shared" si="672"/>
        <v>202.16000000000003</v>
      </c>
      <c r="X3282" s="58">
        <f t="shared" si="673"/>
        <v>0</v>
      </c>
      <c r="Y3282" s="46" t="str">
        <f t="shared" si="674"/>
        <v>No</v>
      </c>
      <c r="Z3282" s="46" t="str">
        <f t="shared" si="675"/>
        <v>MID</v>
      </c>
    </row>
    <row r="3283" spans="1:26" x14ac:dyDescent="0.25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63"/>
        <v>4722</v>
      </c>
      <c r="L3283" s="46">
        <f t="shared" si="664"/>
        <v>5002</v>
      </c>
      <c r="M3283" s="46">
        <v>96</v>
      </c>
      <c r="N3283" s="46">
        <f t="shared" si="665"/>
        <v>5098</v>
      </c>
      <c r="O3283" s="46">
        <f t="shared" si="666"/>
        <v>376</v>
      </c>
      <c r="P3283" s="46" t="s">
        <v>28</v>
      </c>
      <c r="Q3283" s="58">
        <f t="shared" si="667"/>
        <v>0</v>
      </c>
      <c r="R3283" s="46">
        <f t="shared" si="668"/>
        <v>764.69999999999993</v>
      </c>
      <c r="S3283" s="58" t="str">
        <f t="shared" si="669"/>
        <v>No Discount</v>
      </c>
      <c r="T3283" s="46" t="str">
        <f t="shared" si="670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71"/>
        <v>0</v>
      </c>
      <c r="W3283" s="46" t="str">
        <f t="shared" si="672"/>
        <v>-</v>
      </c>
      <c r="X3283" s="58">
        <f t="shared" si="673"/>
        <v>0</v>
      </c>
      <c r="Y3283" s="46" t="str">
        <f t="shared" si="674"/>
        <v>Yes</v>
      </c>
      <c r="Z3283" s="46" t="str">
        <f t="shared" si="675"/>
        <v>Very high</v>
      </c>
    </row>
    <row r="3284" spans="1:26" x14ac:dyDescent="0.25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63"/>
        <v>4018</v>
      </c>
      <c r="L3284" s="46">
        <f t="shared" si="664"/>
        <v>4302</v>
      </c>
      <c r="M3284" s="46">
        <v>67</v>
      </c>
      <c r="N3284" s="46">
        <f t="shared" si="665"/>
        <v>4369</v>
      </c>
      <c r="O3284" s="46">
        <f t="shared" si="666"/>
        <v>351</v>
      </c>
      <c r="P3284" s="46" t="s">
        <v>30</v>
      </c>
      <c r="Q3284" s="58">
        <f t="shared" si="667"/>
        <v>0</v>
      </c>
      <c r="R3284" s="46">
        <f t="shared" si="668"/>
        <v>655.35</v>
      </c>
      <c r="S3284" s="58" t="str">
        <f t="shared" si="669"/>
        <v>No Discount</v>
      </c>
      <c r="T3284" s="46" t="str">
        <f t="shared" si="670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71"/>
        <v>0</v>
      </c>
      <c r="W3284" s="46" t="str">
        <f t="shared" si="672"/>
        <v>-</v>
      </c>
      <c r="X3284" s="58">
        <f t="shared" si="673"/>
        <v>0</v>
      </c>
      <c r="Y3284" s="46" t="str">
        <f t="shared" si="674"/>
        <v>Yes</v>
      </c>
      <c r="Z3284" s="46" t="str">
        <f t="shared" si="675"/>
        <v>Very high</v>
      </c>
    </row>
    <row r="3285" spans="1:26" x14ac:dyDescent="0.25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63"/>
        <v>6331</v>
      </c>
      <c r="L3285" s="46">
        <f t="shared" si="664"/>
        <v>6838</v>
      </c>
      <c r="M3285" s="46">
        <v>71</v>
      </c>
      <c r="N3285" s="46">
        <f t="shared" si="665"/>
        <v>6909</v>
      </c>
      <c r="O3285" s="46">
        <f t="shared" si="666"/>
        <v>578</v>
      </c>
      <c r="P3285" s="46" t="s">
        <v>28</v>
      </c>
      <c r="Q3285" s="58">
        <f t="shared" si="667"/>
        <v>0</v>
      </c>
      <c r="R3285" s="46" t="str">
        <f t="shared" si="668"/>
        <v>-</v>
      </c>
      <c r="S3285" s="58" t="str">
        <f t="shared" si="669"/>
        <v>No Discount</v>
      </c>
      <c r="T3285" s="46" t="str">
        <f t="shared" si="670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71"/>
        <v>0</v>
      </c>
      <c r="W3285" s="46" t="str">
        <f t="shared" si="672"/>
        <v>-</v>
      </c>
      <c r="X3285" s="58">
        <f t="shared" si="673"/>
        <v>0</v>
      </c>
      <c r="Y3285" s="46" t="str">
        <f t="shared" si="674"/>
        <v>No</v>
      </c>
      <c r="Z3285" s="46" t="str">
        <f t="shared" si="675"/>
        <v>Very high</v>
      </c>
    </row>
    <row r="3286" spans="1:26" x14ac:dyDescent="0.25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63"/>
        <v>1104</v>
      </c>
      <c r="L3286" s="46">
        <f t="shared" si="664"/>
        <v>1164</v>
      </c>
      <c r="M3286" s="46">
        <v>10</v>
      </c>
      <c r="N3286" s="46">
        <f t="shared" si="665"/>
        <v>1174</v>
      </c>
      <c r="O3286" s="46">
        <f t="shared" si="666"/>
        <v>70</v>
      </c>
      <c r="P3286" s="46" t="s">
        <v>30</v>
      </c>
      <c r="Q3286" s="58">
        <f t="shared" si="667"/>
        <v>0</v>
      </c>
      <c r="R3286" s="46" t="str">
        <f t="shared" si="668"/>
        <v>-</v>
      </c>
      <c r="S3286" s="58" t="str">
        <f t="shared" si="669"/>
        <v>No Discount</v>
      </c>
      <c r="T3286" s="46" t="str">
        <f t="shared" si="670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71"/>
        <v>0</v>
      </c>
      <c r="W3286" s="46" t="str">
        <f t="shared" si="672"/>
        <v>-</v>
      </c>
      <c r="X3286" s="58">
        <f t="shared" si="673"/>
        <v>0</v>
      </c>
      <c r="Y3286" s="46" t="str">
        <f t="shared" si="674"/>
        <v>No</v>
      </c>
      <c r="Z3286" s="46" t="str">
        <f t="shared" si="675"/>
        <v>LOW</v>
      </c>
    </row>
    <row r="3287" spans="1:26" x14ac:dyDescent="0.25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63"/>
        <v>5968</v>
      </c>
      <c r="L3287" s="46">
        <f t="shared" si="664"/>
        <v>6448</v>
      </c>
      <c r="M3287" s="46">
        <v>99</v>
      </c>
      <c r="N3287" s="46">
        <f t="shared" si="665"/>
        <v>6547</v>
      </c>
      <c r="O3287" s="46">
        <f t="shared" si="666"/>
        <v>579</v>
      </c>
      <c r="P3287" s="46" t="s">
        <v>152</v>
      </c>
      <c r="Q3287" s="58">
        <f t="shared" si="667"/>
        <v>0.3</v>
      </c>
      <c r="R3287" s="46">
        <f t="shared" si="668"/>
        <v>1964.1</v>
      </c>
      <c r="S3287" s="58" t="str">
        <f t="shared" si="669"/>
        <v>No Discount</v>
      </c>
      <c r="T3287" s="46" t="str">
        <f t="shared" si="670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71"/>
        <v>0.3</v>
      </c>
      <c r="W3287" s="46">
        <f t="shared" si="672"/>
        <v>1964.1</v>
      </c>
      <c r="X3287" s="58">
        <f t="shared" si="673"/>
        <v>0</v>
      </c>
      <c r="Y3287" s="46" t="str">
        <f t="shared" si="674"/>
        <v>No</v>
      </c>
      <c r="Z3287" s="46" t="str">
        <f t="shared" si="675"/>
        <v>Very high</v>
      </c>
    </row>
    <row r="3288" spans="1:26" x14ac:dyDescent="0.25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63"/>
        <v>2425</v>
      </c>
      <c r="L3288" s="46">
        <f t="shared" si="664"/>
        <v>2644</v>
      </c>
      <c r="M3288" s="46">
        <v>85</v>
      </c>
      <c r="N3288" s="46">
        <f t="shared" si="665"/>
        <v>2729</v>
      </c>
      <c r="O3288" s="46">
        <f t="shared" si="666"/>
        <v>304</v>
      </c>
      <c r="P3288" s="46" t="s">
        <v>152</v>
      </c>
      <c r="Q3288" s="58">
        <f t="shared" si="667"/>
        <v>0</v>
      </c>
      <c r="R3288" s="46" t="str">
        <f t="shared" si="668"/>
        <v>-</v>
      </c>
      <c r="S3288" s="58" t="str">
        <f t="shared" si="669"/>
        <v>No Discount</v>
      </c>
      <c r="T3288" s="46" t="str">
        <f t="shared" si="670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71"/>
        <v>0</v>
      </c>
      <c r="W3288" s="46" t="str">
        <f t="shared" si="672"/>
        <v>-</v>
      </c>
      <c r="X3288" s="58">
        <f t="shared" si="673"/>
        <v>0</v>
      </c>
      <c r="Y3288" s="46" t="str">
        <f t="shared" si="674"/>
        <v>Yes</v>
      </c>
      <c r="Z3288" s="46" t="str">
        <f t="shared" si="675"/>
        <v>Very high</v>
      </c>
    </row>
    <row r="3289" spans="1:26" x14ac:dyDescent="0.25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63"/>
        <v>37809</v>
      </c>
      <c r="L3289" s="46">
        <f t="shared" si="664"/>
        <v>40383</v>
      </c>
      <c r="M3289" s="46">
        <v>81</v>
      </c>
      <c r="N3289" s="46">
        <f t="shared" si="665"/>
        <v>40464</v>
      </c>
      <c r="O3289" s="46">
        <f t="shared" si="666"/>
        <v>2655</v>
      </c>
      <c r="P3289" s="46" t="s">
        <v>28</v>
      </c>
      <c r="Q3289" s="58">
        <f t="shared" si="667"/>
        <v>0</v>
      </c>
      <c r="R3289" s="46" t="str">
        <f t="shared" si="668"/>
        <v>-</v>
      </c>
      <c r="S3289" s="58" t="str">
        <f t="shared" si="669"/>
        <v>No Discount</v>
      </c>
      <c r="T3289" s="46" t="str">
        <f t="shared" si="670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71"/>
        <v>0</v>
      </c>
      <c r="W3289" s="46" t="str">
        <f t="shared" si="672"/>
        <v>-</v>
      </c>
      <c r="X3289" s="58">
        <f t="shared" si="673"/>
        <v>0</v>
      </c>
      <c r="Y3289" s="46" t="str">
        <f t="shared" si="674"/>
        <v>Yes</v>
      </c>
      <c r="Z3289" s="46" t="str">
        <f t="shared" si="675"/>
        <v>Very high</v>
      </c>
    </row>
    <row r="3290" spans="1:26" x14ac:dyDescent="0.25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63"/>
        <v>1408</v>
      </c>
      <c r="L3290" s="46">
        <f t="shared" si="664"/>
        <v>1518</v>
      </c>
      <c r="M3290" s="46">
        <v>30</v>
      </c>
      <c r="N3290" s="46">
        <f t="shared" si="665"/>
        <v>1548</v>
      </c>
      <c r="O3290" s="46">
        <f t="shared" si="666"/>
        <v>140</v>
      </c>
      <c r="P3290" s="46" t="s">
        <v>30</v>
      </c>
      <c r="Q3290" s="58">
        <f t="shared" si="667"/>
        <v>0</v>
      </c>
      <c r="R3290" s="46" t="str">
        <f t="shared" si="668"/>
        <v>-</v>
      </c>
      <c r="S3290" s="58" t="str">
        <f t="shared" si="669"/>
        <v>No Discount</v>
      </c>
      <c r="T3290" s="46" t="str">
        <f t="shared" si="670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71"/>
        <v>0</v>
      </c>
      <c r="W3290" s="46" t="str">
        <f t="shared" si="672"/>
        <v>-</v>
      </c>
      <c r="X3290" s="58">
        <f t="shared" si="673"/>
        <v>0</v>
      </c>
      <c r="Y3290" s="46" t="str">
        <f t="shared" si="674"/>
        <v>No</v>
      </c>
      <c r="Z3290" s="46" t="str">
        <f t="shared" si="675"/>
        <v>MID</v>
      </c>
    </row>
    <row r="3291" spans="1:26" x14ac:dyDescent="0.25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63"/>
        <v>23308</v>
      </c>
      <c r="L3291" s="46">
        <f t="shared" si="664"/>
        <v>23764</v>
      </c>
      <c r="M3291" s="46">
        <v>35</v>
      </c>
      <c r="N3291" s="46">
        <f t="shared" si="665"/>
        <v>23799</v>
      </c>
      <c r="O3291" s="46">
        <f t="shared" si="666"/>
        <v>491</v>
      </c>
      <c r="P3291" s="46" t="s">
        <v>30</v>
      </c>
      <c r="Q3291" s="58">
        <f t="shared" si="667"/>
        <v>0</v>
      </c>
      <c r="R3291" s="46" t="str">
        <f t="shared" si="668"/>
        <v>-</v>
      </c>
      <c r="S3291" s="58" t="str">
        <f t="shared" si="669"/>
        <v>No Discount</v>
      </c>
      <c r="T3291" s="46" t="str">
        <f t="shared" si="670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71"/>
        <v>0</v>
      </c>
      <c r="W3291" s="46" t="str">
        <f t="shared" si="672"/>
        <v>-</v>
      </c>
      <c r="X3291" s="58">
        <f t="shared" si="673"/>
        <v>0</v>
      </c>
      <c r="Y3291" s="46" t="str">
        <f t="shared" si="674"/>
        <v>Yes</v>
      </c>
      <c r="Z3291" s="46" t="str">
        <f t="shared" si="675"/>
        <v>MID</v>
      </c>
    </row>
    <row r="3292" spans="1:26" x14ac:dyDescent="0.25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63"/>
        <v>12012</v>
      </c>
      <c r="L3292" s="46">
        <f t="shared" si="664"/>
        <v>12838</v>
      </c>
      <c r="M3292" s="46">
        <v>94</v>
      </c>
      <c r="N3292" s="46">
        <f t="shared" si="665"/>
        <v>12932</v>
      </c>
      <c r="O3292" s="46">
        <f t="shared" si="666"/>
        <v>920</v>
      </c>
      <c r="P3292" s="46" t="s">
        <v>30</v>
      </c>
      <c r="Q3292" s="58">
        <f t="shared" si="667"/>
        <v>0</v>
      </c>
      <c r="R3292" s="46" t="str">
        <f t="shared" si="668"/>
        <v>-</v>
      </c>
      <c r="S3292" s="58" t="str">
        <f t="shared" si="669"/>
        <v>No Discount</v>
      </c>
      <c r="T3292" s="46" t="str">
        <f t="shared" si="670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71"/>
        <v>0</v>
      </c>
      <c r="W3292" s="46" t="str">
        <f t="shared" si="672"/>
        <v>-</v>
      </c>
      <c r="X3292" s="58">
        <f t="shared" si="673"/>
        <v>0</v>
      </c>
      <c r="Y3292" s="46" t="str">
        <f t="shared" si="674"/>
        <v>Yes</v>
      </c>
      <c r="Z3292" s="46" t="str">
        <f t="shared" si="675"/>
        <v>Very high</v>
      </c>
    </row>
    <row r="3293" spans="1:26" x14ac:dyDescent="0.25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63"/>
        <v>7255</v>
      </c>
      <c r="L3293" s="46">
        <f t="shared" si="664"/>
        <v>7691</v>
      </c>
      <c r="M3293" s="46">
        <v>59</v>
      </c>
      <c r="N3293" s="46">
        <f t="shared" si="665"/>
        <v>7750</v>
      </c>
      <c r="O3293" s="46">
        <f t="shared" si="666"/>
        <v>495</v>
      </c>
      <c r="P3293" s="46" t="s">
        <v>30</v>
      </c>
      <c r="Q3293" s="58">
        <f t="shared" si="667"/>
        <v>0</v>
      </c>
      <c r="R3293" s="46">
        <f t="shared" si="668"/>
        <v>2170</v>
      </c>
      <c r="S3293" s="58" t="str">
        <f t="shared" si="669"/>
        <v>No Discount</v>
      </c>
      <c r="T3293" s="46" t="str">
        <f t="shared" si="670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71"/>
        <v>0</v>
      </c>
      <c r="W3293" s="46">
        <f t="shared" si="672"/>
        <v>2170</v>
      </c>
      <c r="X3293" s="58">
        <f t="shared" si="673"/>
        <v>0</v>
      </c>
      <c r="Y3293" s="46" t="str">
        <f t="shared" si="674"/>
        <v>Yes</v>
      </c>
      <c r="Z3293" s="46" t="str">
        <f t="shared" si="675"/>
        <v>HIGH</v>
      </c>
    </row>
    <row r="3294" spans="1:26" x14ac:dyDescent="0.25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63"/>
        <v>276</v>
      </c>
      <c r="L3294" s="46">
        <f t="shared" si="664"/>
        <v>294</v>
      </c>
      <c r="M3294" s="46">
        <v>30</v>
      </c>
      <c r="N3294" s="46">
        <f t="shared" si="665"/>
        <v>324</v>
      </c>
      <c r="O3294" s="46">
        <f t="shared" si="666"/>
        <v>48</v>
      </c>
      <c r="P3294" s="46" t="s">
        <v>30</v>
      </c>
      <c r="Q3294" s="58">
        <f t="shared" si="667"/>
        <v>0.3</v>
      </c>
      <c r="R3294" s="46">
        <f t="shared" si="668"/>
        <v>97.2</v>
      </c>
      <c r="S3294" s="58" t="str">
        <f t="shared" si="669"/>
        <v>No Discount</v>
      </c>
      <c r="T3294" s="46" t="str">
        <f t="shared" si="670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71"/>
        <v>0.3</v>
      </c>
      <c r="W3294" s="46">
        <f t="shared" si="672"/>
        <v>97.2</v>
      </c>
      <c r="X3294" s="58">
        <f t="shared" si="673"/>
        <v>0</v>
      </c>
      <c r="Y3294" s="46" t="str">
        <f t="shared" si="674"/>
        <v>No</v>
      </c>
      <c r="Z3294" s="46" t="str">
        <f t="shared" si="675"/>
        <v>MID</v>
      </c>
    </row>
    <row r="3295" spans="1:26" x14ac:dyDescent="0.25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63"/>
        <v>62</v>
      </c>
      <c r="L3295" s="46">
        <f t="shared" si="664"/>
        <v>67</v>
      </c>
      <c r="M3295" s="46">
        <v>10</v>
      </c>
      <c r="N3295" s="46">
        <f t="shared" si="665"/>
        <v>77</v>
      </c>
      <c r="O3295" s="46">
        <f t="shared" si="666"/>
        <v>15</v>
      </c>
      <c r="P3295" s="46" t="s">
        <v>28</v>
      </c>
      <c r="Q3295" s="58">
        <f t="shared" si="667"/>
        <v>0</v>
      </c>
      <c r="R3295" s="46" t="str">
        <f t="shared" si="668"/>
        <v>-</v>
      </c>
      <c r="S3295" s="58" t="str">
        <f t="shared" si="669"/>
        <v>No Discount</v>
      </c>
      <c r="T3295" s="46" t="str">
        <f t="shared" si="670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71"/>
        <v>0</v>
      </c>
      <c r="W3295" s="46" t="str">
        <f t="shared" si="672"/>
        <v>-</v>
      </c>
      <c r="X3295" s="58">
        <f t="shared" si="673"/>
        <v>0</v>
      </c>
      <c r="Y3295" s="46" t="str">
        <f t="shared" si="674"/>
        <v>No</v>
      </c>
      <c r="Z3295" s="46" t="str">
        <f t="shared" si="675"/>
        <v>LOW</v>
      </c>
    </row>
    <row r="3296" spans="1:26" x14ac:dyDescent="0.25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63"/>
        <v>16938</v>
      </c>
      <c r="L3296" s="46">
        <f t="shared" si="664"/>
        <v>17778</v>
      </c>
      <c r="M3296" s="46">
        <v>37</v>
      </c>
      <c r="N3296" s="46">
        <f t="shared" si="665"/>
        <v>17815</v>
      </c>
      <c r="O3296" s="46">
        <f t="shared" si="666"/>
        <v>877</v>
      </c>
      <c r="P3296" s="46" t="s">
        <v>30</v>
      </c>
      <c r="Q3296" s="58">
        <f t="shared" si="667"/>
        <v>0</v>
      </c>
      <c r="R3296" s="46" t="str">
        <f t="shared" si="668"/>
        <v>-</v>
      </c>
      <c r="S3296" s="58" t="str">
        <f t="shared" si="669"/>
        <v>No Discount</v>
      </c>
      <c r="T3296" s="46" t="str">
        <f t="shared" si="670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71"/>
        <v>0</v>
      </c>
      <c r="W3296" s="46" t="str">
        <f t="shared" si="672"/>
        <v>-</v>
      </c>
      <c r="X3296" s="58">
        <f t="shared" si="673"/>
        <v>0</v>
      </c>
      <c r="Y3296" s="46" t="str">
        <f t="shared" si="674"/>
        <v>Yes</v>
      </c>
      <c r="Z3296" s="46" t="str">
        <f t="shared" si="675"/>
        <v>MID</v>
      </c>
    </row>
    <row r="3297" spans="1:26" x14ac:dyDescent="0.25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63"/>
        <v>9456</v>
      </c>
      <c r="L3297" s="46">
        <f t="shared" si="664"/>
        <v>10512</v>
      </c>
      <c r="M3297" s="46">
        <v>84</v>
      </c>
      <c r="N3297" s="46">
        <f t="shared" si="665"/>
        <v>10596</v>
      </c>
      <c r="O3297" s="46">
        <f t="shared" si="666"/>
        <v>1140</v>
      </c>
      <c r="P3297" s="46" t="s">
        <v>28</v>
      </c>
      <c r="Q3297" s="58">
        <f t="shared" si="667"/>
        <v>0</v>
      </c>
      <c r="R3297" s="46" t="str">
        <f t="shared" si="668"/>
        <v>-</v>
      </c>
      <c r="S3297" s="58" t="str">
        <f t="shared" si="669"/>
        <v>No Discount</v>
      </c>
      <c r="T3297" s="46" t="str">
        <f t="shared" si="670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71"/>
        <v>0</v>
      </c>
      <c r="W3297" s="46" t="str">
        <f t="shared" si="672"/>
        <v>-</v>
      </c>
      <c r="X3297" s="58">
        <f t="shared" si="673"/>
        <v>0</v>
      </c>
      <c r="Y3297" s="46" t="str">
        <f t="shared" si="674"/>
        <v>Yes</v>
      </c>
      <c r="Z3297" s="46" t="str">
        <f t="shared" si="675"/>
        <v>Very high</v>
      </c>
    </row>
    <row r="3298" spans="1:26" x14ac:dyDescent="0.25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63"/>
        <v>8815</v>
      </c>
      <c r="L3298" s="46">
        <f t="shared" si="664"/>
        <v>9435</v>
      </c>
      <c r="M3298" s="46">
        <v>63</v>
      </c>
      <c r="N3298" s="46">
        <f t="shared" si="665"/>
        <v>9498</v>
      </c>
      <c r="O3298" s="46">
        <f t="shared" si="666"/>
        <v>683</v>
      </c>
      <c r="P3298" s="46" t="s">
        <v>30</v>
      </c>
      <c r="Q3298" s="58">
        <f t="shared" si="667"/>
        <v>0</v>
      </c>
      <c r="R3298" s="46" t="str">
        <f t="shared" si="668"/>
        <v>-</v>
      </c>
      <c r="S3298" s="58" t="str">
        <f t="shared" si="669"/>
        <v>No Discount</v>
      </c>
      <c r="T3298" s="46" t="str">
        <f t="shared" si="670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71"/>
        <v>0</v>
      </c>
      <c r="W3298" s="46" t="str">
        <f t="shared" si="672"/>
        <v>-</v>
      </c>
      <c r="X3298" s="58">
        <f t="shared" si="673"/>
        <v>0</v>
      </c>
      <c r="Y3298" s="46" t="str">
        <f t="shared" si="674"/>
        <v>Yes</v>
      </c>
      <c r="Z3298" s="46" t="str">
        <f t="shared" si="675"/>
        <v>Very high</v>
      </c>
    </row>
    <row r="3299" spans="1:26" x14ac:dyDescent="0.25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63"/>
        <v>12430</v>
      </c>
      <c r="L3299" s="46">
        <f t="shared" si="664"/>
        <v>12674</v>
      </c>
      <c r="M3299" s="46">
        <v>77</v>
      </c>
      <c r="N3299" s="46">
        <f t="shared" si="665"/>
        <v>12751</v>
      </c>
      <c r="O3299" s="46">
        <f t="shared" si="666"/>
        <v>321</v>
      </c>
      <c r="P3299" s="46" t="s">
        <v>28</v>
      </c>
      <c r="Q3299" s="58">
        <f t="shared" si="667"/>
        <v>0</v>
      </c>
      <c r="R3299" s="46">
        <f t="shared" si="668"/>
        <v>3570.28</v>
      </c>
      <c r="S3299" s="58" t="str">
        <f t="shared" si="669"/>
        <v>No Discount</v>
      </c>
      <c r="T3299" s="46" t="str">
        <f t="shared" si="670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71"/>
        <v>0</v>
      </c>
      <c r="W3299" s="46">
        <f t="shared" si="672"/>
        <v>3570.28</v>
      </c>
      <c r="X3299" s="58">
        <f t="shared" si="673"/>
        <v>0</v>
      </c>
      <c r="Y3299" s="46" t="str">
        <f t="shared" si="674"/>
        <v>Yes</v>
      </c>
      <c r="Z3299" s="46" t="str">
        <f t="shared" si="675"/>
        <v>Very high</v>
      </c>
    </row>
    <row r="3300" spans="1:26" x14ac:dyDescent="0.25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63"/>
        <v>420</v>
      </c>
      <c r="L3300" s="46">
        <f t="shared" si="664"/>
        <v>448</v>
      </c>
      <c r="M3300" s="46">
        <v>63</v>
      </c>
      <c r="N3300" s="46">
        <f t="shared" si="665"/>
        <v>511</v>
      </c>
      <c r="O3300" s="46">
        <f t="shared" si="666"/>
        <v>91</v>
      </c>
      <c r="P3300" s="46" t="s">
        <v>30</v>
      </c>
      <c r="Q3300" s="58">
        <f t="shared" si="667"/>
        <v>0</v>
      </c>
      <c r="R3300" s="46">
        <f t="shared" si="668"/>
        <v>76.649999999999991</v>
      </c>
      <c r="S3300" s="58" t="str">
        <f t="shared" si="669"/>
        <v>No Discount</v>
      </c>
      <c r="T3300" s="46" t="str">
        <f t="shared" si="670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71"/>
        <v>0</v>
      </c>
      <c r="W3300" s="46" t="str">
        <f t="shared" si="672"/>
        <v>-</v>
      </c>
      <c r="X3300" s="58">
        <f t="shared" si="673"/>
        <v>0</v>
      </c>
      <c r="Y3300" s="46" t="str">
        <f t="shared" si="674"/>
        <v>No</v>
      </c>
      <c r="Z3300" s="46" t="str">
        <f t="shared" si="675"/>
        <v>Very high</v>
      </c>
    </row>
    <row r="3301" spans="1:26" x14ac:dyDescent="0.25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63"/>
        <v>7562</v>
      </c>
      <c r="L3301" s="46">
        <f t="shared" si="664"/>
        <v>8244</v>
      </c>
      <c r="M3301" s="46">
        <v>70</v>
      </c>
      <c r="N3301" s="46">
        <f t="shared" si="665"/>
        <v>8314</v>
      </c>
      <c r="O3301" s="46">
        <f t="shared" si="666"/>
        <v>752</v>
      </c>
      <c r="P3301" s="46" t="s">
        <v>152</v>
      </c>
      <c r="Q3301" s="58">
        <f t="shared" si="667"/>
        <v>0</v>
      </c>
      <c r="R3301" s="46" t="str">
        <f t="shared" si="668"/>
        <v>-</v>
      </c>
      <c r="S3301" s="58" t="str">
        <f t="shared" si="669"/>
        <v>No Discount</v>
      </c>
      <c r="T3301" s="46" t="str">
        <f t="shared" si="670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71"/>
        <v>0</v>
      </c>
      <c r="W3301" s="46" t="str">
        <f t="shared" si="672"/>
        <v>-</v>
      </c>
      <c r="X3301" s="58">
        <f t="shared" si="673"/>
        <v>0</v>
      </c>
      <c r="Y3301" s="46" t="str">
        <f t="shared" si="674"/>
        <v>Yes</v>
      </c>
      <c r="Z3301" s="46" t="str">
        <f t="shared" si="675"/>
        <v>Very high</v>
      </c>
    </row>
    <row r="3302" spans="1:26" x14ac:dyDescent="0.25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63"/>
        <v>21175</v>
      </c>
      <c r="L3302" s="46">
        <f t="shared" si="664"/>
        <v>22015</v>
      </c>
      <c r="M3302" s="46">
        <v>40</v>
      </c>
      <c r="N3302" s="46">
        <f t="shared" si="665"/>
        <v>22055</v>
      </c>
      <c r="O3302" s="46">
        <f t="shared" si="666"/>
        <v>880</v>
      </c>
      <c r="P3302" s="46" t="s">
        <v>28</v>
      </c>
      <c r="Q3302" s="58">
        <f t="shared" si="667"/>
        <v>0.3</v>
      </c>
      <c r="R3302" s="46">
        <f t="shared" si="668"/>
        <v>6616.5</v>
      </c>
      <c r="S3302" s="58" t="str">
        <f t="shared" si="669"/>
        <v>No Discount</v>
      </c>
      <c r="T3302" s="46" t="str">
        <f t="shared" si="670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71"/>
        <v>0.3</v>
      </c>
      <c r="W3302" s="46">
        <f t="shared" si="672"/>
        <v>6616.5</v>
      </c>
      <c r="X3302" s="58">
        <f t="shared" si="673"/>
        <v>0</v>
      </c>
      <c r="Y3302" s="46" t="str">
        <f t="shared" si="674"/>
        <v>Yes</v>
      </c>
      <c r="Z3302" s="46" t="str">
        <f t="shared" si="675"/>
        <v>MID</v>
      </c>
    </row>
    <row r="3303" spans="1:26" x14ac:dyDescent="0.25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63"/>
        <v>7671</v>
      </c>
      <c r="L3303" s="46">
        <f t="shared" si="664"/>
        <v>8370</v>
      </c>
      <c r="M3303" s="46">
        <v>46</v>
      </c>
      <c r="N3303" s="46">
        <f t="shared" si="665"/>
        <v>8416</v>
      </c>
      <c r="O3303" s="46">
        <f t="shared" si="666"/>
        <v>745</v>
      </c>
      <c r="P3303" s="46" t="s">
        <v>30</v>
      </c>
      <c r="Q3303" s="58">
        <f t="shared" si="667"/>
        <v>0</v>
      </c>
      <c r="R3303" s="46" t="str">
        <f t="shared" si="668"/>
        <v>-</v>
      </c>
      <c r="S3303" s="58" t="str">
        <f t="shared" si="669"/>
        <v>No Discount</v>
      </c>
      <c r="T3303" s="46" t="str">
        <f t="shared" si="670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71"/>
        <v>0</v>
      </c>
      <c r="W3303" s="46" t="str">
        <f t="shared" si="672"/>
        <v>-</v>
      </c>
      <c r="X3303" s="58">
        <f t="shared" si="673"/>
        <v>0</v>
      </c>
      <c r="Y3303" s="46" t="str">
        <f t="shared" si="674"/>
        <v>Yes</v>
      </c>
      <c r="Z3303" s="46" t="str">
        <f t="shared" si="675"/>
        <v>HIGH</v>
      </c>
    </row>
    <row r="3304" spans="1:26" x14ac:dyDescent="0.25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63"/>
        <v>33212</v>
      </c>
      <c r="L3304" s="46">
        <f t="shared" si="664"/>
        <v>34520</v>
      </c>
      <c r="M3304" s="46">
        <v>63</v>
      </c>
      <c r="N3304" s="46">
        <f t="shared" si="665"/>
        <v>34583</v>
      </c>
      <c r="O3304" s="46">
        <f t="shared" si="666"/>
        <v>1371</v>
      </c>
      <c r="P3304" s="46" t="s">
        <v>30</v>
      </c>
      <c r="Q3304" s="58">
        <f t="shared" si="667"/>
        <v>0</v>
      </c>
      <c r="R3304" s="46">
        <f t="shared" si="668"/>
        <v>9683.2400000000016</v>
      </c>
      <c r="S3304" s="58" t="str">
        <f t="shared" si="669"/>
        <v>No Discount</v>
      </c>
      <c r="T3304" s="46" t="str">
        <f t="shared" si="670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71"/>
        <v>0</v>
      </c>
      <c r="W3304" s="46">
        <f t="shared" si="672"/>
        <v>9683.2400000000016</v>
      </c>
      <c r="X3304" s="58">
        <f t="shared" si="673"/>
        <v>0</v>
      </c>
      <c r="Y3304" s="46" t="str">
        <f t="shared" si="674"/>
        <v>Yes</v>
      </c>
      <c r="Z3304" s="46" t="str">
        <f t="shared" si="675"/>
        <v>Very high</v>
      </c>
    </row>
    <row r="3305" spans="1:26" x14ac:dyDescent="0.25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63"/>
        <v>3668</v>
      </c>
      <c r="L3305" s="46">
        <f t="shared" si="664"/>
        <v>4034</v>
      </c>
      <c r="M3305" s="46">
        <v>88</v>
      </c>
      <c r="N3305" s="46">
        <f t="shared" si="665"/>
        <v>4122</v>
      </c>
      <c r="O3305" s="46">
        <f t="shared" si="666"/>
        <v>454</v>
      </c>
      <c r="P3305" s="46" t="s">
        <v>28</v>
      </c>
      <c r="Q3305" s="58">
        <f t="shared" si="667"/>
        <v>0</v>
      </c>
      <c r="R3305" s="46" t="str">
        <f t="shared" si="668"/>
        <v>-</v>
      </c>
      <c r="S3305" s="58" t="str">
        <f t="shared" si="669"/>
        <v>No Discount</v>
      </c>
      <c r="T3305" s="46" t="str">
        <f t="shared" si="670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71"/>
        <v>0</v>
      </c>
      <c r="W3305" s="46" t="str">
        <f t="shared" si="672"/>
        <v>-</v>
      </c>
      <c r="X3305" s="58">
        <f t="shared" si="673"/>
        <v>0</v>
      </c>
      <c r="Y3305" s="46" t="str">
        <f t="shared" si="674"/>
        <v>No</v>
      </c>
      <c r="Z3305" s="46" t="str">
        <f t="shared" si="675"/>
        <v>Very high</v>
      </c>
    </row>
    <row r="3306" spans="1:26" x14ac:dyDescent="0.25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63"/>
        <v>7362</v>
      </c>
      <c r="L3306" s="46">
        <f t="shared" si="664"/>
        <v>7509</v>
      </c>
      <c r="M3306" s="46">
        <v>53</v>
      </c>
      <c r="N3306" s="46">
        <f t="shared" si="665"/>
        <v>7562</v>
      </c>
      <c r="O3306" s="46">
        <f t="shared" si="666"/>
        <v>200</v>
      </c>
      <c r="P3306" s="46" t="s">
        <v>28</v>
      </c>
      <c r="Q3306" s="58">
        <f t="shared" si="667"/>
        <v>0</v>
      </c>
      <c r="R3306" s="46" t="str">
        <f t="shared" si="668"/>
        <v>-</v>
      </c>
      <c r="S3306" s="58" t="str">
        <f t="shared" si="669"/>
        <v>No Discount</v>
      </c>
      <c r="T3306" s="46" t="str">
        <f t="shared" si="670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71"/>
        <v>0</v>
      </c>
      <c r="W3306" s="46" t="str">
        <f t="shared" si="672"/>
        <v>-</v>
      </c>
      <c r="X3306" s="58">
        <f t="shared" si="673"/>
        <v>0</v>
      </c>
      <c r="Y3306" s="46" t="str">
        <f t="shared" si="674"/>
        <v>No</v>
      </c>
      <c r="Z3306" s="46" t="str">
        <f t="shared" si="675"/>
        <v>HIGH</v>
      </c>
    </row>
    <row r="3307" spans="1:26" x14ac:dyDescent="0.25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63"/>
        <v>1317</v>
      </c>
      <c r="L3307" s="46">
        <f t="shared" si="664"/>
        <v>1395</v>
      </c>
      <c r="M3307" s="46">
        <v>94</v>
      </c>
      <c r="N3307" s="46">
        <f t="shared" si="665"/>
        <v>1489</v>
      </c>
      <c r="O3307" s="46">
        <f t="shared" si="666"/>
        <v>172</v>
      </c>
      <c r="P3307" s="46" t="s">
        <v>30</v>
      </c>
      <c r="Q3307" s="58">
        <f t="shared" si="667"/>
        <v>0.3</v>
      </c>
      <c r="R3307" s="46">
        <f t="shared" si="668"/>
        <v>446.7</v>
      </c>
      <c r="S3307" s="58" t="str">
        <f t="shared" si="669"/>
        <v>No Discount</v>
      </c>
      <c r="T3307" s="46" t="str">
        <f t="shared" si="670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71"/>
        <v>0.3</v>
      </c>
      <c r="W3307" s="46">
        <f t="shared" si="672"/>
        <v>446.7</v>
      </c>
      <c r="X3307" s="58">
        <f t="shared" si="673"/>
        <v>0</v>
      </c>
      <c r="Y3307" s="46" t="str">
        <f t="shared" si="674"/>
        <v>No</v>
      </c>
      <c r="Z3307" s="46" t="str">
        <f t="shared" si="675"/>
        <v>Very high</v>
      </c>
    </row>
    <row r="3308" spans="1:26" x14ac:dyDescent="0.25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63"/>
        <v>108</v>
      </c>
      <c r="L3308" s="46">
        <f t="shared" si="664"/>
        <v>112</v>
      </c>
      <c r="M3308" s="46">
        <v>10</v>
      </c>
      <c r="N3308" s="46">
        <f t="shared" si="665"/>
        <v>122</v>
      </c>
      <c r="O3308" s="46">
        <f t="shared" si="666"/>
        <v>14</v>
      </c>
      <c r="P3308" s="46" t="s">
        <v>28</v>
      </c>
      <c r="Q3308" s="58">
        <f t="shared" si="667"/>
        <v>0</v>
      </c>
      <c r="R3308" s="46" t="str">
        <f t="shared" si="668"/>
        <v>-</v>
      </c>
      <c r="S3308" s="58" t="str">
        <f t="shared" si="669"/>
        <v>No Discount</v>
      </c>
      <c r="T3308" s="46" t="str">
        <f t="shared" si="670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71"/>
        <v>0</v>
      </c>
      <c r="W3308" s="46" t="str">
        <f t="shared" si="672"/>
        <v>-</v>
      </c>
      <c r="X3308" s="58">
        <f t="shared" si="673"/>
        <v>0</v>
      </c>
      <c r="Y3308" s="46" t="str">
        <f t="shared" si="674"/>
        <v>No</v>
      </c>
      <c r="Z3308" s="46" t="str">
        <f t="shared" si="675"/>
        <v>LOW</v>
      </c>
    </row>
    <row r="3309" spans="1:26" x14ac:dyDescent="0.25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63"/>
        <v>254</v>
      </c>
      <c r="L3309" s="46">
        <f t="shared" si="664"/>
        <v>279</v>
      </c>
      <c r="M3309" s="46">
        <v>72</v>
      </c>
      <c r="N3309" s="46">
        <f t="shared" si="665"/>
        <v>351</v>
      </c>
      <c r="O3309" s="46">
        <f t="shared" si="666"/>
        <v>97</v>
      </c>
      <c r="P3309" s="46" t="s">
        <v>28</v>
      </c>
      <c r="Q3309" s="58">
        <f t="shared" si="667"/>
        <v>0</v>
      </c>
      <c r="R3309" s="46" t="str">
        <f t="shared" si="668"/>
        <v>-</v>
      </c>
      <c r="S3309" s="58" t="str">
        <f t="shared" si="669"/>
        <v>No Discount</v>
      </c>
      <c r="T3309" s="46" t="str">
        <f t="shared" si="670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71"/>
        <v>0</v>
      </c>
      <c r="W3309" s="46" t="str">
        <f t="shared" si="672"/>
        <v>-</v>
      </c>
      <c r="X3309" s="58">
        <f t="shared" si="673"/>
        <v>0</v>
      </c>
      <c r="Y3309" s="46" t="str">
        <f t="shared" si="674"/>
        <v>No</v>
      </c>
      <c r="Z3309" s="46" t="str">
        <f t="shared" si="675"/>
        <v>Very high</v>
      </c>
    </row>
    <row r="3310" spans="1:26" x14ac:dyDescent="0.25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63"/>
        <v>1461</v>
      </c>
      <c r="L3310" s="46">
        <f t="shared" si="664"/>
        <v>1578</v>
      </c>
      <c r="M3310" s="46">
        <v>52</v>
      </c>
      <c r="N3310" s="46">
        <f t="shared" si="665"/>
        <v>1630</v>
      </c>
      <c r="O3310" s="46">
        <f t="shared" si="666"/>
        <v>169</v>
      </c>
      <c r="P3310" s="46" t="s">
        <v>30</v>
      </c>
      <c r="Q3310" s="58">
        <f t="shared" si="667"/>
        <v>0</v>
      </c>
      <c r="R3310" s="46">
        <f t="shared" si="668"/>
        <v>244.5</v>
      </c>
      <c r="S3310" s="58" t="str">
        <f t="shared" si="669"/>
        <v>No Discount</v>
      </c>
      <c r="T3310" s="46" t="str">
        <f t="shared" si="670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71"/>
        <v>0</v>
      </c>
      <c r="W3310" s="46" t="str">
        <f t="shared" si="672"/>
        <v>-</v>
      </c>
      <c r="X3310" s="58">
        <f t="shared" si="673"/>
        <v>0</v>
      </c>
      <c r="Y3310" s="46" t="str">
        <f t="shared" si="674"/>
        <v>No</v>
      </c>
      <c r="Z3310" s="46" t="str">
        <f t="shared" si="675"/>
        <v>HIGH</v>
      </c>
    </row>
    <row r="3311" spans="1:26" x14ac:dyDescent="0.25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63"/>
        <v>432</v>
      </c>
      <c r="L3311" s="46">
        <f t="shared" si="664"/>
        <v>472</v>
      </c>
      <c r="M3311" s="46">
        <v>73</v>
      </c>
      <c r="N3311" s="46">
        <f t="shared" si="665"/>
        <v>545</v>
      </c>
      <c r="O3311" s="46">
        <f t="shared" si="666"/>
        <v>113</v>
      </c>
      <c r="P3311" s="46" t="s">
        <v>30</v>
      </c>
      <c r="Q3311" s="58">
        <f t="shared" si="667"/>
        <v>0</v>
      </c>
      <c r="R3311" s="46">
        <f t="shared" si="668"/>
        <v>152.60000000000002</v>
      </c>
      <c r="S3311" s="58" t="str">
        <f t="shared" si="669"/>
        <v>No Discount</v>
      </c>
      <c r="T3311" s="46" t="str">
        <f t="shared" si="670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71"/>
        <v>0</v>
      </c>
      <c r="W3311" s="46">
        <f t="shared" si="672"/>
        <v>152.60000000000002</v>
      </c>
      <c r="X3311" s="58">
        <f t="shared" si="673"/>
        <v>0</v>
      </c>
      <c r="Y3311" s="46" t="str">
        <f t="shared" si="674"/>
        <v>No</v>
      </c>
      <c r="Z3311" s="46" t="str">
        <f t="shared" si="675"/>
        <v>Very high</v>
      </c>
    </row>
    <row r="3312" spans="1:26" x14ac:dyDescent="0.25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63"/>
        <v>10332</v>
      </c>
      <c r="L3312" s="46">
        <f t="shared" si="664"/>
        <v>11496</v>
      </c>
      <c r="M3312" s="46">
        <v>35</v>
      </c>
      <c r="N3312" s="46">
        <f t="shared" si="665"/>
        <v>11531</v>
      </c>
      <c r="O3312" s="46">
        <f t="shared" si="666"/>
        <v>1199</v>
      </c>
      <c r="P3312" s="46" t="s">
        <v>30</v>
      </c>
      <c r="Q3312" s="58">
        <f t="shared" si="667"/>
        <v>0</v>
      </c>
      <c r="R3312" s="46">
        <f t="shared" si="668"/>
        <v>3228.6800000000003</v>
      </c>
      <c r="S3312" s="58" t="str">
        <f t="shared" si="669"/>
        <v>No Discount</v>
      </c>
      <c r="T3312" s="46" t="str">
        <f t="shared" si="670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71"/>
        <v>0</v>
      </c>
      <c r="W3312" s="46">
        <f t="shared" si="672"/>
        <v>3228.6800000000003</v>
      </c>
      <c r="X3312" s="58">
        <f t="shared" si="673"/>
        <v>0</v>
      </c>
      <c r="Y3312" s="46" t="str">
        <f t="shared" si="674"/>
        <v>Yes</v>
      </c>
      <c r="Z3312" s="46" t="str">
        <f t="shared" si="675"/>
        <v>MID</v>
      </c>
    </row>
    <row r="3313" spans="1:26" x14ac:dyDescent="0.25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63"/>
        <v>13592</v>
      </c>
      <c r="L3313" s="46">
        <f t="shared" si="664"/>
        <v>14528</v>
      </c>
      <c r="M3313" s="46">
        <v>30</v>
      </c>
      <c r="N3313" s="46">
        <f t="shared" si="665"/>
        <v>14558</v>
      </c>
      <c r="O3313" s="46">
        <f t="shared" si="666"/>
        <v>966</v>
      </c>
      <c r="P3313" s="46" t="s">
        <v>30</v>
      </c>
      <c r="Q3313" s="58">
        <f t="shared" si="667"/>
        <v>0</v>
      </c>
      <c r="R3313" s="46" t="str">
        <f t="shared" si="668"/>
        <v>-</v>
      </c>
      <c r="S3313" s="58" t="str">
        <f t="shared" si="669"/>
        <v>No Discount</v>
      </c>
      <c r="T3313" s="46" t="str">
        <f t="shared" si="670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71"/>
        <v>0</v>
      </c>
      <c r="W3313" s="46" t="str">
        <f t="shared" si="672"/>
        <v>-</v>
      </c>
      <c r="X3313" s="58">
        <f t="shared" si="673"/>
        <v>0</v>
      </c>
      <c r="Y3313" s="46" t="str">
        <f t="shared" si="674"/>
        <v>Yes</v>
      </c>
      <c r="Z3313" s="46" t="str">
        <f t="shared" si="675"/>
        <v>MID</v>
      </c>
    </row>
    <row r="3314" spans="1:26" x14ac:dyDescent="0.25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63"/>
        <v>11452</v>
      </c>
      <c r="L3314" s="46">
        <f t="shared" si="664"/>
        <v>11676</v>
      </c>
      <c r="M3314" s="46">
        <v>78</v>
      </c>
      <c r="N3314" s="46">
        <f t="shared" si="665"/>
        <v>11754</v>
      </c>
      <c r="O3314" s="46">
        <f t="shared" si="666"/>
        <v>302</v>
      </c>
      <c r="P3314" s="46" t="s">
        <v>30</v>
      </c>
      <c r="Q3314" s="58">
        <f t="shared" si="667"/>
        <v>0</v>
      </c>
      <c r="R3314" s="46" t="str">
        <f t="shared" si="668"/>
        <v>-</v>
      </c>
      <c r="S3314" s="58" t="str">
        <f t="shared" si="669"/>
        <v>No Discount</v>
      </c>
      <c r="T3314" s="46" t="str">
        <f t="shared" si="670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71"/>
        <v>0</v>
      </c>
      <c r="W3314" s="46" t="str">
        <f t="shared" si="672"/>
        <v>-</v>
      </c>
      <c r="X3314" s="58">
        <f t="shared" si="673"/>
        <v>0</v>
      </c>
      <c r="Y3314" s="46" t="str">
        <f t="shared" si="674"/>
        <v>Yes</v>
      </c>
      <c r="Z3314" s="46" t="str">
        <f t="shared" si="675"/>
        <v>Very high</v>
      </c>
    </row>
    <row r="3315" spans="1:26" x14ac:dyDescent="0.25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63"/>
        <v>46038</v>
      </c>
      <c r="L3315" s="46">
        <f t="shared" si="664"/>
        <v>49686</v>
      </c>
      <c r="M3315" s="46">
        <v>30</v>
      </c>
      <c r="N3315" s="46">
        <f t="shared" si="665"/>
        <v>49716</v>
      </c>
      <c r="O3315" s="46">
        <f t="shared" si="666"/>
        <v>3678</v>
      </c>
      <c r="P3315" s="46" t="s">
        <v>30</v>
      </c>
      <c r="Q3315" s="58">
        <f t="shared" si="667"/>
        <v>0</v>
      </c>
      <c r="R3315" s="46">
        <f t="shared" si="668"/>
        <v>7457.4</v>
      </c>
      <c r="S3315" s="58" t="str">
        <f t="shared" si="669"/>
        <v>No Discount</v>
      </c>
      <c r="T3315" s="46" t="str">
        <f t="shared" si="670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71"/>
        <v>0</v>
      </c>
      <c r="W3315" s="46" t="str">
        <f t="shared" si="672"/>
        <v>-</v>
      </c>
      <c r="X3315" s="58">
        <f t="shared" si="673"/>
        <v>0</v>
      </c>
      <c r="Y3315" s="46" t="str">
        <f t="shared" si="674"/>
        <v>Yes</v>
      </c>
      <c r="Z3315" s="46" t="str">
        <f t="shared" si="675"/>
        <v>MID</v>
      </c>
    </row>
    <row r="3316" spans="1:26" x14ac:dyDescent="0.25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63"/>
        <v>64</v>
      </c>
      <c r="L3316" s="46">
        <f t="shared" si="664"/>
        <v>69</v>
      </c>
      <c r="M3316" s="46">
        <v>10</v>
      </c>
      <c r="N3316" s="46">
        <f t="shared" si="665"/>
        <v>79</v>
      </c>
      <c r="O3316" s="46">
        <f t="shared" si="666"/>
        <v>15</v>
      </c>
      <c r="P3316" s="46" t="s">
        <v>30</v>
      </c>
      <c r="Q3316" s="58">
        <f t="shared" si="667"/>
        <v>0</v>
      </c>
      <c r="R3316" s="46">
        <f t="shared" si="668"/>
        <v>22.12</v>
      </c>
      <c r="S3316" s="58" t="str">
        <f t="shared" si="669"/>
        <v>No Discount</v>
      </c>
      <c r="T3316" s="46" t="str">
        <f t="shared" si="670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71"/>
        <v>0</v>
      </c>
      <c r="W3316" s="46">
        <f t="shared" si="672"/>
        <v>22.12</v>
      </c>
      <c r="X3316" s="58">
        <f t="shared" si="673"/>
        <v>0</v>
      </c>
      <c r="Y3316" s="46" t="str">
        <f t="shared" si="674"/>
        <v>No</v>
      </c>
      <c r="Z3316" s="46" t="str">
        <f t="shared" si="675"/>
        <v>LOW</v>
      </c>
    </row>
    <row r="3317" spans="1:26" x14ac:dyDescent="0.25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63"/>
        <v>107648</v>
      </c>
      <c r="L3317" s="46">
        <f t="shared" si="664"/>
        <v>117512</v>
      </c>
      <c r="M3317" s="46">
        <v>25</v>
      </c>
      <c r="N3317" s="46">
        <f t="shared" si="665"/>
        <v>117537</v>
      </c>
      <c r="O3317" s="46">
        <f t="shared" si="666"/>
        <v>9889</v>
      </c>
      <c r="P3317" s="46" t="s">
        <v>152</v>
      </c>
      <c r="Q3317" s="58">
        <f t="shared" si="667"/>
        <v>0</v>
      </c>
      <c r="R3317" s="46" t="str">
        <f t="shared" si="668"/>
        <v>-</v>
      </c>
      <c r="S3317" s="58" t="str">
        <f t="shared" si="669"/>
        <v>No Discount</v>
      </c>
      <c r="T3317" s="46" t="str">
        <f t="shared" si="670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71"/>
        <v>0</v>
      </c>
      <c r="W3317" s="46" t="str">
        <f t="shared" si="672"/>
        <v>-</v>
      </c>
      <c r="X3317" s="58">
        <f t="shared" si="673"/>
        <v>0</v>
      </c>
      <c r="Y3317" s="46" t="str">
        <f t="shared" si="674"/>
        <v>Yes</v>
      </c>
      <c r="Z3317" s="46" t="str">
        <f t="shared" si="675"/>
        <v>MID</v>
      </c>
    </row>
    <row r="3318" spans="1:26" x14ac:dyDescent="0.25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63"/>
        <v>129</v>
      </c>
      <c r="L3318" s="46">
        <f t="shared" si="664"/>
        <v>142</v>
      </c>
      <c r="M3318" s="46">
        <v>30</v>
      </c>
      <c r="N3318" s="46">
        <f t="shared" si="665"/>
        <v>172</v>
      </c>
      <c r="O3318" s="46">
        <f t="shared" si="666"/>
        <v>43</v>
      </c>
      <c r="P3318" s="46" t="s">
        <v>28</v>
      </c>
      <c r="Q3318" s="58">
        <f t="shared" si="667"/>
        <v>0</v>
      </c>
      <c r="R3318" s="46" t="str">
        <f t="shared" si="668"/>
        <v>-</v>
      </c>
      <c r="S3318" s="58" t="str">
        <f t="shared" si="669"/>
        <v>No Discount</v>
      </c>
      <c r="T3318" s="46" t="str">
        <f t="shared" si="670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71"/>
        <v>0</v>
      </c>
      <c r="W3318" s="46" t="str">
        <f t="shared" si="672"/>
        <v>-</v>
      </c>
      <c r="X3318" s="58">
        <f t="shared" si="673"/>
        <v>0</v>
      </c>
      <c r="Y3318" s="46" t="str">
        <f t="shared" si="674"/>
        <v>No</v>
      </c>
      <c r="Z3318" s="46" t="str">
        <f t="shared" si="675"/>
        <v>MID</v>
      </c>
    </row>
    <row r="3319" spans="1:26" x14ac:dyDescent="0.25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63"/>
        <v>646</v>
      </c>
      <c r="L3319" s="46">
        <f t="shared" si="664"/>
        <v>691</v>
      </c>
      <c r="M3319" s="46">
        <v>72</v>
      </c>
      <c r="N3319" s="46">
        <f t="shared" si="665"/>
        <v>763</v>
      </c>
      <c r="O3319" s="46">
        <f t="shared" si="666"/>
        <v>117</v>
      </c>
      <c r="P3319" s="46" t="s">
        <v>30</v>
      </c>
      <c r="Q3319" s="58">
        <f t="shared" si="667"/>
        <v>0</v>
      </c>
      <c r="R3319" s="46" t="str">
        <f t="shared" si="668"/>
        <v>-</v>
      </c>
      <c r="S3319" s="58" t="str">
        <f t="shared" si="669"/>
        <v>No Discount</v>
      </c>
      <c r="T3319" s="46" t="str">
        <f t="shared" si="670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71"/>
        <v>0</v>
      </c>
      <c r="W3319" s="46" t="str">
        <f t="shared" si="672"/>
        <v>-</v>
      </c>
      <c r="X3319" s="58">
        <f t="shared" si="673"/>
        <v>0</v>
      </c>
      <c r="Y3319" s="46" t="str">
        <f t="shared" si="674"/>
        <v>No</v>
      </c>
      <c r="Z3319" s="46" t="str">
        <f t="shared" si="675"/>
        <v>Very high</v>
      </c>
    </row>
    <row r="3320" spans="1:26" x14ac:dyDescent="0.25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63"/>
        <v>10815</v>
      </c>
      <c r="L3320" s="46">
        <f t="shared" si="664"/>
        <v>12026</v>
      </c>
      <c r="M3320" s="46">
        <v>100</v>
      </c>
      <c r="N3320" s="46">
        <f t="shared" si="665"/>
        <v>12126</v>
      </c>
      <c r="O3320" s="46">
        <f t="shared" si="666"/>
        <v>1311</v>
      </c>
      <c r="P3320" s="46" t="s">
        <v>30</v>
      </c>
      <c r="Q3320" s="58">
        <f t="shared" si="667"/>
        <v>0</v>
      </c>
      <c r="R3320" s="46" t="str">
        <f t="shared" si="668"/>
        <v>-</v>
      </c>
      <c r="S3320" s="58" t="str">
        <f t="shared" si="669"/>
        <v>No Discount</v>
      </c>
      <c r="T3320" s="46" t="str">
        <f t="shared" si="670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si="671"/>
        <v>0</v>
      </c>
      <c r="W3320" s="46" t="str">
        <f t="shared" si="672"/>
        <v>-</v>
      </c>
      <c r="X3320" s="58">
        <f t="shared" si="673"/>
        <v>0</v>
      </c>
      <c r="Y3320" s="46" t="str">
        <f t="shared" si="674"/>
        <v>Yes</v>
      </c>
      <c r="Z3320" s="46" t="str">
        <f t="shared" si="675"/>
        <v>Very high</v>
      </c>
    </row>
    <row r="3321" spans="1:26" x14ac:dyDescent="0.25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63"/>
        <v>33290</v>
      </c>
      <c r="L3321" s="46">
        <f t="shared" si="664"/>
        <v>36635</v>
      </c>
      <c r="M3321" s="46">
        <v>84</v>
      </c>
      <c r="N3321" s="46">
        <f t="shared" si="665"/>
        <v>36719</v>
      </c>
      <c r="O3321" s="46">
        <f t="shared" si="666"/>
        <v>3429</v>
      </c>
      <c r="P3321" s="46" t="s">
        <v>28</v>
      </c>
      <c r="Q3321" s="58">
        <f t="shared" si="667"/>
        <v>0</v>
      </c>
      <c r="R3321" s="46" t="str">
        <f t="shared" si="668"/>
        <v>-</v>
      </c>
      <c r="S3321" s="58" t="str">
        <f t="shared" si="669"/>
        <v>No Discount</v>
      </c>
      <c r="T3321" s="46" t="str">
        <f t="shared" si="670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71"/>
        <v>0</v>
      </c>
      <c r="W3321" s="46" t="str">
        <f t="shared" si="672"/>
        <v>-</v>
      </c>
      <c r="X3321" s="58">
        <f t="shared" si="673"/>
        <v>0</v>
      </c>
      <c r="Y3321" s="46" t="str">
        <f t="shared" si="674"/>
        <v>Yes</v>
      </c>
      <c r="Z3321" s="46" t="str">
        <f t="shared" si="675"/>
        <v>Very high</v>
      </c>
    </row>
    <row r="3322" spans="1:26" x14ac:dyDescent="0.25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63"/>
        <v>3120</v>
      </c>
      <c r="L3322" s="46">
        <f t="shared" si="664"/>
        <v>3375</v>
      </c>
      <c r="M3322" s="46">
        <v>100</v>
      </c>
      <c r="N3322" s="46">
        <f t="shared" si="665"/>
        <v>3475</v>
      </c>
      <c r="O3322" s="46">
        <f t="shared" si="666"/>
        <v>355</v>
      </c>
      <c r="P3322" s="46" t="s">
        <v>28</v>
      </c>
      <c r="Q3322" s="58">
        <f t="shared" si="667"/>
        <v>0.3</v>
      </c>
      <c r="R3322" s="46">
        <f t="shared" si="668"/>
        <v>1042.5</v>
      </c>
      <c r="S3322" s="58" t="str">
        <f t="shared" si="669"/>
        <v>No Discount</v>
      </c>
      <c r="T3322" s="46" t="str">
        <f t="shared" si="670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71"/>
        <v>0.3</v>
      </c>
      <c r="W3322" s="46">
        <f t="shared" si="672"/>
        <v>1042.5</v>
      </c>
      <c r="X3322" s="58">
        <f t="shared" si="673"/>
        <v>0</v>
      </c>
      <c r="Y3322" s="46" t="str">
        <f t="shared" si="674"/>
        <v>No</v>
      </c>
      <c r="Z3322" s="46" t="str">
        <f t="shared" si="675"/>
        <v>Very high</v>
      </c>
    </row>
    <row r="3323" spans="1:26" x14ac:dyDescent="0.25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63"/>
        <v>4731</v>
      </c>
      <c r="L3323" s="46">
        <f t="shared" si="664"/>
        <v>4962</v>
      </c>
      <c r="M3323" s="46">
        <v>79</v>
      </c>
      <c r="N3323" s="46">
        <f t="shared" si="665"/>
        <v>5041</v>
      </c>
      <c r="O3323" s="46">
        <f t="shared" si="666"/>
        <v>310</v>
      </c>
      <c r="P3323" s="46" t="s">
        <v>28</v>
      </c>
      <c r="Q3323" s="58">
        <f t="shared" si="667"/>
        <v>0</v>
      </c>
      <c r="R3323" s="46" t="str">
        <f t="shared" si="668"/>
        <v>-</v>
      </c>
      <c r="S3323" s="58" t="str">
        <f t="shared" si="669"/>
        <v>No Discount</v>
      </c>
      <c r="T3323" s="46" t="str">
        <f t="shared" si="670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71"/>
        <v>0</v>
      </c>
      <c r="W3323" s="46" t="str">
        <f t="shared" si="672"/>
        <v>-</v>
      </c>
      <c r="X3323" s="58">
        <f t="shared" si="673"/>
        <v>0</v>
      </c>
      <c r="Y3323" s="46" t="str">
        <f t="shared" si="674"/>
        <v>No</v>
      </c>
      <c r="Z3323" s="46" t="str">
        <f t="shared" si="675"/>
        <v>Very high</v>
      </c>
    </row>
    <row r="3324" spans="1:26" x14ac:dyDescent="0.25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63"/>
        <v>2454</v>
      </c>
      <c r="L3324" s="46">
        <f t="shared" si="664"/>
        <v>2646</v>
      </c>
      <c r="M3324" s="46">
        <v>98</v>
      </c>
      <c r="N3324" s="46">
        <f t="shared" si="665"/>
        <v>2744</v>
      </c>
      <c r="O3324" s="46">
        <f t="shared" si="666"/>
        <v>290</v>
      </c>
      <c r="P3324" s="46" t="s">
        <v>28</v>
      </c>
      <c r="Q3324" s="58">
        <f t="shared" si="667"/>
        <v>0</v>
      </c>
      <c r="R3324" s="46" t="str">
        <f t="shared" si="668"/>
        <v>-</v>
      </c>
      <c r="S3324" s="58" t="str">
        <f t="shared" si="669"/>
        <v>No Discount</v>
      </c>
      <c r="T3324" s="46" t="str">
        <f t="shared" si="670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71"/>
        <v>0</v>
      </c>
      <c r="W3324" s="46" t="str">
        <f t="shared" si="672"/>
        <v>-</v>
      </c>
      <c r="X3324" s="58">
        <f t="shared" si="673"/>
        <v>0</v>
      </c>
      <c r="Y3324" s="46" t="str">
        <f t="shared" si="674"/>
        <v>No</v>
      </c>
      <c r="Z3324" s="46" t="str">
        <f t="shared" si="675"/>
        <v>Very high</v>
      </c>
    </row>
    <row r="3325" spans="1:26" x14ac:dyDescent="0.25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63"/>
        <v>5362</v>
      </c>
      <c r="L3325" s="46">
        <f t="shared" si="664"/>
        <v>5574</v>
      </c>
      <c r="M3325" s="46">
        <v>56</v>
      </c>
      <c r="N3325" s="46">
        <f t="shared" si="665"/>
        <v>5630</v>
      </c>
      <c r="O3325" s="46">
        <f t="shared" si="666"/>
        <v>268</v>
      </c>
      <c r="P3325" s="46" t="s">
        <v>64</v>
      </c>
      <c r="Q3325" s="58">
        <f t="shared" si="667"/>
        <v>0</v>
      </c>
      <c r="R3325" s="46">
        <f t="shared" si="668"/>
        <v>844.5</v>
      </c>
      <c r="S3325" s="58" t="str">
        <f t="shared" si="669"/>
        <v>No Discount</v>
      </c>
      <c r="T3325" s="46" t="str">
        <f t="shared" si="670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71"/>
        <v>0</v>
      </c>
      <c r="W3325" s="46" t="str">
        <f t="shared" si="672"/>
        <v>-</v>
      </c>
      <c r="X3325" s="58">
        <f t="shared" si="673"/>
        <v>0</v>
      </c>
      <c r="Y3325" s="46" t="str">
        <f t="shared" si="674"/>
        <v>Yes</v>
      </c>
      <c r="Z3325" s="46" t="str">
        <f t="shared" si="675"/>
        <v>HIGH</v>
      </c>
    </row>
    <row r="3326" spans="1:26" x14ac:dyDescent="0.25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63"/>
        <v>21696</v>
      </c>
      <c r="L3326" s="46">
        <f t="shared" si="664"/>
        <v>24096</v>
      </c>
      <c r="M3326" s="46">
        <v>95</v>
      </c>
      <c r="N3326" s="46">
        <f t="shared" si="665"/>
        <v>24191</v>
      </c>
      <c r="O3326" s="46">
        <f t="shared" si="666"/>
        <v>2495</v>
      </c>
      <c r="P3326" s="46" t="s">
        <v>30</v>
      </c>
      <c r="Q3326" s="58">
        <f t="shared" si="667"/>
        <v>0</v>
      </c>
      <c r="R3326" s="46">
        <f t="shared" si="668"/>
        <v>6773.4800000000005</v>
      </c>
      <c r="S3326" s="58" t="str">
        <f t="shared" si="669"/>
        <v>No Discount</v>
      </c>
      <c r="T3326" s="46" t="str">
        <f t="shared" si="670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71"/>
        <v>0</v>
      </c>
      <c r="W3326" s="46">
        <f t="shared" si="672"/>
        <v>6773.4800000000005</v>
      </c>
      <c r="X3326" s="58">
        <f t="shared" si="673"/>
        <v>0</v>
      </c>
      <c r="Y3326" s="46" t="str">
        <f t="shared" si="674"/>
        <v>Yes</v>
      </c>
      <c r="Z3326" s="46" t="str">
        <f t="shared" si="675"/>
        <v>Very high</v>
      </c>
    </row>
    <row r="3327" spans="1:26" x14ac:dyDescent="0.25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63"/>
        <v>5411</v>
      </c>
      <c r="L3327" s="46">
        <f t="shared" si="664"/>
        <v>5957</v>
      </c>
      <c r="M3327" s="46">
        <v>57</v>
      </c>
      <c r="N3327" s="46">
        <f t="shared" si="665"/>
        <v>6014</v>
      </c>
      <c r="O3327" s="46">
        <f t="shared" si="666"/>
        <v>603</v>
      </c>
      <c r="P3327" s="46" t="s">
        <v>28</v>
      </c>
      <c r="Q3327" s="58">
        <f t="shared" si="667"/>
        <v>0</v>
      </c>
      <c r="R3327" s="46">
        <f t="shared" si="668"/>
        <v>1683.92</v>
      </c>
      <c r="S3327" s="58" t="str">
        <f t="shared" si="669"/>
        <v>No Discount</v>
      </c>
      <c r="T3327" s="46" t="str">
        <f t="shared" si="670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71"/>
        <v>0</v>
      </c>
      <c r="W3327" s="46">
        <f t="shared" si="672"/>
        <v>1683.92</v>
      </c>
      <c r="X3327" s="58">
        <f t="shared" si="673"/>
        <v>0</v>
      </c>
      <c r="Y3327" s="46" t="str">
        <f t="shared" si="674"/>
        <v>No</v>
      </c>
      <c r="Z3327" s="46" t="str">
        <f t="shared" si="675"/>
        <v>HIGH</v>
      </c>
    </row>
    <row r="3328" spans="1:26" x14ac:dyDescent="0.25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63"/>
        <v>26688</v>
      </c>
      <c r="L3328" s="46">
        <f t="shared" si="664"/>
        <v>28788</v>
      </c>
      <c r="M3328" s="46">
        <v>84</v>
      </c>
      <c r="N3328" s="46">
        <f t="shared" si="665"/>
        <v>28872</v>
      </c>
      <c r="O3328" s="46">
        <f t="shared" si="666"/>
        <v>2184</v>
      </c>
      <c r="P3328" s="46" t="s">
        <v>28</v>
      </c>
      <c r="Q3328" s="58">
        <f t="shared" si="667"/>
        <v>0</v>
      </c>
      <c r="R3328" s="46" t="str">
        <f t="shared" si="668"/>
        <v>-</v>
      </c>
      <c r="S3328" s="58" t="str">
        <f t="shared" si="669"/>
        <v>No Discount</v>
      </c>
      <c r="T3328" s="46" t="str">
        <f t="shared" si="670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71"/>
        <v>0</v>
      </c>
      <c r="W3328" s="46" t="str">
        <f t="shared" si="672"/>
        <v>-</v>
      </c>
      <c r="X3328" s="58">
        <f t="shared" si="673"/>
        <v>0</v>
      </c>
      <c r="Y3328" s="46" t="str">
        <f t="shared" si="674"/>
        <v>Yes</v>
      </c>
      <c r="Z3328" s="46" t="str">
        <f t="shared" si="675"/>
        <v>Very high</v>
      </c>
    </row>
    <row r="3329" spans="1:26" x14ac:dyDescent="0.25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63"/>
        <v>2508</v>
      </c>
      <c r="L3329" s="46">
        <f t="shared" si="664"/>
        <v>2684</v>
      </c>
      <c r="M3329" s="46">
        <v>56</v>
      </c>
      <c r="N3329" s="46">
        <f t="shared" si="665"/>
        <v>2740</v>
      </c>
      <c r="O3329" s="46">
        <f t="shared" si="666"/>
        <v>232</v>
      </c>
      <c r="P3329" s="46" t="s">
        <v>30</v>
      </c>
      <c r="Q3329" s="58">
        <f t="shared" si="667"/>
        <v>0</v>
      </c>
      <c r="R3329" s="46" t="str">
        <f t="shared" si="668"/>
        <v>-</v>
      </c>
      <c r="S3329" s="58" t="str">
        <f t="shared" si="669"/>
        <v>No Discount</v>
      </c>
      <c r="T3329" s="46" t="str">
        <f t="shared" si="670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71"/>
        <v>0</v>
      </c>
      <c r="W3329" s="46" t="str">
        <f t="shared" si="672"/>
        <v>-</v>
      </c>
      <c r="X3329" s="58">
        <f t="shared" si="673"/>
        <v>0</v>
      </c>
      <c r="Y3329" s="46" t="str">
        <f t="shared" si="674"/>
        <v>No</v>
      </c>
      <c r="Z3329" s="46" t="str">
        <f t="shared" si="675"/>
        <v>HIGH</v>
      </c>
    </row>
    <row r="3330" spans="1:26" x14ac:dyDescent="0.25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63"/>
        <v>3632</v>
      </c>
      <c r="L3330" s="46">
        <f t="shared" si="664"/>
        <v>3994</v>
      </c>
      <c r="M3330" s="46">
        <v>62</v>
      </c>
      <c r="N3330" s="46">
        <f t="shared" si="665"/>
        <v>4056</v>
      </c>
      <c r="O3330" s="46">
        <f t="shared" si="666"/>
        <v>424</v>
      </c>
      <c r="P3330" s="46" t="s">
        <v>30</v>
      </c>
      <c r="Q3330" s="58">
        <f t="shared" si="667"/>
        <v>0</v>
      </c>
      <c r="R3330" s="46" t="str">
        <f t="shared" si="668"/>
        <v>-</v>
      </c>
      <c r="S3330" s="58" t="str">
        <f t="shared" si="669"/>
        <v>No Discount</v>
      </c>
      <c r="T3330" s="46" t="str">
        <f t="shared" si="670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71"/>
        <v>0</v>
      </c>
      <c r="W3330" s="46" t="str">
        <f t="shared" si="672"/>
        <v>-</v>
      </c>
      <c r="X3330" s="58">
        <f t="shared" si="673"/>
        <v>0</v>
      </c>
      <c r="Y3330" s="46" t="str">
        <f t="shared" si="674"/>
        <v>No</v>
      </c>
      <c r="Z3330" s="46" t="str">
        <f t="shared" si="675"/>
        <v>Very high</v>
      </c>
    </row>
    <row r="3331" spans="1:26" x14ac:dyDescent="0.25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76">I3331*J3331</f>
        <v>1816</v>
      </c>
      <c r="L3331" s="46">
        <f t="shared" ref="L3331:L3394" si="677">H3331*J3331</f>
        <v>1997</v>
      </c>
      <c r="M3331" s="46">
        <v>76</v>
      </c>
      <c r="N3331" s="46">
        <f t="shared" ref="N3331:N3394" si="678">L3331+M3331</f>
        <v>2073</v>
      </c>
      <c r="O3331" s="46">
        <f t="shared" ref="O3331:O3394" si="679">N3331-K3331</f>
        <v>257</v>
      </c>
      <c r="P3331" s="46" t="s">
        <v>30</v>
      </c>
      <c r="Q3331" s="58">
        <f t="shared" ref="Q3331:Q3394" si="680">IF(E3331="Amazon",30%,0)</f>
        <v>0.3</v>
      </c>
      <c r="R3331" s="46">
        <f t="shared" ref="R3331:R3394" si="681">IF(E3331="Amazon",30%*N3331,IF(E3331="Flipkart",28%*N3331,IF(E3331="India Mart",15%*N3331,"-")))</f>
        <v>621.9</v>
      </c>
      <c r="S3331" s="58" t="str">
        <f t="shared" ref="S3331:S3394" si="682">IF(AND(E3331="Website",N3331&gt;25000),2%,"No Discount")</f>
        <v>No Discount</v>
      </c>
      <c r="T3331" s="46" t="str">
        <f t="shared" ref="T3331:T3394" si="683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ref="V3331:V3394" si="684">IF(E3331="Amazon",30%,0%)</f>
        <v>0.3</v>
      </c>
      <c r="W3331" s="46">
        <f t="shared" ref="W3331:W3394" si="685">IF(E3331="Amazon",N3331*30%,IF(E3331="flipkart",N3331*28%,IF(E3331="indiamart",N3331*15%,"-")))</f>
        <v>621.9</v>
      </c>
      <c r="X3331" s="58">
        <f t="shared" ref="X3331:X3394" si="686">IF(AND(E3331="website",N3331&gt;25000),2%,0%)</f>
        <v>0</v>
      </c>
      <c r="Y3331" s="46" t="str">
        <f t="shared" ref="Y3331:Y3394" si="687">IF(OR(D3331="Furniture",D3331="Technology"),"Yes","No")</f>
        <v>No</v>
      </c>
      <c r="Z3331" s="46" t="str">
        <f t="shared" ref="Z3331:Z3394" si="688">_xlfn.IFS(M3331&lt;=20,"LOW",M3331&lt;=40,"MID",M3331&lt;=60,"HIGH",M3331&gt;60,"Very high")</f>
        <v>Very high</v>
      </c>
    </row>
    <row r="3332" spans="1:26" x14ac:dyDescent="0.25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76"/>
        <v>16066</v>
      </c>
      <c r="L3332" s="46">
        <f t="shared" si="677"/>
        <v>16702</v>
      </c>
      <c r="M3332" s="46">
        <v>86</v>
      </c>
      <c r="N3332" s="46">
        <f t="shared" si="678"/>
        <v>16788</v>
      </c>
      <c r="O3332" s="46">
        <f t="shared" si="679"/>
        <v>722</v>
      </c>
      <c r="P3332" s="46" t="s">
        <v>30</v>
      </c>
      <c r="Q3332" s="58">
        <f t="shared" si="680"/>
        <v>0</v>
      </c>
      <c r="R3332" s="46" t="str">
        <f t="shared" si="681"/>
        <v>-</v>
      </c>
      <c r="S3332" s="58" t="str">
        <f t="shared" si="682"/>
        <v>No Discount</v>
      </c>
      <c r="T3332" s="46" t="str">
        <f t="shared" si="683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84"/>
        <v>0</v>
      </c>
      <c r="W3332" s="46" t="str">
        <f t="shared" si="685"/>
        <v>-</v>
      </c>
      <c r="X3332" s="58">
        <f t="shared" si="686"/>
        <v>0</v>
      </c>
      <c r="Y3332" s="46" t="str">
        <f t="shared" si="687"/>
        <v>Yes</v>
      </c>
      <c r="Z3332" s="46" t="str">
        <f t="shared" si="688"/>
        <v>Very high</v>
      </c>
    </row>
    <row r="3333" spans="1:26" x14ac:dyDescent="0.25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76"/>
        <v>31444</v>
      </c>
      <c r="L3333" s="46">
        <f t="shared" si="677"/>
        <v>33922</v>
      </c>
      <c r="M3333" s="46">
        <v>34</v>
      </c>
      <c r="N3333" s="46">
        <f t="shared" si="678"/>
        <v>33956</v>
      </c>
      <c r="O3333" s="46">
        <f t="shared" si="679"/>
        <v>2512</v>
      </c>
      <c r="P3333" s="46" t="s">
        <v>30</v>
      </c>
      <c r="Q3333" s="58">
        <f t="shared" si="680"/>
        <v>0</v>
      </c>
      <c r="R3333" s="46">
        <f t="shared" si="681"/>
        <v>5093.3999999999996</v>
      </c>
      <c r="S3333" s="58" t="str">
        <f t="shared" si="682"/>
        <v>No Discount</v>
      </c>
      <c r="T3333" s="46" t="str">
        <f t="shared" si="683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84"/>
        <v>0</v>
      </c>
      <c r="W3333" s="46" t="str">
        <f t="shared" si="685"/>
        <v>-</v>
      </c>
      <c r="X3333" s="58">
        <f t="shared" si="686"/>
        <v>0</v>
      </c>
      <c r="Y3333" s="46" t="str">
        <f t="shared" si="687"/>
        <v>Yes</v>
      </c>
      <c r="Z3333" s="46" t="str">
        <f t="shared" si="688"/>
        <v>MID</v>
      </c>
    </row>
    <row r="3334" spans="1:26" x14ac:dyDescent="0.25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76"/>
        <v>931</v>
      </c>
      <c r="L3334" s="46">
        <f t="shared" si="677"/>
        <v>998</v>
      </c>
      <c r="M3334" s="46">
        <v>46</v>
      </c>
      <c r="N3334" s="46">
        <f t="shared" si="678"/>
        <v>1044</v>
      </c>
      <c r="O3334" s="46">
        <f t="shared" si="679"/>
        <v>113</v>
      </c>
      <c r="P3334" s="46" t="s">
        <v>30</v>
      </c>
      <c r="Q3334" s="58">
        <f t="shared" si="680"/>
        <v>0</v>
      </c>
      <c r="R3334" s="46" t="str">
        <f t="shared" si="681"/>
        <v>-</v>
      </c>
      <c r="S3334" s="58" t="str">
        <f t="shared" si="682"/>
        <v>No Discount</v>
      </c>
      <c r="T3334" s="46" t="str">
        <f t="shared" si="683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84"/>
        <v>0</v>
      </c>
      <c r="W3334" s="46" t="str">
        <f t="shared" si="685"/>
        <v>-</v>
      </c>
      <c r="X3334" s="58">
        <f t="shared" si="686"/>
        <v>0</v>
      </c>
      <c r="Y3334" s="46" t="str">
        <f t="shared" si="687"/>
        <v>No</v>
      </c>
      <c r="Z3334" s="46" t="str">
        <f t="shared" si="688"/>
        <v>HIGH</v>
      </c>
    </row>
    <row r="3335" spans="1:26" x14ac:dyDescent="0.25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76"/>
        <v>1258</v>
      </c>
      <c r="L3335" s="46">
        <f t="shared" si="677"/>
        <v>1348</v>
      </c>
      <c r="M3335" s="46">
        <v>25</v>
      </c>
      <c r="N3335" s="46">
        <f t="shared" si="678"/>
        <v>1373</v>
      </c>
      <c r="O3335" s="46">
        <f t="shared" si="679"/>
        <v>115</v>
      </c>
      <c r="P3335" s="46" t="s">
        <v>30</v>
      </c>
      <c r="Q3335" s="58">
        <f t="shared" si="680"/>
        <v>0</v>
      </c>
      <c r="R3335" s="46">
        <f t="shared" si="681"/>
        <v>205.95</v>
      </c>
      <c r="S3335" s="58" t="str">
        <f t="shared" si="682"/>
        <v>No Discount</v>
      </c>
      <c r="T3335" s="46" t="str">
        <f t="shared" si="683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84"/>
        <v>0</v>
      </c>
      <c r="W3335" s="46" t="str">
        <f t="shared" si="685"/>
        <v>-</v>
      </c>
      <c r="X3335" s="58">
        <f t="shared" si="686"/>
        <v>0</v>
      </c>
      <c r="Y3335" s="46" t="str">
        <f t="shared" si="687"/>
        <v>No</v>
      </c>
      <c r="Z3335" s="46" t="str">
        <f t="shared" si="688"/>
        <v>MID</v>
      </c>
    </row>
    <row r="3336" spans="1:26" x14ac:dyDescent="0.25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76"/>
        <v>272</v>
      </c>
      <c r="L3336" s="46">
        <f t="shared" si="677"/>
        <v>296</v>
      </c>
      <c r="M3336" s="46">
        <v>30</v>
      </c>
      <c r="N3336" s="46">
        <f t="shared" si="678"/>
        <v>326</v>
      </c>
      <c r="O3336" s="46">
        <f t="shared" si="679"/>
        <v>54</v>
      </c>
      <c r="P3336" s="46" t="s">
        <v>30</v>
      </c>
      <c r="Q3336" s="58">
        <f t="shared" si="680"/>
        <v>0</v>
      </c>
      <c r="R3336" s="46">
        <f t="shared" si="681"/>
        <v>48.9</v>
      </c>
      <c r="S3336" s="58" t="str">
        <f t="shared" si="682"/>
        <v>No Discount</v>
      </c>
      <c r="T3336" s="46" t="str">
        <f t="shared" si="683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84"/>
        <v>0</v>
      </c>
      <c r="W3336" s="46" t="str">
        <f t="shared" si="685"/>
        <v>-</v>
      </c>
      <c r="X3336" s="58">
        <f t="shared" si="686"/>
        <v>0</v>
      </c>
      <c r="Y3336" s="46" t="str">
        <f t="shared" si="687"/>
        <v>No</v>
      </c>
      <c r="Z3336" s="46" t="str">
        <f t="shared" si="688"/>
        <v>MID</v>
      </c>
    </row>
    <row r="3337" spans="1:26" x14ac:dyDescent="0.25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76"/>
        <v>1388</v>
      </c>
      <c r="L3337" s="46">
        <f t="shared" si="677"/>
        <v>1486</v>
      </c>
      <c r="M3337" s="46">
        <v>60</v>
      </c>
      <c r="N3337" s="46">
        <f t="shared" si="678"/>
        <v>1546</v>
      </c>
      <c r="O3337" s="46">
        <f t="shared" si="679"/>
        <v>158</v>
      </c>
      <c r="P3337" s="46" t="s">
        <v>30</v>
      </c>
      <c r="Q3337" s="58">
        <f t="shared" si="680"/>
        <v>0.3</v>
      </c>
      <c r="R3337" s="46">
        <f t="shared" si="681"/>
        <v>463.79999999999995</v>
      </c>
      <c r="S3337" s="58" t="str">
        <f t="shared" si="682"/>
        <v>No Discount</v>
      </c>
      <c r="T3337" s="46" t="str">
        <f t="shared" si="683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84"/>
        <v>0.3</v>
      </c>
      <c r="W3337" s="46">
        <f t="shared" si="685"/>
        <v>463.79999999999995</v>
      </c>
      <c r="X3337" s="58">
        <f t="shared" si="686"/>
        <v>0</v>
      </c>
      <c r="Y3337" s="46" t="str">
        <f t="shared" si="687"/>
        <v>No</v>
      </c>
      <c r="Z3337" s="46" t="str">
        <f t="shared" si="688"/>
        <v>HIGH</v>
      </c>
    </row>
    <row r="3338" spans="1:26" x14ac:dyDescent="0.25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76"/>
        <v>64</v>
      </c>
      <c r="L3338" s="46">
        <f t="shared" si="677"/>
        <v>69</v>
      </c>
      <c r="M3338" s="46">
        <v>10</v>
      </c>
      <c r="N3338" s="46">
        <f t="shared" si="678"/>
        <v>79</v>
      </c>
      <c r="O3338" s="46">
        <f t="shared" si="679"/>
        <v>15</v>
      </c>
      <c r="P3338" s="46" t="s">
        <v>152</v>
      </c>
      <c r="Q3338" s="58">
        <f t="shared" si="680"/>
        <v>0</v>
      </c>
      <c r="R3338" s="46">
        <f t="shared" si="681"/>
        <v>11.85</v>
      </c>
      <c r="S3338" s="58" t="str">
        <f t="shared" si="682"/>
        <v>No Discount</v>
      </c>
      <c r="T3338" s="46" t="str">
        <f t="shared" si="683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84"/>
        <v>0</v>
      </c>
      <c r="W3338" s="46" t="str">
        <f t="shared" si="685"/>
        <v>-</v>
      </c>
      <c r="X3338" s="58">
        <f t="shared" si="686"/>
        <v>0</v>
      </c>
      <c r="Y3338" s="46" t="str">
        <f t="shared" si="687"/>
        <v>No</v>
      </c>
      <c r="Z3338" s="46" t="str">
        <f t="shared" si="688"/>
        <v>LOW</v>
      </c>
    </row>
    <row r="3339" spans="1:26" x14ac:dyDescent="0.25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76"/>
        <v>8560</v>
      </c>
      <c r="L3339" s="46">
        <f t="shared" si="677"/>
        <v>9154</v>
      </c>
      <c r="M3339" s="46">
        <v>71</v>
      </c>
      <c r="N3339" s="46">
        <f t="shared" si="678"/>
        <v>9225</v>
      </c>
      <c r="O3339" s="46">
        <f t="shared" si="679"/>
        <v>665</v>
      </c>
      <c r="P3339" s="46" t="s">
        <v>30</v>
      </c>
      <c r="Q3339" s="58">
        <f t="shared" si="680"/>
        <v>0</v>
      </c>
      <c r="R3339" s="46">
        <f t="shared" si="681"/>
        <v>1383.75</v>
      </c>
      <c r="S3339" s="58" t="str">
        <f t="shared" si="682"/>
        <v>No Discount</v>
      </c>
      <c r="T3339" s="46" t="str">
        <f t="shared" si="683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84"/>
        <v>0</v>
      </c>
      <c r="W3339" s="46" t="str">
        <f t="shared" si="685"/>
        <v>-</v>
      </c>
      <c r="X3339" s="58">
        <f t="shared" si="686"/>
        <v>0</v>
      </c>
      <c r="Y3339" s="46" t="str">
        <f t="shared" si="687"/>
        <v>Yes</v>
      </c>
      <c r="Z3339" s="46" t="str">
        <f t="shared" si="688"/>
        <v>Very high</v>
      </c>
    </row>
    <row r="3340" spans="1:26" x14ac:dyDescent="0.25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76"/>
        <v>974</v>
      </c>
      <c r="L3340" s="46">
        <f t="shared" si="677"/>
        <v>1052</v>
      </c>
      <c r="M3340" s="46">
        <v>80</v>
      </c>
      <c r="N3340" s="46">
        <f t="shared" si="678"/>
        <v>1132</v>
      </c>
      <c r="O3340" s="46">
        <f t="shared" si="679"/>
        <v>158</v>
      </c>
      <c r="P3340" s="46" t="s">
        <v>28</v>
      </c>
      <c r="Q3340" s="58">
        <f t="shared" si="680"/>
        <v>0</v>
      </c>
      <c r="R3340" s="46">
        <f t="shared" si="681"/>
        <v>316.96000000000004</v>
      </c>
      <c r="S3340" s="58" t="str">
        <f t="shared" si="682"/>
        <v>No Discount</v>
      </c>
      <c r="T3340" s="46" t="str">
        <f t="shared" si="683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84"/>
        <v>0</v>
      </c>
      <c r="W3340" s="46">
        <f t="shared" si="685"/>
        <v>316.96000000000004</v>
      </c>
      <c r="X3340" s="58">
        <f t="shared" si="686"/>
        <v>0</v>
      </c>
      <c r="Y3340" s="46" t="str">
        <f t="shared" si="687"/>
        <v>No</v>
      </c>
      <c r="Z3340" s="46" t="str">
        <f t="shared" si="688"/>
        <v>Very high</v>
      </c>
    </row>
    <row r="3341" spans="1:26" x14ac:dyDescent="0.25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76"/>
        <v>5362</v>
      </c>
      <c r="L3341" s="46">
        <f t="shared" si="677"/>
        <v>5574</v>
      </c>
      <c r="M3341" s="46">
        <v>62</v>
      </c>
      <c r="N3341" s="46">
        <f t="shared" si="678"/>
        <v>5636</v>
      </c>
      <c r="O3341" s="46">
        <f t="shared" si="679"/>
        <v>274</v>
      </c>
      <c r="P3341" s="46" t="s">
        <v>30</v>
      </c>
      <c r="Q3341" s="58">
        <f t="shared" si="680"/>
        <v>0.3</v>
      </c>
      <c r="R3341" s="46">
        <f t="shared" si="681"/>
        <v>1690.8</v>
      </c>
      <c r="S3341" s="58" t="str">
        <f t="shared" si="682"/>
        <v>No Discount</v>
      </c>
      <c r="T3341" s="46" t="str">
        <f t="shared" si="683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84"/>
        <v>0.3</v>
      </c>
      <c r="W3341" s="46">
        <f t="shared" si="685"/>
        <v>1690.8</v>
      </c>
      <c r="X3341" s="58">
        <f t="shared" si="686"/>
        <v>0</v>
      </c>
      <c r="Y3341" s="46" t="str">
        <f t="shared" si="687"/>
        <v>Yes</v>
      </c>
      <c r="Z3341" s="46" t="str">
        <f t="shared" si="688"/>
        <v>Very high</v>
      </c>
    </row>
    <row r="3342" spans="1:26" x14ac:dyDescent="0.25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76"/>
        <v>15754</v>
      </c>
      <c r="L3342" s="46">
        <f t="shared" si="677"/>
        <v>17504</v>
      </c>
      <c r="M3342" s="46">
        <v>27</v>
      </c>
      <c r="N3342" s="46">
        <f t="shared" si="678"/>
        <v>17531</v>
      </c>
      <c r="O3342" s="46">
        <f t="shared" si="679"/>
        <v>1777</v>
      </c>
      <c r="P3342" s="46" t="s">
        <v>30</v>
      </c>
      <c r="Q3342" s="58">
        <f t="shared" si="680"/>
        <v>0</v>
      </c>
      <c r="R3342" s="46" t="str">
        <f t="shared" si="681"/>
        <v>-</v>
      </c>
      <c r="S3342" s="58" t="str">
        <f t="shared" si="682"/>
        <v>No Discount</v>
      </c>
      <c r="T3342" s="46" t="str">
        <f t="shared" si="683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84"/>
        <v>0</v>
      </c>
      <c r="W3342" s="46" t="str">
        <f t="shared" si="685"/>
        <v>-</v>
      </c>
      <c r="X3342" s="58">
        <f t="shared" si="686"/>
        <v>0</v>
      </c>
      <c r="Y3342" s="46" t="str">
        <f t="shared" si="687"/>
        <v>Yes</v>
      </c>
      <c r="Z3342" s="46" t="str">
        <f t="shared" si="688"/>
        <v>MID</v>
      </c>
    </row>
    <row r="3343" spans="1:26" x14ac:dyDescent="0.25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76"/>
        <v>1402</v>
      </c>
      <c r="L3343" s="46">
        <f t="shared" si="677"/>
        <v>1530</v>
      </c>
      <c r="M3343" s="46">
        <v>33</v>
      </c>
      <c r="N3343" s="46">
        <f t="shared" si="678"/>
        <v>1563</v>
      </c>
      <c r="O3343" s="46">
        <f t="shared" si="679"/>
        <v>161</v>
      </c>
      <c r="P3343" s="46" t="s">
        <v>30</v>
      </c>
      <c r="Q3343" s="58">
        <f t="shared" si="680"/>
        <v>0</v>
      </c>
      <c r="R3343" s="46" t="str">
        <f t="shared" si="681"/>
        <v>-</v>
      </c>
      <c r="S3343" s="58" t="str">
        <f t="shared" si="682"/>
        <v>No Discount</v>
      </c>
      <c r="T3343" s="46" t="str">
        <f t="shared" si="683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84"/>
        <v>0</v>
      </c>
      <c r="W3343" s="46" t="str">
        <f t="shared" si="685"/>
        <v>-</v>
      </c>
      <c r="X3343" s="58">
        <f t="shared" si="686"/>
        <v>0</v>
      </c>
      <c r="Y3343" s="46" t="str">
        <f t="shared" si="687"/>
        <v>No</v>
      </c>
      <c r="Z3343" s="46" t="str">
        <f t="shared" si="688"/>
        <v>MID</v>
      </c>
    </row>
    <row r="3344" spans="1:26" x14ac:dyDescent="0.25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76"/>
        <v>1862</v>
      </c>
      <c r="L3344" s="46">
        <f t="shared" si="677"/>
        <v>1996</v>
      </c>
      <c r="M3344" s="46">
        <v>66</v>
      </c>
      <c r="N3344" s="46">
        <f t="shared" si="678"/>
        <v>2062</v>
      </c>
      <c r="O3344" s="46">
        <f t="shared" si="679"/>
        <v>200</v>
      </c>
      <c r="P3344" s="46" t="s">
        <v>152</v>
      </c>
      <c r="Q3344" s="58">
        <f t="shared" si="680"/>
        <v>0</v>
      </c>
      <c r="R3344" s="46">
        <f t="shared" si="681"/>
        <v>309.3</v>
      </c>
      <c r="S3344" s="58" t="str">
        <f t="shared" si="682"/>
        <v>No Discount</v>
      </c>
      <c r="T3344" s="46" t="str">
        <f t="shared" si="683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84"/>
        <v>0</v>
      </c>
      <c r="W3344" s="46" t="str">
        <f t="shared" si="685"/>
        <v>-</v>
      </c>
      <c r="X3344" s="58">
        <f t="shared" si="686"/>
        <v>0</v>
      </c>
      <c r="Y3344" s="46" t="str">
        <f t="shared" si="687"/>
        <v>No</v>
      </c>
      <c r="Z3344" s="46" t="str">
        <f t="shared" si="688"/>
        <v>Very high</v>
      </c>
    </row>
    <row r="3345" spans="1:26" x14ac:dyDescent="0.25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76"/>
        <v>19280</v>
      </c>
      <c r="L3345" s="46">
        <f t="shared" si="677"/>
        <v>21232</v>
      </c>
      <c r="M3345" s="46">
        <v>80</v>
      </c>
      <c r="N3345" s="46">
        <f t="shared" si="678"/>
        <v>21312</v>
      </c>
      <c r="O3345" s="46">
        <f t="shared" si="679"/>
        <v>2032</v>
      </c>
      <c r="P3345" s="46" t="s">
        <v>30</v>
      </c>
      <c r="Q3345" s="58">
        <f t="shared" si="680"/>
        <v>0</v>
      </c>
      <c r="R3345" s="46">
        <f t="shared" si="681"/>
        <v>3196.7999999999997</v>
      </c>
      <c r="S3345" s="58" t="str">
        <f t="shared" si="682"/>
        <v>No Discount</v>
      </c>
      <c r="T3345" s="46" t="str">
        <f t="shared" si="683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84"/>
        <v>0</v>
      </c>
      <c r="W3345" s="46" t="str">
        <f t="shared" si="685"/>
        <v>-</v>
      </c>
      <c r="X3345" s="58">
        <f t="shared" si="686"/>
        <v>0</v>
      </c>
      <c r="Y3345" s="46" t="str">
        <f t="shared" si="687"/>
        <v>Yes</v>
      </c>
      <c r="Z3345" s="46" t="str">
        <f t="shared" si="688"/>
        <v>Very high</v>
      </c>
    </row>
    <row r="3346" spans="1:26" x14ac:dyDescent="0.25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76"/>
        <v>5289</v>
      </c>
      <c r="L3346" s="46">
        <f t="shared" si="677"/>
        <v>5661</v>
      </c>
      <c r="M3346" s="46">
        <v>27</v>
      </c>
      <c r="N3346" s="46">
        <f t="shared" si="678"/>
        <v>5688</v>
      </c>
      <c r="O3346" s="46">
        <f t="shared" si="679"/>
        <v>399</v>
      </c>
      <c r="P3346" s="46" t="s">
        <v>30</v>
      </c>
      <c r="Q3346" s="58">
        <f t="shared" si="680"/>
        <v>0</v>
      </c>
      <c r="R3346" s="46" t="str">
        <f t="shared" si="681"/>
        <v>-</v>
      </c>
      <c r="S3346" s="58" t="str">
        <f t="shared" si="682"/>
        <v>No Discount</v>
      </c>
      <c r="T3346" s="46" t="str">
        <f t="shared" si="683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84"/>
        <v>0</v>
      </c>
      <c r="W3346" s="46" t="str">
        <f t="shared" si="685"/>
        <v>-</v>
      </c>
      <c r="X3346" s="58">
        <f t="shared" si="686"/>
        <v>0</v>
      </c>
      <c r="Y3346" s="46" t="str">
        <f t="shared" si="687"/>
        <v>Yes</v>
      </c>
      <c r="Z3346" s="46" t="str">
        <f t="shared" si="688"/>
        <v>MID</v>
      </c>
    </row>
    <row r="3347" spans="1:26" x14ac:dyDescent="0.25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76"/>
        <v>14950</v>
      </c>
      <c r="L3347" s="46">
        <f t="shared" si="677"/>
        <v>16320</v>
      </c>
      <c r="M3347" s="46">
        <v>29</v>
      </c>
      <c r="N3347" s="46">
        <f t="shared" si="678"/>
        <v>16349</v>
      </c>
      <c r="O3347" s="46">
        <f t="shared" si="679"/>
        <v>1399</v>
      </c>
      <c r="P3347" s="46" t="s">
        <v>28</v>
      </c>
      <c r="Q3347" s="58">
        <f t="shared" si="680"/>
        <v>0</v>
      </c>
      <c r="R3347" s="46">
        <f t="shared" si="681"/>
        <v>4577.72</v>
      </c>
      <c r="S3347" s="58" t="str">
        <f t="shared" si="682"/>
        <v>No Discount</v>
      </c>
      <c r="T3347" s="46" t="str">
        <f t="shared" si="683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84"/>
        <v>0</v>
      </c>
      <c r="W3347" s="46">
        <f t="shared" si="685"/>
        <v>4577.72</v>
      </c>
      <c r="X3347" s="58">
        <f t="shared" si="686"/>
        <v>0</v>
      </c>
      <c r="Y3347" s="46" t="str">
        <f t="shared" si="687"/>
        <v>Yes</v>
      </c>
      <c r="Z3347" s="46" t="str">
        <f t="shared" si="688"/>
        <v>MID</v>
      </c>
    </row>
    <row r="3348" spans="1:26" x14ac:dyDescent="0.25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76"/>
        <v>1871</v>
      </c>
      <c r="L3348" s="46">
        <f t="shared" si="677"/>
        <v>2078</v>
      </c>
      <c r="M3348" s="46">
        <v>51</v>
      </c>
      <c r="N3348" s="46">
        <f t="shared" si="678"/>
        <v>2129</v>
      </c>
      <c r="O3348" s="46">
        <f t="shared" si="679"/>
        <v>258</v>
      </c>
      <c r="P3348" s="46" t="s">
        <v>30</v>
      </c>
      <c r="Q3348" s="58">
        <f t="shared" si="680"/>
        <v>0.3</v>
      </c>
      <c r="R3348" s="46">
        <f t="shared" si="681"/>
        <v>638.69999999999993</v>
      </c>
      <c r="S3348" s="58" t="str">
        <f t="shared" si="682"/>
        <v>No Discount</v>
      </c>
      <c r="T3348" s="46" t="str">
        <f t="shared" si="683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84"/>
        <v>0.3</v>
      </c>
      <c r="W3348" s="46">
        <f t="shared" si="685"/>
        <v>638.69999999999993</v>
      </c>
      <c r="X3348" s="58">
        <f t="shared" si="686"/>
        <v>0</v>
      </c>
      <c r="Y3348" s="46" t="str">
        <f t="shared" si="687"/>
        <v>No</v>
      </c>
      <c r="Z3348" s="46" t="str">
        <f t="shared" si="688"/>
        <v>HIGH</v>
      </c>
    </row>
    <row r="3349" spans="1:26" x14ac:dyDescent="0.25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76"/>
        <v>170</v>
      </c>
      <c r="L3349" s="46">
        <f t="shared" si="677"/>
        <v>184</v>
      </c>
      <c r="M3349" s="46">
        <v>10</v>
      </c>
      <c r="N3349" s="46">
        <f t="shared" si="678"/>
        <v>194</v>
      </c>
      <c r="O3349" s="46">
        <f t="shared" si="679"/>
        <v>24</v>
      </c>
      <c r="P3349" s="46" t="s">
        <v>30</v>
      </c>
      <c r="Q3349" s="58">
        <f t="shared" si="680"/>
        <v>0</v>
      </c>
      <c r="R3349" s="46">
        <f t="shared" si="681"/>
        <v>54.320000000000007</v>
      </c>
      <c r="S3349" s="58" t="str">
        <f t="shared" si="682"/>
        <v>No Discount</v>
      </c>
      <c r="T3349" s="46" t="str">
        <f t="shared" si="683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84"/>
        <v>0</v>
      </c>
      <c r="W3349" s="46">
        <f t="shared" si="685"/>
        <v>54.320000000000007</v>
      </c>
      <c r="X3349" s="58">
        <f t="shared" si="686"/>
        <v>0</v>
      </c>
      <c r="Y3349" s="46" t="str">
        <f t="shared" si="687"/>
        <v>No</v>
      </c>
      <c r="Z3349" s="46" t="str">
        <f t="shared" si="688"/>
        <v>LOW</v>
      </c>
    </row>
    <row r="3350" spans="1:26" x14ac:dyDescent="0.25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76"/>
        <v>276</v>
      </c>
      <c r="L3350" s="46">
        <f t="shared" si="677"/>
        <v>294</v>
      </c>
      <c r="M3350" s="46">
        <v>30</v>
      </c>
      <c r="N3350" s="46">
        <f t="shared" si="678"/>
        <v>324</v>
      </c>
      <c r="O3350" s="46">
        <f t="shared" si="679"/>
        <v>48</v>
      </c>
      <c r="P3350" s="46" t="s">
        <v>30</v>
      </c>
      <c r="Q3350" s="58">
        <f t="shared" si="680"/>
        <v>0</v>
      </c>
      <c r="R3350" s="46">
        <f t="shared" si="681"/>
        <v>48.6</v>
      </c>
      <c r="S3350" s="58" t="str">
        <f t="shared" si="682"/>
        <v>No Discount</v>
      </c>
      <c r="T3350" s="46" t="str">
        <f t="shared" si="683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84"/>
        <v>0</v>
      </c>
      <c r="W3350" s="46" t="str">
        <f t="shared" si="685"/>
        <v>-</v>
      </c>
      <c r="X3350" s="58">
        <f t="shared" si="686"/>
        <v>0</v>
      </c>
      <c r="Y3350" s="46" t="str">
        <f t="shared" si="687"/>
        <v>No</v>
      </c>
      <c r="Z3350" s="46" t="str">
        <f t="shared" si="688"/>
        <v>MID</v>
      </c>
    </row>
    <row r="3351" spans="1:26" x14ac:dyDescent="0.25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76"/>
        <v>2812</v>
      </c>
      <c r="L3351" s="46">
        <f t="shared" si="677"/>
        <v>3036</v>
      </c>
      <c r="M3351" s="46">
        <v>46</v>
      </c>
      <c r="N3351" s="46">
        <f t="shared" si="678"/>
        <v>3082</v>
      </c>
      <c r="O3351" s="46">
        <f t="shared" si="679"/>
        <v>270</v>
      </c>
      <c r="P3351" s="46" t="s">
        <v>30</v>
      </c>
      <c r="Q3351" s="58">
        <f t="shared" si="680"/>
        <v>0.3</v>
      </c>
      <c r="R3351" s="46">
        <f t="shared" si="681"/>
        <v>924.59999999999991</v>
      </c>
      <c r="S3351" s="58" t="str">
        <f t="shared" si="682"/>
        <v>No Discount</v>
      </c>
      <c r="T3351" s="46" t="str">
        <f t="shared" si="683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84"/>
        <v>0.3</v>
      </c>
      <c r="W3351" s="46">
        <f t="shared" si="685"/>
        <v>924.59999999999991</v>
      </c>
      <c r="X3351" s="58">
        <f t="shared" si="686"/>
        <v>0</v>
      </c>
      <c r="Y3351" s="46" t="str">
        <f t="shared" si="687"/>
        <v>No</v>
      </c>
      <c r="Z3351" s="46" t="str">
        <f t="shared" si="688"/>
        <v>HIGH</v>
      </c>
    </row>
    <row r="3352" spans="1:26" x14ac:dyDescent="0.25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76"/>
        <v>165</v>
      </c>
      <c r="L3352" s="46">
        <f t="shared" si="677"/>
        <v>180</v>
      </c>
      <c r="M3352" s="46">
        <v>10</v>
      </c>
      <c r="N3352" s="46">
        <f t="shared" si="678"/>
        <v>190</v>
      </c>
      <c r="O3352" s="46">
        <f t="shared" si="679"/>
        <v>25</v>
      </c>
      <c r="P3352" s="46" t="s">
        <v>30</v>
      </c>
      <c r="Q3352" s="58">
        <f t="shared" si="680"/>
        <v>0</v>
      </c>
      <c r="R3352" s="46">
        <f t="shared" si="681"/>
        <v>53.2</v>
      </c>
      <c r="S3352" s="58" t="str">
        <f t="shared" si="682"/>
        <v>No Discount</v>
      </c>
      <c r="T3352" s="46" t="str">
        <f t="shared" si="683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84"/>
        <v>0</v>
      </c>
      <c r="W3352" s="46">
        <f t="shared" si="685"/>
        <v>53.2</v>
      </c>
      <c r="X3352" s="58">
        <f t="shared" si="686"/>
        <v>0</v>
      </c>
      <c r="Y3352" s="46" t="str">
        <f t="shared" si="687"/>
        <v>No</v>
      </c>
      <c r="Z3352" s="46" t="str">
        <f t="shared" si="688"/>
        <v>LOW</v>
      </c>
    </row>
    <row r="3353" spans="1:26" x14ac:dyDescent="0.25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76"/>
        <v>308</v>
      </c>
      <c r="L3353" s="46">
        <f t="shared" si="677"/>
        <v>338</v>
      </c>
      <c r="M3353" s="46">
        <v>30</v>
      </c>
      <c r="N3353" s="46">
        <f t="shared" si="678"/>
        <v>368</v>
      </c>
      <c r="O3353" s="46">
        <f t="shared" si="679"/>
        <v>60</v>
      </c>
      <c r="P3353" s="46" t="s">
        <v>30</v>
      </c>
      <c r="Q3353" s="58">
        <f t="shared" si="680"/>
        <v>0</v>
      </c>
      <c r="R3353" s="46" t="str">
        <f t="shared" si="681"/>
        <v>-</v>
      </c>
      <c r="S3353" s="58" t="str">
        <f t="shared" si="682"/>
        <v>No Discount</v>
      </c>
      <c r="T3353" s="46" t="str">
        <f t="shared" si="683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84"/>
        <v>0</v>
      </c>
      <c r="W3353" s="46" t="str">
        <f t="shared" si="685"/>
        <v>-</v>
      </c>
      <c r="X3353" s="58">
        <f t="shared" si="686"/>
        <v>0</v>
      </c>
      <c r="Y3353" s="46" t="str">
        <f t="shared" si="687"/>
        <v>No</v>
      </c>
      <c r="Z3353" s="46" t="str">
        <f t="shared" si="688"/>
        <v>MID</v>
      </c>
    </row>
    <row r="3354" spans="1:26" x14ac:dyDescent="0.25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76"/>
        <v>324</v>
      </c>
      <c r="L3354" s="46">
        <f t="shared" si="677"/>
        <v>360</v>
      </c>
      <c r="M3354" s="46">
        <v>10</v>
      </c>
      <c r="N3354" s="46">
        <f t="shared" si="678"/>
        <v>370</v>
      </c>
      <c r="O3354" s="46">
        <f t="shared" si="679"/>
        <v>46</v>
      </c>
      <c r="P3354" s="46" t="s">
        <v>28</v>
      </c>
      <c r="Q3354" s="58">
        <f t="shared" si="680"/>
        <v>0</v>
      </c>
      <c r="R3354" s="46" t="str">
        <f t="shared" si="681"/>
        <v>-</v>
      </c>
      <c r="S3354" s="58" t="str">
        <f t="shared" si="682"/>
        <v>No Discount</v>
      </c>
      <c r="T3354" s="46" t="str">
        <f t="shared" si="683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84"/>
        <v>0</v>
      </c>
      <c r="W3354" s="46" t="str">
        <f t="shared" si="685"/>
        <v>-</v>
      </c>
      <c r="X3354" s="58">
        <f t="shared" si="686"/>
        <v>0</v>
      </c>
      <c r="Y3354" s="46" t="str">
        <f t="shared" si="687"/>
        <v>No</v>
      </c>
      <c r="Z3354" s="46" t="str">
        <f t="shared" si="688"/>
        <v>LOW</v>
      </c>
    </row>
    <row r="3355" spans="1:26" x14ac:dyDescent="0.25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76"/>
        <v>11343</v>
      </c>
      <c r="L3355" s="46">
        <f t="shared" si="677"/>
        <v>12366</v>
      </c>
      <c r="M3355" s="46">
        <v>47</v>
      </c>
      <c r="N3355" s="46">
        <f t="shared" si="678"/>
        <v>12413</v>
      </c>
      <c r="O3355" s="46">
        <f t="shared" si="679"/>
        <v>1070</v>
      </c>
      <c r="P3355" s="46" t="s">
        <v>30</v>
      </c>
      <c r="Q3355" s="58">
        <f t="shared" si="680"/>
        <v>0</v>
      </c>
      <c r="R3355" s="46" t="str">
        <f t="shared" si="681"/>
        <v>-</v>
      </c>
      <c r="S3355" s="58" t="str">
        <f t="shared" si="682"/>
        <v>No Discount</v>
      </c>
      <c r="T3355" s="46" t="str">
        <f t="shared" si="683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84"/>
        <v>0</v>
      </c>
      <c r="W3355" s="46" t="str">
        <f t="shared" si="685"/>
        <v>-</v>
      </c>
      <c r="X3355" s="58">
        <f t="shared" si="686"/>
        <v>0</v>
      </c>
      <c r="Y3355" s="46" t="str">
        <f t="shared" si="687"/>
        <v>Yes</v>
      </c>
      <c r="Z3355" s="46" t="str">
        <f t="shared" si="688"/>
        <v>HIGH</v>
      </c>
    </row>
    <row r="3356" spans="1:26" x14ac:dyDescent="0.25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76"/>
        <v>14128</v>
      </c>
      <c r="L3356" s="46">
        <f t="shared" si="677"/>
        <v>15246</v>
      </c>
      <c r="M3356" s="46">
        <v>23</v>
      </c>
      <c r="N3356" s="46">
        <f t="shared" si="678"/>
        <v>15269</v>
      </c>
      <c r="O3356" s="46">
        <f t="shared" si="679"/>
        <v>1141</v>
      </c>
      <c r="P3356" s="46" t="s">
        <v>30</v>
      </c>
      <c r="Q3356" s="58">
        <f t="shared" si="680"/>
        <v>0</v>
      </c>
      <c r="R3356" s="46" t="str">
        <f t="shared" si="681"/>
        <v>-</v>
      </c>
      <c r="S3356" s="58" t="str">
        <f t="shared" si="682"/>
        <v>No Discount</v>
      </c>
      <c r="T3356" s="46" t="str">
        <f t="shared" si="683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84"/>
        <v>0</v>
      </c>
      <c r="W3356" s="46" t="str">
        <f t="shared" si="685"/>
        <v>-</v>
      </c>
      <c r="X3356" s="58">
        <f t="shared" si="686"/>
        <v>0</v>
      </c>
      <c r="Y3356" s="46" t="str">
        <f t="shared" si="687"/>
        <v>Yes</v>
      </c>
      <c r="Z3356" s="46" t="str">
        <f t="shared" si="688"/>
        <v>MID</v>
      </c>
    </row>
    <row r="3357" spans="1:26" x14ac:dyDescent="0.25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76"/>
        <v>25616</v>
      </c>
      <c r="L3357" s="46">
        <f t="shared" si="677"/>
        <v>27691</v>
      </c>
      <c r="M3357" s="46">
        <v>74</v>
      </c>
      <c r="N3357" s="46">
        <f t="shared" si="678"/>
        <v>27765</v>
      </c>
      <c r="O3357" s="46">
        <f t="shared" si="679"/>
        <v>2149</v>
      </c>
      <c r="P3357" s="46" t="s">
        <v>152</v>
      </c>
      <c r="Q3357" s="58">
        <f t="shared" si="680"/>
        <v>0</v>
      </c>
      <c r="R3357" s="46" t="str">
        <f t="shared" si="681"/>
        <v>-</v>
      </c>
      <c r="S3357" s="58" t="str">
        <f t="shared" si="682"/>
        <v>No Discount</v>
      </c>
      <c r="T3357" s="46" t="str">
        <f t="shared" si="683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84"/>
        <v>0</v>
      </c>
      <c r="W3357" s="46" t="str">
        <f t="shared" si="685"/>
        <v>-</v>
      </c>
      <c r="X3357" s="58">
        <f t="shared" si="686"/>
        <v>0</v>
      </c>
      <c r="Y3357" s="46" t="str">
        <f t="shared" si="687"/>
        <v>Yes</v>
      </c>
      <c r="Z3357" s="46" t="str">
        <f t="shared" si="688"/>
        <v>Very high</v>
      </c>
    </row>
    <row r="3358" spans="1:26" x14ac:dyDescent="0.25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76"/>
        <v>4719</v>
      </c>
      <c r="L3358" s="46">
        <f t="shared" si="677"/>
        <v>4905</v>
      </c>
      <c r="M3358" s="46">
        <v>88</v>
      </c>
      <c r="N3358" s="46">
        <f t="shared" si="678"/>
        <v>4993</v>
      </c>
      <c r="O3358" s="46">
        <f t="shared" si="679"/>
        <v>274</v>
      </c>
      <c r="P3358" s="46" t="s">
        <v>64</v>
      </c>
      <c r="Q3358" s="58">
        <f t="shared" si="680"/>
        <v>0</v>
      </c>
      <c r="R3358" s="46" t="str">
        <f t="shared" si="681"/>
        <v>-</v>
      </c>
      <c r="S3358" s="58" t="str">
        <f t="shared" si="682"/>
        <v>No Discount</v>
      </c>
      <c r="T3358" s="46" t="str">
        <f t="shared" si="683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84"/>
        <v>0</v>
      </c>
      <c r="W3358" s="46" t="str">
        <f t="shared" si="685"/>
        <v>-</v>
      </c>
      <c r="X3358" s="58">
        <f t="shared" si="686"/>
        <v>0</v>
      </c>
      <c r="Y3358" s="46" t="str">
        <f t="shared" si="687"/>
        <v>Yes</v>
      </c>
      <c r="Z3358" s="46" t="str">
        <f t="shared" si="688"/>
        <v>Very high</v>
      </c>
    </row>
    <row r="3359" spans="1:26" x14ac:dyDescent="0.25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76"/>
        <v>784</v>
      </c>
      <c r="L3359" s="46">
        <f t="shared" si="677"/>
        <v>834</v>
      </c>
      <c r="M3359" s="46">
        <v>57</v>
      </c>
      <c r="N3359" s="46">
        <f t="shared" si="678"/>
        <v>891</v>
      </c>
      <c r="O3359" s="46">
        <f t="shared" si="679"/>
        <v>107</v>
      </c>
      <c r="P3359" s="46" t="s">
        <v>64</v>
      </c>
      <c r="Q3359" s="58">
        <f t="shared" si="680"/>
        <v>0</v>
      </c>
      <c r="R3359" s="46" t="str">
        <f t="shared" si="681"/>
        <v>-</v>
      </c>
      <c r="S3359" s="58" t="str">
        <f t="shared" si="682"/>
        <v>No Discount</v>
      </c>
      <c r="T3359" s="46" t="str">
        <f t="shared" si="683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84"/>
        <v>0</v>
      </c>
      <c r="W3359" s="46" t="str">
        <f t="shared" si="685"/>
        <v>-</v>
      </c>
      <c r="X3359" s="58">
        <f t="shared" si="686"/>
        <v>0</v>
      </c>
      <c r="Y3359" s="46" t="str">
        <f t="shared" si="687"/>
        <v>No</v>
      </c>
      <c r="Z3359" s="46" t="str">
        <f t="shared" si="688"/>
        <v>HIGH</v>
      </c>
    </row>
    <row r="3360" spans="1:26" x14ac:dyDescent="0.25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76"/>
        <v>16264</v>
      </c>
      <c r="L3360" s="46">
        <f t="shared" si="677"/>
        <v>18066</v>
      </c>
      <c r="M3360" s="46">
        <v>65</v>
      </c>
      <c r="N3360" s="46">
        <f t="shared" si="678"/>
        <v>18131</v>
      </c>
      <c r="O3360" s="46">
        <f t="shared" si="679"/>
        <v>1867</v>
      </c>
      <c r="P3360" s="46" t="s">
        <v>28</v>
      </c>
      <c r="Q3360" s="58">
        <f t="shared" si="680"/>
        <v>0</v>
      </c>
      <c r="R3360" s="46" t="str">
        <f t="shared" si="681"/>
        <v>-</v>
      </c>
      <c r="S3360" s="58" t="str">
        <f t="shared" si="682"/>
        <v>No Discount</v>
      </c>
      <c r="T3360" s="46" t="str">
        <f t="shared" si="683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84"/>
        <v>0</v>
      </c>
      <c r="W3360" s="46" t="str">
        <f t="shared" si="685"/>
        <v>-</v>
      </c>
      <c r="X3360" s="58">
        <f t="shared" si="686"/>
        <v>0</v>
      </c>
      <c r="Y3360" s="46" t="str">
        <f t="shared" si="687"/>
        <v>Yes</v>
      </c>
      <c r="Z3360" s="46" t="str">
        <f t="shared" si="688"/>
        <v>Very high</v>
      </c>
    </row>
    <row r="3361" spans="1:26" x14ac:dyDescent="0.25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76"/>
        <v>49770</v>
      </c>
      <c r="L3361" s="46">
        <f t="shared" si="677"/>
        <v>55284</v>
      </c>
      <c r="M3361" s="46">
        <v>70</v>
      </c>
      <c r="N3361" s="46">
        <f t="shared" si="678"/>
        <v>55354</v>
      </c>
      <c r="O3361" s="46">
        <f t="shared" si="679"/>
        <v>5584</v>
      </c>
      <c r="P3361" s="46" t="s">
        <v>64</v>
      </c>
      <c r="Q3361" s="58">
        <f t="shared" si="680"/>
        <v>0</v>
      </c>
      <c r="R3361" s="46">
        <f t="shared" si="681"/>
        <v>15499.12</v>
      </c>
      <c r="S3361" s="58" t="str">
        <f t="shared" si="682"/>
        <v>No Discount</v>
      </c>
      <c r="T3361" s="46" t="str">
        <f t="shared" si="683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84"/>
        <v>0</v>
      </c>
      <c r="W3361" s="46">
        <f t="shared" si="685"/>
        <v>15499.12</v>
      </c>
      <c r="X3361" s="58">
        <f t="shared" si="686"/>
        <v>0</v>
      </c>
      <c r="Y3361" s="46" t="str">
        <f t="shared" si="687"/>
        <v>Yes</v>
      </c>
      <c r="Z3361" s="46" t="str">
        <f t="shared" si="688"/>
        <v>Very high</v>
      </c>
    </row>
    <row r="3362" spans="1:26" x14ac:dyDescent="0.25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76"/>
        <v>4242</v>
      </c>
      <c r="L3362" s="46">
        <f t="shared" si="677"/>
        <v>4668</v>
      </c>
      <c r="M3362" s="46">
        <v>86</v>
      </c>
      <c r="N3362" s="46">
        <f t="shared" si="678"/>
        <v>4754</v>
      </c>
      <c r="O3362" s="46">
        <f t="shared" si="679"/>
        <v>512</v>
      </c>
      <c r="P3362" s="46" t="s">
        <v>30</v>
      </c>
      <c r="Q3362" s="58">
        <f t="shared" si="680"/>
        <v>0</v>
      </c>
      <c r="R3362" s="46" t="str">
        <f t="shared" si="681"/>
        <v>-</v>
      </c>
      <c r="S3362" s="58" t="str">
        <f t="shared" si="682"/>
        <v>No Discount</v>
      </c>
      <c r="T3362" s="46" t="str">
        <f t="shared" si="683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84"/>
        <v>0</v>
      </c>
      <c r="W3362" s="46" t="str">
        <f t="shared" si="685"/>
        <v>-</v>
      </c>
      <c r="X3362" s="58">
        <f t="shared" si="686"/>
        <v>0</v>
      </c>
      <c r="Y3362" s="46" t="str">
        <f t="shared" si="687"/>
        <v>Yes</v>
      </c>
      <c r="Z3362" s="46" t="str">
        <f t="shared" si="688"/>
        <v>Very high</v>
      </c>
    </row>
    <row r="3363" spans="1:26" x14ac:dyDescent="0.25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76"/>
        <v>6304</v>
      </c>
      <c r="L3363" s="46">
        <f t="shared" si="677"/>
        <v>7008</v>
      </c>
      <c r="M3363" s="46">
        <v>86</v>
      </c>
      <c r="N3363" s="46">
        <f t="shared" si="678"/>
        <v>7094</v>
      </c>
      <c r="O3363" s="46">
        <f t="shared" si="679"/>
        <v>790</v>
      </c>
      <c r="P3363" s="46" t="s">
        <v>64</v>
      </c>
      <c r="Q3363" s="58">
        <f t="shared" si="680"/>
        <v>0.3</v>
      </c>
      <c r="R3363" s="46">
        <f t="shared" si="681"/>
        <v>2128.1999999999998</v>
      </c>
      <c r="S3363" s="58" t="str">
        <f t="shared" si="682"/>
        <v>No Discount</v>
      </c>
      <c r="T3363" s="46" t="str">
        <f t="shared" si="683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84"/>
        <v>0.3</v>
      </c>
      <c r="W3363" s="46">
        <f t="shared" si="685"/>
        <v>2128.1999999999998</v>
      </c>
      <c r="X3363" s="58">
        <f t="shared" si="686"/>
        <v>0</v>
      </c>
      <c r="Y3363" s="46" t="str">
        <f t="shared" si="687"/>
        <v>Yes</v>
      </c>
      <c r="Z3363" s="46" t="str">
        <f t="shared" si="688"/>
        <v>Very high</v>
      </c>
    </row>
    <row r="3364" spans="1:26" x14ac:dyDescent="0.25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76"/>
        <v>16371</v>
      </c>
      <c r="L3364" s="46">
        <f t="shared" si="677"/>
        <v>17508</v>
      </c>
      <c r="M3364" s="46">
        <v>85</v>
      </c>
      <c r="N3364" s="46">
        <f t="shared" si="678"/>
        <v>17593</v>
      </c>
      <c r="O3364" s="46">
        <f t="shared" si="679"/>
        <v>1222</v>
      </c>
      <c r="P3364" s="46" t="s">
        <v>28</v>
      </c>
      <c r="Q3364" s="58">
        <f t="shared" si="680"/>
        <v>0.3</v>
      </c>
      <c r="R3364" s="46">
        <f t="shared" si="681"/>
        <v>5277.9</v>
      </c>
      <c r="S3364" s="58" t="str">
        <f t="shared" si="682"/>
        <v>No Discount</v>
      </c>
      <c r="T3364" s="46" t="str">
        <f t="shared" si="683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84"/>
        <v>0.3</v>
      </c>
      <c r="W3364" s="46">
        <f t="shared" si="685"/>
        <v>5277.9</v>
      </c>
      <c r="X3364" s="58">
        <f t="shared" si="686"/>
        <v>0</v>
      </c>
      <c r="Y3364" s="46" t="str">
        <f t="shared" si="687"/>
        <v>Yes</v>
      </c>
      <c r="Z3364" s="46" t="str">
        <f t="shared" si="688"/>
        <v>Very high</v>
      </c>
    </row>
    <row r="3365" spans="1:26" x14ac:dyDescent="0.25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76"/>
        <v>3940</v>
      </c>
      <c r="L3365" s="46">
        <f t="shared" si="677"/>
        <v>4176</v>
      </c>
      <c r="M3365" s="46">
        <v>40</v>
      </c>
      <c r="N3365" s="46">
        <f t="shared" si="678"/>
        <v>4216</v>
      </c>
      <c r="O3365" s="46">
        <f t="shared" si="679"/>
        <v>276</v>
      </c>
      <c r="P3365" s="46" t="s">
        <v>28</v>
      </c>
      <c r="Q3365" s="58">
        <f t="shared" si="680"/>
        <v>0</v>
      </c>
      <c r="R3365" s="46" t="str">
        <f t="shared" si="681"/>
        <v>-</v>
      </c>
      <c r="S3365" s="58" t="str">
        <f t="shared" si="682"/>
        <v>No Discount</v>
      </c>
      <c r="T3365" s="46" t="str">
        <f t="shared" si="683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84"/>
        <v>0</v>
      </c>
      <c r="W3365" s="46" t="str">
        <f t="shared" si="685"/>
        <v>-</v>
      </c>
      <c r="X3365" s="58">
        <f t="shared" si="686"/>
        <v>0</v>
      </c>
      <c r="Y3365" s="46" t="str">
        <f t="shared" si="687"/>
        <v>Yes</v>
      </c>
      <c r="Z3365" s="46" t="str">
        <f t="shared" si="688"/>
        <v>MID</v>
      </c>
    </row>
    <row r="3366" spans="1:26" x14ac:dyDescent="0.25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76"/>
        <v>25680</v>
      </c>
      <c r="L3366" s="46">
        <f t="shared" si="677"/>
        <v>27462</v>
      </c>
      <c r="M3366" s="46">
        <v>34</v>
      </c>
      <c r="N3366" s="46">
        <f t="shared" si="678"/>
        <v>27496</v>
      </c>
      <c r="O3366" s="46">
        <f t="shared" si="679"/>
        <v>1816</v>
      </c>
      <c r="P3366" s="46" t="s">
        <v>28</v>
      </c>
      <c r="Q3366" s="58">
        <f t="shared" si="680"/>
        <v>0.3</v>
      </c>
      <c r="R3366" s="46">
        <f t="shared" si="681"/>
        <v>8248.7999999999993</v>
      </c>
      <c r="S3366" s="58" t="str">
        <f t="shared" si="682"/>
        <v>No Discount</v>
      </c>
      <c r="T3366" s="46" t="str">
        <f t="shared" si="683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84"/>
        <v>0.3</v>
      </c>
      <c r="W3366" s="46">
        <f t="shared" si="685"/>
        <v>8248.7999999999993</v>
      </c>
      <c r="X3366" s="58">
        <f t="shared" si="686"/>
        <v>0</v>
      </c>
      <c r="Y3366" s="46" t="str">
        <f t="shared" si="687"/>
        <v>Yes</v>
      </c>
      <c r="Z3366" s="46" t="str">
        <f t="shared" si="688"/>
        <v>MID</v>
      </c>
    </row>
    <row r="3367" spans="1:26" x14ac:dyDescent="0.25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76"/>
        <v>945</v>
      </c>
      <c r="L3367" s="46">
        <f t="shared" si="677"/>
        <v>1030</v>
      </c>
      <c r="M3367" s="46">
        <v>80</v>
      </c>
      <c r="N3367" s="46">
        <f t="shared" si="678"/>
        <v>1110</v>
      </c>
      <c r="O3367" s="46">
        <f t="shared" si="679"/>
        <v>165</v>
      </c>
      <c r="P3367" s="46" t="s">
        <v>28</v>
      </c>
      <c r="Q3367" s="58">
        <f t="shared" si="680"/>
        <v>0</v>
      </c>
      <c r="R3367" s="46">
        <f t="shared" si="681"/>
        <v>310.8</v>
      </c>
      <c r="S3367" s="58" t="str">
        <f t="shared" si="682"/>
        <v>No Discount</v>
      </c>
      <c r="T3367" s="46" t="str">
        <f t="shared" si="683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84"/>
        <v>0</v>
      </c>
      <c r="W3367" s="46">
        <f t="shared" si="685"/>
        <v>310.8</v>
      </c>
      <c r="X3367" s="58">
        <f t="shared" si="686"/>
        <v>0</v>
      </c>
      <c r="Y3367" s="46" t="str">
        <f t="shared" si="687"/>
        <v>No</v>
      </c>
      <c r="Z3367" s="46" t="str">
        <f t="shared" si="688"/>
        <v>Very high</v>
      </c>
    </row>
    <row r="3368" spans="1:26" x14ac:dyDescent="0.25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76"/>
        <v>7330</v>
      </c>
      <c r="L3368" s="46">
        <f t="shared" si="677"/>
        <v>7760</v>
      </c>
      <c r="M3368" s="46">
        <v>57</v>
      </c>
      <c r="N3368" s="46">
        <f t="shared" si="678"/>
        <v>7817</v>
      </c>
      <c r="O3368" s="46">
        <f t="shared" si="679"/>
        <v>487</v>
      </c>
      <c r="P3368" s="46" t="s">
        <v>28</v>
      </c>
      <c r="Q3368" s="58">
        <f t="shared" si="680"/>
        <v>0</v>
      </c>
      <c r="R3368" s="46">
        <f t="shared" si="681"/>
        <v>1172.55</v>
      </c>
      <c r="S3368" s="58" t="str">
        <f t="shared" si="682"/>
        <v>No Discount</v>
      </c>
      <c r="T3368" s="46" t="str">
        <f t="shared" si="683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84"/>
        <v>0</v>
      </c>
      <c r="W3368" s="46" t="str">
        <f t="shared" si="685"/>
        <v>-</v>
      </c>
      <c r="X3368" s="58">
        <f t="shared" si="686"/>
        <v>0</v>
      </c>
      <c r="Y3368" s="46" t="str">
        <f t="shared" si="687"/>
        <v>Yes</v>
      </c>
      <c r="Z3368" s="46" t="str">
        <f t="shared" si="688"/>
        <v>HIGH</v>
      </c>
    </row>
    <row r="3369" spans="1:26" x14ac:dyDescent="0.25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76"/>
        <v>29020</v>
      </c>
      <c r="L3369" s="46">
        <f t="shared" si="677"/>
        <v>30764</v>
      </c>
      <c r="M3369" s="46">
        <v>48</v>
      </c>
      <c r="N3369" s="46">
        <f t="shared" si="678"/>
        <v>30812</v>
      </c>
      <c r="O3369" s="46">
        <f t="shared" si="679"/>
        <v>1792</v>
      </c>
      <c r="P3369" s="46" t="s">
        <v>152</v>
      </c>
      <c r="Q3369" s="58">
        <f t="shared" si="680"/>
        <v>0</v>
      </c>
      <c r="R3369" s="46" t="str">
        <f t="shared" si="681"/>
        <v>-</v>
      </c>
      <c r="S3369" s="58" t="str">
        <f t="shared" si="682"/>
        <v>No Discount</v>
      </c>
      <c r="T3369" s="46" t="str">
        <f t="shared" si="683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84"/>
        <v>0</v>
      </c>
      <c r="W3369" s="46" t="str">
        <f t="shared" si="685"/>
        <v>-</v>
      </c>
      <c r="X3369" s="58">
        <f t="shared" si="686"/>
        <v>0</v>
      </c>
      <c r="Y3369" s="46" t="str">
        <f t="shared" si="687"/>
        <v>Yes</v>
      </c>
      <c r="Z3369" s="46" t="str">
        <f t="shared" si="688"/>
        <v>HIGH</v>
      </c>
    </row>
    <row r="3370" spans="1:26" x14ac:dyDescent="0.25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76"/>
        <v>41736</v>
      </c>
      <c r="L3370" s="46">
        <f t="shared" si="677"/>
        <v>45048</v>
      </c>
      <c r="M3370" s="46">
        <v>34</v>
      </c>
      <c r="N3370" s="46">
        <f t="shared" si="678"/>
        <v>45082</v>
      </c>
      <c r="O3370" s="46">
        <f t="shared" si="679"/>
        <v>3346</v>
      </c>
      <c r="P3370" s="46" t="s">
        <v>28</v>
      </c>
      <c r="Q3370" s="58">
        <f t="shared" si="680"/>
        <v>0</v>
      </c>
      <c r="R3370" s="46" t="str">
        <f t="shared" si="681"/>
        <v>-</v>
      </c>
      <c r="S3370" s="58">
        <f t="shared" si="682"/>
        <v>0.02</v>
      </c>
      <c r="T3370" s="46" t="str">
        <f t="shared" si="683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84"/>
        <v>0</v>
      </c>
      <c r="W3370" s="46" t="str">
        <f t="shared" si="685"/>
        <v>-</v>
      </c>
      <c r="X3370" s="58">
        <f t="shared" si="686"/>
        <v>0.02</v>
      </c>
      <c r="Y3370" s="46" t="str">
        <f t="shared" si="687"/>
        <v>Yes</v>
      </c>
      <c r="Z3370" s="46" t="str">
        <f t="shared" si="688"/>
        <v>MID</v>
      </c>
    </row>
    <row r="3371" spans="1:26" x14ac:dyDescent="0.25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76"/>
        <v>5050</v>
      </c>
      <c r="L3371" s="46">
        <f t="shared" si="677"/>
        <v>5355</v>
      </c>
      <c r="M3371" s="46">
        <v>46</v>
      </c>
      <c r="N3371" s="46">
        <f t="shared" si="678"/>
        <v>5401</v>
      </c>
      <c r="O3371" s="46">
        <f t="shared" si="679"/>
        <v>351</v>
      </c>
      <c r="P3371" s="46" t="s">
        <v>28</v>
      </c>
      <c r="Q3371" s="58">
        <f t="shared" si="680"/>
        <v>0</v>
      </c>
      <c r="R3371" s="46" t="str">
        <f t="shared" si="681"/>
        <v>-</v>
      </c>
      <c r="S3371" s="58" t="str">
        <f t="shared" si="682"/>
        <v>No Discount</v>
      </c>
      <c r="T3371" s="46" t="str">
        <f t="shared" si="683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84"/>
        <v>0</v>
      </c>
      <c r="W3371" s="46" t="str">
        <f t="shared" si="685"/>
        <v>-</v>
      </c>
      <c r="X3371" s="58">
        <f t="shared" si="686"/>
        <v>0</v>
      </c>
      <c r="Y3371" s="46" t="str">
        <f t="shared" si="687"/>
        <v>No</v>
      </c>
      <c r="Z3371" s="46" t="str">
        <f t="shared" si="688"/>
        <v>HIGH</v>
      </c>
    </row>
    <row r="3372" spans="1:26" x14ac:dyDescent="0.25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76"/>
        <v>1702</v>
      </c>
      <c r="L3372" s="46">
        <f t="shared" si="677"/>
        <v>1734</v>
      </c>
      <c r="M3372" s="46">
        <v>70</v>
      </c>
      <c r="N3372" s="46">
        <f t="shared" si="678"/>
        <v>1804</v>
      </c>
      <c r="O3372" s="46">
        <f t="shared" si="679"/>
        <v>102</v>
      </c>
      <c r="P3372" s="46" t="s">
        <v>28</v>
      </c>
      <c r="Q3372" s="58">
        <f t="shared" si="680"/>
        <v>0</v>
      </c>
      <c r="R3372" s="46">
        <f t="shared" si="681"/>
        <v>270.59999999999997</v>
      </c>
      <c r="S3372" s="58" t="str">
        <f t="shared" si="682"/>
        <v>No Discount</v>
      </c>
      <c r="T3372" s="46" t="str">
        <f t="shared" si="683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84"/>
        <v>0</v>
      </c>
      <c r="W3372" s="46" t="str">
        <f t="shared" si="685"/>
        <v>-</v>
      </c>
      <c r="X3372" s="58">
        <f t="shared" si="686"/>
        <v>0</v>
      </c>
      <c r="Y3372" s="46" t="str">
        <f t="shared" si="687"/>
        <v>Yes</v>
      </c>
      <c r="Z3372" s="46" t="str">
        <f t="shared" si="688"/>
        <v>Very high</v>
      </c>
    </row>
    <row r="3373" spans="1:26" x14ac:dyDescent="0.25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76"/>
        <v>522</v>
      </c>
      <c r="L3373" s="46">
        <f t="shared" si="677"/>
        <v>567</v>
      </c>
      <c r="M3373" s="46">
        <v>10</v>
      </c>
      <c r="N3373" s="46">
        <f t="shared" si="678"/>
        <v>577</v>
      </c>
      <c r="O3373" s="46">
        <f t="shared" si="679"/>
        <v>55</v>
      </c>
      <c r="P3373" s="46" t="s">
        <v>30</v>
      </c>
      <c r="Q3373" s="58">
        <f t="shared" si="680"/>
        <v>0.3</v>
      </c>
      <c r="R3373" s="46">
        <f t="shared" si="681"/>
        <v>173.1</v>
      </c>
      <c r="S3373" s="58" t="str">
        <f t="shared" si="682"/>
        <v>No Discount</v>
      </c>
      <c r="T3373" s="46" t="str">
        <f t="shared" si="683"/>
        <v>No</v>
      </c>
      <c r="U3373" s="47" t="str" cm="1">
        <f t="array" ref="U3373">_xlfn.IFS(M3373&lt;=20,"Low",M3373&lt;=40,"Mid",M3373&lt;=60,"High",M3373&gt;60,"Very High")</f>
        <v>Low</v>
      </c>
      <c r="V3373" s="58">
        <f t="shared" si="684"/>
        <v>0.3</v>
      </c>
      <c r="W3373" s="46">
        <f t="shared" si="685"/>
        <v>173.1</v>
      </c>
      <c r="X3373" s="58">
        <f t="shared" si="686"/>
        <v>0</v>
      </c>
      <c r="Y3373" s="46" t="str">
        <f t="shared" si="687"/>
        <v>No</v>
      </c>
      <c r="Z3373" s="46" t="str">
        <f t="shared" si="688"/>
        <v>LOW</v>
      </c>
    </row>
    <row r="3374" spans="1:26" x14ac:dyDescent="0.25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76"/>
        <v>931</v>
      </c>
      <c r="L3374" s="46">
        <f t="shared" si="677"/>
        <v>998</v>
      </c>
      <c r="M3374" s="46">
        <v>50</v>
      </c>
      <c r="N3374" s="46">
        <f t="shared" si="678"/>
        <v>1048</v>
      </c>
      <c r="O3374" s="46">
        <f t="shared" si="679"/>
        <v>117</v>
      </c>
      <c r="P3374" s="46" t="s">
        <v>30</v>
      </c>
      <c r="Q3374" s="58">
        <f t="shared" si="680"/>
        <v>0</v>
      </c>
      <c r="R3374" s="46" t="str">
        <f t="shared" si="681"/>
        <v>-</v>
      </c>
      <c r="S3374" s="58" t="str">
        <f t="shared" si="682"/>
        <v>No Discount</v>
      </c>
      <c r="T3374" s="46" t="str">
        <f t="shared" si="683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si="684"/>
        <v>0</v>
      </c>
      <c r="W3374" s="46" t="str">
        <f t="shared" si="685"/>
        <v>-</v>
      </c>
      <c r="X3374" s="58">
        <f t="shared" si="686"/>
        <v>0</v>
      </c>
      <c r="Y3374" s="46" t="str">
        <f t="shared" si="687"/>
        <v>No</v>
      </c>
      <c r="Z3374" s="46" t="str">
        <f t="shared" si="688"/>
        <v>HIGH</v>
      </c>
    </row>
    <row r="3375" spans="1:26" x14ac:dyDescent="0.25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76"/>
        <v>41601</v>
      </c>
      <c r="L3375" s="46">
        <f t="shared" si="677"/>
        <v>46277</v>
      </c>
      <c r="M3375" s="46">
        <v>37</v>
      </c>
      <c r="N3375" s="46">
        <f t="shared" si="678"/>
        <v>46314</v>
      </c>
      <c r="O3375" s="46">
        <f t="shared" si="679"/>
        <v>4713</v>
      </c>
      <c r="P3375" s="46" t="s">
        <v>30</v>
      </c>
      <c r="Q3375" s="58">
        <f t="shared" si="680"/>
        <v>0</v>
      </c>
      <c r="R3375" s="46" t="str">
        <f t="shared" si="681"/>
        <v>-</v>
      </c>
      <c r="S3375" s="58">
        <f t="shared" si="682"/>
        <v>0.02</v>
      </c>
      <c r="T3375" s="46" t="str">
        <f t="shared" si="683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84"/>
        <v>0</v>
      </c>
      <c r="W3375" s="46" t="str">
        <f t="shared" si="685"/>
        <v>-</v>
      </c>
      <c r="X3375" s="58">
        <f t="shared" si="686"/>
        <v>0.02</v>
      </c>
      <c r="Y3375" s="46" t="str">
        <f t="shared" si="687"/>
        <v>Yes</v>
      </c>
      <c r="Z3375" s="46" t="str">
        <f t="shared" si="688"/>
        <v>MID</v>
      </c>
    </row>
    <row r="3376" spans="1:26" x14ac:dyDescent="0.25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76"/>
        <v>465</v>
      </c>
      <c r="L3376" s="46">
        <f t="shared" si="677"/>
        <v>501</v>
      </c>
      <c r="M3376" s="46">
        <v>30</v>
      </c>
      <c r="N3376" s="46">
        <f t="shared" si="678"/>
        <v>531</v>
      </c>
      <c r="O3376" s="46">
        <f t="shared" si="679"/>
        <v>66</v>
      </c>
      <c r="P3376" s="46" t="s">
        <v>30</v>
      </c>
      <c r="Q3376" s="58">
        <f t="shared" si="680"/>
        <v>0</v>
      </c>
      <c r="R3376" s="46">
        <f t="shared" si="681"/>
        <v>79.649999999999991</v>
      </c>
      <c r="S3376" s="58" t="str">
        <f t="shared" si="682"/>
        <v>No Discount</v>
      </c>
      <c r="T3376" s="46" t="str">
        <f t="shared" si="683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84"/>
        <v>0</v>
      </c>
      <c r="W3376" s="46" t="str">
        <f t="shared" si="685"/>
        <v>-</v>
      </c>
      <c r="X3376" s="58">
        <f t="shared" si="686"/>
        <v>0</v>
      </c>
      <c r="Y3376" s="46" t="str">
        <f t="shared" si="687"/>
        <v>No</v>
      </c>
      <c r="Z3376" s="46" t="str">
        <f t="shared" si="688"/>
        <v>MID</v>
      </c>
    </row>
    <row r="3377" spans="1:26" x14ac:dyDescent="0.25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76"/>
        <v>3090</v>
      </c>
      <c r="L3377" s="46">
        <f t="shared" si="677"/>
        <v>3309</v>
      </c>
      <c r="M3377" s="46">
        <v>44</v>
      </c>
      <c r="N3377" s="46">
        <f t="shared" si="678"/>
        <v>3353</v>
      </c>
      <c r="O3377" s="46">
        <f t="shared" si="679"/>
        <v>263</v>
      </c>
      <c r="P3377" s="46" t="s">
        <v>28</v>
      </c>
      <c r="Q3377" s="58">
        <f t="shared" si="680"/>
        <v>0</v>
      </c>
      <c r="R3377" s="46" t="str">
        <f t="shared" si="681"/>
        <v>-</v>
      </c>
      <c r="S3377" s="58" t="str">
        <f t="shared" si="682"/>
        <v>No Discount</v>
      </c>
      <c r="T3377" s="46" t="str">
        <f t="shared" si="683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84"/>
        <v>0</v>
      </c>
      <c r="W3377" s="46" t="str">
        <f t="shared" si="685"/>
        <v>-</v>
      </c>
      <c r="X3377" s="58">
        <f t="shared" si="686"/>
        <v>0</v>
      </c>
      <c r="Y3377" s="46" t="str">
        <f t="shared" si="687"/>
        <v>No</v>
      </c>
      <c r="Z3377" s="46" t="str">
        <f t="shared" si="688"/>
        <v>HIGH</v>
      </c>
    </row>
    <row r="3378" spans="1:26" x14ac:dyDescent="0.25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76"/>
        <v>5304</v>
      </c>
      <c r="L3378" s="46">
        <f t="shared" si="677"/>
        <v>5788</v>
      </c>
      <c r="M3378" s="46">
        <v>39</v>
      </c>
      <c r="N3378" s="46">
        <f t="shared" si="678"/>
        <v>5827</v>
      </c>
      <c r="O3378" s="46">
        <f t="shared" si="679"/>
        <v>523</v>
      </c>
      <c r="P3378" s="46" t="s">
        <v>30</v>
      </c>
      <c r="Q3378" s="58">
        <f t="shared" si="680"/>
        <v>0</v>
      </c>
      <c r="R3378" s="46" t="str">
        <f t="shared" si="681"/>
        <v>-</v>
      </c>
      <c r="S3378" s="58" t="str">
        <f t="shared" si="682"/>
        <v>No Discount</v>
      </c>
      <c r="T3378" s="46" t="str">
        <f t="shared" si="683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84"/>
        <v>0</v>
      </c>
      <c r="W3378" s="46" t="str">
        <f t="shared" si="685"/>
        <v>-</v>
      </c>
      <c r="X3378" s="58">
        <f t="shared" si="686"/>
        <v>0</v>
      </c>
      <c r="Y3378" s="46" t="str">
        <f t="shared" si="687"/>
        <v>Yes</v>
      </c>
      <c r="Z3378" s="46" t="str">
        <f t="shared" si="688"/>
        <v>MID</v>
      </c>
    </row>
    <row r="3379" spans="1:26" x14ac:dyDescent="0.25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76"/>
        <v>524</v>
      </c>
      <c r="L3379" s="46">
        <f t="shared" si="677"/>
        <v>596</v>
      </c>
      <c r="M3379" s="46">
        <v>30</v>
      </c>
      <c r="N3379" s="46">
        <f t="shared" si="678"/>
        <v>626</v>
      </c>
      <c r="O3379" s="46">
        <f t="shared" si="679"/>
        <v>102</v>
      </c>
      <c r="P3379" s="46" t="s">
        <v>30</v>
      </c>
      <c r="Q3379" s="58">
        <f t="shared" si="680"/>
        <v>0.3</v>
      </c>
      <c r="R3379" s="46">
        <f t="shared" si="681"/>
        <v>187.79999999999998</v>
      </c>
      <c r="S3379" s="58" t="str">
        <f t="shared" si="682"/>
        <v>No Discount</v>
      </c>
      <c r="T3379" s="46" t="str">
        <f t="shared" si="683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84"/>
        <v>0.3</v>
      </c>
      <c r="W3379" s="46">
        <f t="shared" si="685"/>
        <v>187.79999999999998</v>
      </c>
      <c r="X3379" s="58">
        <f t="shared" si="686"/>
        <v>0</v>
      </c>
      <c r="Y3379" s="46" t="str">
        <f t="shared" si="687"/>
        <v>No</v>
      </c>
      <c r="Z3379" s="46" t="str">
        <f t="shared" si="688"/>
        <v>MID</v>
      </c>
    </row>
    <row r="3380" spans="1:26" x14ac:dyDescent="0.25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76"/>
        <v>2160</v>
      </c>
      <c r="L3380" s="46">
        <f t="shared" si="677"/>
        <v>2400</v>
      </c>
      <c r="M3380" s="46">
        <v>70</v>
      </c>
      <c r="N3380" s="46">
        <f t="shared" si="678"/>
        <v>2470</v>
      </c>
      <c r="O3380" s="46">
        <f t="shared" si="679"/>
        <v>310</v>
      </c>
      <c r="P3380" s="46" t="s">
        <v>30</v>
      </c>
      <c r="Q3380" s="58">
        <f t="shared" si="680"/>
        <v>0</v>
      </c>
      <c r="R3380" s="46">
        <f t="shared" si="681"/>
        <v>691.6</v>
      </c>
      <c r="S3380" s="58" t="str">
        <f t="shared" si="682"/>
        <v>No Discount</v>
      </c>
      <c r="T3380" s="46" t="str">
        <f t="shared" si="683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84"/>
        <v>0</v>
      </c>
      <c r="W3380" s="46">
        <f t="shared" si="685"/>
        <v>691.6</v>
      </c>
      <c r="X3380" s="58">
        <f t="shared" si="686"/>
        <v>0</v>
      </c>
      <c r="Y3380" s="46" t="str">
        <f t="shared" si="687"/>
        <v>No</v>
      </c>
      <c r="Z3380" s="46" t="str">
        <f t="shared" si="688"/>
        <v>Very high</v>
      </c>
    </row>
    <row r="3381" spans="1:26" x14ac:dyDescent="0.25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76"/>
        <v>5114</v>
      </c>
      <c r="L3381" s="46">
        <f t="shared" si="677"/>
        <v>5580</v>
      </c>
      <c r="M3381" s="46">
        <v>25</v>
      </c>
      <c r="N3381" s="46">
        <f t="shared" si="678"/>
        <v>5605</v>
      </c>
      <c r="O3381" s="46">
        <f t="shared" si="679"/>
        <v>491</v>
      </c>
      <c r="P3381" s="46" t="s">
        <v>28</v>
      </c>
      <c r="Q3381" s="58">
        <f t="shared" si="680"/>
        <v>0</v>
      </c>
      <c r="R3381" s="46">
        <f t="shared" si="681"/>
        <v>1569.4</v>
      </c>
      <c r="S3381" s="58" t="str">
        <f t="shared" si="682"/>
        <v>No Discount</v>
      </c>
      <c r="T3381" s="46" t="str">
        <f t="shared" si="683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84"/>
        <v>0</v>
      </c>
      <c r="W3381" s="46">
        <f t="shared" si="685"/>
        <v>1569.4</v>
      </c>
      <c r="X3381" s="58">
        <f t="shared" si="686"/>
        <v>0</v>
      </c>
      <c r="Y3381" s="46" t="str">
        <f t="shared" si="687"/>
        <v>Yes</v>
      </c>
      <c r="Z3381" s="46" t="str">
        <f t="shared" si="688"/>
        <v>MID</v>
      </c>
    </row>
    <row r="3382" spans="1:26" x14ac:dyDescent="0.25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76"/>
        <v>2681</v>
      </c>
      <c r="L3382" s="46">
        <f t="shared" si="677"/>
        <v>2787</v>
      </c>
      <c r="M3382" s="46">
        <v>97</v>
      </c>
      <c r="N3382" s="46">
        <f t="shared" si="678"/>
        <v>2884</v>
      </c>
      <c r="O3382" s="46">
        <f t="shared" si="679"/>
        <v>203</v>
      </c>
      <c r="P3382" s="46" t="s">
        <v>64</v>
      </c>
      <c r="Q3382" s="58">
        <f t="shared" si="680"/>
        <v>0</v>
      </c>
      <c r="R3382" s="46">
        <f t="shared" si="681"/>
        <v>807.5200000000001</v>
      </c>
      <c r="S3382" s="58" t="str">
        <f t="shared" si="682"/>
        <v>No Discount</v>
      </c>
      <c r="T3382" s="46" t="str">
        <f t="shared" si="683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84"/>
        <v>0</v>
      </c>
      <c r="W3382" s="46">
        <f t="shared" si="685"/>
        <v>807.5200000000001</v>
      </c>
      <c r="X3382" s="58">
        <f t="shared" si="686"/>
        <v>0</v>
      </c>
      <c r="Y3382" s="46" t="str">
        <f t="shared" si="687"/>
        <v>Yes</v>
      </c>
      <c r="Z3382" s="46" t="str">
        <f t="shared" si="688"/>
        <v>Very high</v>
      </c>
    </row>
    <row r="3383" spans="1:26" x14ac:dyDescent="0.25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76"/>
        <v>38304</v>
      </c>
      <c r="L3383" s="46">
        <f t="shared" si="677"/>
        <v>40206</v>
      </c>
      <c r="M3383" s="46">
        <v>29</v>
      </c>
      <c r="N3383" s="46">
        <f t="shared" si="678"/>
        <v>40235</v>
      </c>
      <c r="O3383" s="46">
        <f t="shared" si="679"/>
        <v>1931</v>
      </c>
      <c r="P3383" s="46" t="s">
        <v>30</v>
      </c>
      <c r="Q3383" s="58">
        <f t="shared" si="680"/>
        <v>0</v>
      </c>
      <c r="R3383" s="46">
        <f t="shared" si="681"/>
        <v>6035.25</v>
      </c>
      <c r="S3383" s="58" t="str">
        <f t="shared" si="682"/>
        <v>No Discount</v>
      </c>
      <c r="T3383" s="46" t="str">
        <f t="shared" si="683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84"/>
        <v>0</v>
      </c>
      <c r="W3383" s="46" t="str">
        <f t="shared" si="685"/>
        <v>-</v>
      </c>
      <c r="X3383" s="58">
        <f t="shared" si="686"/>
        <v>0</v>
      </c>
      <c r="Y3383" s="46" t="str">
        <f t="shared" si="687"/>
        <v>Yes</v>
      </c>
      <c r="Z3383" s="46" t="str">
        <f t="shared" si="688"/>
        <v>MID</v>
      </c>
    </row>
    <row r="3384" spans="1:26" x14ac:dyDescent="0.25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76"/>
        <v>942</v>
      </c>
      <c r="L3384" s="46">
        <f t="shared" si="677"/>
        <v>996</v>
      </c>
      <c r="M3384" s="46">
        <v>30</v>
      </c>
      <c r="N3384" s="46">
        <f t="shared" si="678"/>
        <v>1026</v>
      </c>
      <c r="O3384" s="46">
        <f t="shared" si="679"/>
        <v>84</v>
      </c>
      <c r="P3384" s="46" t="s">
        <v>28</v>
      </c>
      <c r="Q3384" s="58">
        <f t="shared" si="680"/>
        <v>0.3</v>
      </c>
      <c r="R3384" s="46">
        <f t="shared" si="681"/>
        <v>307.8</v>
      </c>
      <c r="S3384" s="58" t="str">
        <f t="shared" si="682"/>
        <v>No Discount</v>
      </c>
      <c r="T3384" s="46" t="str">
        <f t="shared" si="683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84"/>
        <v>0.3</v>
      </c>
      <c r="W3384" s="46">
        <f t="shared" si="685"/>
        <v>307.8</v>
      </c>
      <c r="X3384" s="58">
        <f t="shared" si="686"/>
        <v>0</v>
      </c>
      <c r="Y3384" s="46" t="str">
        <f t="shared" si="687"/>
        <v>No</v>
      </c>
      <c r="Z3384" s="46" t="str">
        <f t="shared" si="688"/>
        <v>MID</v>
      </c>
    </row>
    <row r="3385" spans="1:26" x14ac:dyDescent="0.25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76"/>
        <v>9230</v>
      </c>
      <c r="L3385" s="46">
        <f t="shared" si="677"/>
        <v>9790</v>
      </c>
      <c r="M3385" s="46">
        <v>58</v>
      </c>
      <c r="N3385" s="46">
        <f t="shared" si="678"/>
        <v>9848</v>
      </c>
      <c r="O3385" s="46">
        <f t="shared" si="679"/>
        <v>618</v>
      </c>
      <c r="P3385" s="46" t="s">
        <v>30</v>
      </c>
      <c r="Q3385" s="58">
        <f t="shared" si="680"/>
        <v>0</v>
      </c>
      <c r="R3385" s="46" t="str">
        <f t="shared" si="681"/>
        <v>-</v>
      </c>
      <c r="S3385" s="58" t="str">
        <f t="shared" si="682"/>
        <v>No Discount</v>
      </c>
      <c r="T3385" s="46" t="str">
        <f t="shared" si="683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84"/>
        <v>0</v>
      </c>
      <c r="W3385" s="46" t="str">
        <f t="shared" si="685"/>
        <v>-</v>
      </c>
      <c r="X3385" s="58">
        <f t="shared" si="686"/>
        <v>0</v>
      </c>
      <c r="Y3385" s="46" t="str">
        <f t="shared" si="687"/>
        <v>No</v>
      </c>
      <c r="Z3385" s="46" t="str">
        <f t="shared" si="688"/>
        <v>HIGH</v>
      </c>
    </row>
    <row r="3386" spans="1:26" x14ac:dyDescent="0.25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76"/>
        <v>2502</v>
      </c>
      <c r="L3386" s="46">
        <f t="shared" si="677"/>
        <v>2700</v>
      </c>
      <c r="M3386" s="46">
        <v>52</v>
      </c>
      <c r="N3386" s="46">
        <f t="shared" si="678"/>
        <v>2752</v>
      </c>
      <c r="O3386" s="46">
        <f t="shared" si="679"/>
        <v>250</v>
      </c>
      <c r="P3386" s="46" t="s">
        <v>30</v>
      </c>
      <c r="Q3386" s="58">
        <f t="shared" si="680"/>
        <v>0.3</v>
      </c>
      <c r="R3386" s="46">
        <f t="shared" si="681"/>
        <v>825.6</v>
      </c>
      <c r="S3386" s="58" t="str">
        <f t="shared" si="682"/>
        <v>No Discount</v>
      </c>
      <c r="T3386" s="46" t="str">
        <f t="shared" si="683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84"/>
        <v>0.3</v>
      </c>
      <c r="W3386" s="46">
        <f t="shared" si="685"/>
        <v>825.6</v>
      </c>
      <c r="X3386" s="58">
        <f t="shared" si="686"/>
        <v>0</v>
      </c>
      <c r="Y3386" s="46" t="str">
        <f t="shared" si="687"/>
        <v>No</v>
      </c>
      <c r="Z3386" s="46" t="str">
        <f t="shared" si="688"/>
        <v>HIGH</v>
      </c>
    </row>
    <row r="3387" spans="1:26" x14ac:dyDescent="0.25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76"/>
        <v>5568</v>
      </c>
      <c r="L3387" s="46">
        <f t="shared" si="677"/>
        <v>5952</v>
      </c>
      <c r="M3387" s="46">
        <v>74</v>
      </c>
      <c r="N3387" s="46">
        <f t="shared" si="678"/>
        <v>6026</v>
      </c>
      <c r="O3387" s="46">
        <f t="shared" si="679"/>
        <v>458</v>
      </c>
      <c r="P3387" s="46" t="s">
        <v>28</v>
      </c>
      <c r="Q3387" s="58">
        <f t="shared" si="680"/>
        <v>0</v>
      </c>
      <c r="R3387" s="46">
        <f t="shared" si="681"/>
        <v>903.9</v>
      </c>
      <c r="S3387" s="58" t="str">
        <f t="shared" si="682"/>
        <v>No Discount</v>
      </c>
      <c r="T3387" s="46" t="str">
        <f t="shared" si="683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84"/>
        <v>0</v>
      </c>
      <c r="W3387" s="46" t="str">
        <f t="shared" si="685"/>
        <v>-</v>
      </c>
      <c r="X3387" s="58">
        <f t="shared" si="686"/>
        <v>0</v>
      </c>
      <c r="Y3387" s="46" t="str">
        <f t="shared" si="687"/>
        <v>No</v>
      </c>
      <c r="Z3387" s="46" t="str">
        <f t="shared" si="688"/>
        <v>Very high</v>
      </c>
    </row>
    <row r="3388" spans="1:26" x14ac:dyDescent="0.25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76"/>
        <v>2825</v>
      </c>
      <c r="L3388" s="46">
        <f t="shared" si="677"/>
        <v>3225</v>
      </c>
      <c r="M3388" s="46">
        <v>74</v>
      </c>
      <c r="N3388" s="46">
        <f t="shared" si="678"/>
        <v>3299</v>
      </c>
      <c r="O3388" s="46">
        <f t="shared" si="679"/>
        <v>474</v>
      </c>
      <c r="P3388" s="46" t="s">
        <v>30</v>
      </c>
      <c r="Q3388" s="58">
        <f t="shared" si="680"/>
        <v>0</v>
      </c>
      <c r="R3388" s="46">
        <f t="shared" si="681"/>
        <v>923.72000000000014</v>
      </c>
      <c r="S3388" s="58" t="str">
        <f t="shared" si="682"/>
        <v>No Discount</v>
      </c>
      <c r="T3388" s="46" t="str">
        <f t="shared" si="683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84"/>
        <v>0</v>
      </c>
      <c r="W3388" s="46">
        <f t="shared" si="685"/>
        <v>923.72000000000014</v>
      </c>
      <c r="X3388" s="58">
        <f t="shared" si="686"/>
        <v>0</v>
      </c>
      <c r="Y3388" s="46" t="str">
        <f t="shared" si="687"/>
        <v>No</v>
      </c>
      <c r="Z3388" s="46" t="str">
        <f t="shared" si="688"/>
        <v>Very high</v>
      </c>
    </row>
    <row r="3389" spans="1:26" x14ac:dyDescent="0.25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76"/>
        <v>2743</v>
      </c>
      <c r="L3389" s="46">
        <f t="shared" si="677"/>
        <v>2958</v>
      </c>
      <c r="M3389" s="46">
        <v>72</v>
      </c>
      <c r="N3389" s="46">
        <f t="shared" si="678"/>
        <v>3030</v>
      </c>
      <c r="O3389" s="46">
        <f t="shared" si="679"/>
        <v>287</v>
      </c>
      <c r="P3389" s="46" t="s">
        <v>28</v>
      </c>
      <c r="Q3389" s="58">
        <f t="shared" si="680"/>
        <v>0</v>
      </c>
      <c r="R3389" s="46">
        <f t="shared" si="681"/>
        <v>454.5</v>
      </c>
      <c r="S3389" s="58" t="str">
        <f t="shared" si="682"/>
        <v>No Discount</v>
      </c>
      <c r="T3389" s="46" t="str">
        <f t="shared" si="683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84"/>
        <v>0</v>
      </c>
      <c r="W3389" s="46" t="str">
        <f t="shared" si="685"/>
        <v>-</v>
      </c>
      <c r="X3389" s="58">
        <f t="shared" si="686"/>
        <v>0</v>
      </c>
      <c r="Y3389" s="46" t="str">
        <f t="shared" si="687"/>
        <v>Yes</v>
      </c>
      <c r="Z3389" s="46" t="str">
        <f t="shared" si="688"/>
        <v>Very high</v>
      </c>
    </row>
    <row r="3390" spans="1:26" x14ac:dyDescent="0.25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76"/>
        <v>5148</v>
      </c>
      <c r="L3390" s="46">
        <f t="shared" si="677"/>
        <v>5621</v>
      </c>
      <c r="M3390" s="46">
        <v>89</v>
      </c>
      <c r="N3390" s="46">
        <f t="shared" si="678"/>
        <v>5710</v>
      </c>
      <c r="O3390" s="46">
        <f t="shared" si="679"/>
        <v>562</v>
      </c>
      <c r="P3390" s="46" t="s">
        <v>30</v>
      </c>
      <c r="Q3390" s="58">
        <f t="shared" si="680"/>
        <v>0</v>
      </c>
      <c r="R3390" s="46" t="str">
        <f t="shared" si="681"/>
        <v>-</v>
      </c>
      <c r="S3390" s="58" t="str">
        <f t="shared" si="682"/>
        <v>No Discount</v>
      </c>
      <c r="T3390" s="46" t="str">
        <f t="shared" si="683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84"/>
        <v>0</v>
      </c>
      <c r="W3390" s="46" t="str">
        <f t="shared" si="685"/>
        <v>-</v>
      </c>
      <c r="X3390" s="58">
        <f t="shared" si="686"/>
        <v>0</v>
      </c>
      <c r="Y3390" s="46" t="str">
        <f t="shared" si="687"/>
        <v>No</v>
      </c>
      <c r="Z3390" s="46" t="str">
        <f t="shared" si="688"/>
        <v>Very high</v>
      </c>
    </row>
    <row r="3391" spans="1:26" x14ac:dyDescent="0.25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76"/>
        <v>89700</v>
      </c>
      <c r="L3391" s="46">
        <f t="shared" si="677"/>
        <v>97920</v>
      </c>
      <c r="M3391" s="46">
        <v>95</v>
      </c>
      <c r="N3391" s="46">
        <f t="shared" si="678"/>
        <v>98015</v>
      </c>
      <c r="O3391" s="46">
        <f t="shared" si="679"/>
        <v>8315</v>
      </c>
      <c r="P3391" s="46" t="s">
        <v>64</v>
      </c>
      <c r="Q3391" s="58">
        <f t="shared" si="680"/>
        <v>0</v>
      </c>
      <c r="R3391" s="46" t="str">
        <f t="shared" si="681"/>
        <v>-</v>
      </c>
      <c r="S3391" s="58" t="str">
        <f t="shared" si="682"/>
        <v>No Discount</v>
      </c>
      <c r="T3391" s="46" t="str">
        <f t="shared" si="683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84"/>
        <v>0</v>
      </c>
      <c r="W3391" s="46" t="str">
        <f t="shared" si="685"/>
        <v>-</v>
      </c>
      <c r="X3391" s="58">
        <f t="shared" si="686"/>
        <v>0</v>
      </c>
      <c r="Y3391" s="46" t="str">
        <f t="shared" si="687"/>
        <v>Yes</v>
      </c>
      <c r="Z3391" s="46" t="str">
        <f t="shared" si="688"/>
        <v>Very high</v>
      </c>
    </row>
    <row r="3392" spans="1:26" x14ac:dyDescent="0.25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76"/>
        <v>290</v>
      </c>
      <c r="L3392" s="46">
        <f t="shared" si="677"/>
        <v>315</v>
      </c>
      <c r="M3392" s="46">
        <v>10</v>
      </c>
      <c r="N3392" s="46">
        <f t="shared" si="678"/>
        <v>325</v>
      </c>
      <c r="O3392" s="46">
        <f t="shared" si="679"/>
        <v>35</v>
      </c>
      <c r="P3392" s="46" t="s">
        <v>28</v>
      </c>
      <c r="Q3392" s="58">
        <f t="shared" si="680"/>
        <v>0</v>
      </c>
      <c r="R3392" s="46" t="str">
        <f t="shared" si="681"/>
        <v>-</v>
      </c>
      <c r="S3392" s="58" t="str">
        <f t="shared" si="682"/>
        <v>No Discount</v>
      </c>
      <c r="T3392" s="46" t="str">
        <f t="shared" si="683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84"/>
        <v>0</v>
      </c>
      <c r="W3392" s="46" t="str">
        <f t="shared" si="685"/>
        <v>-</v>
      </c>
      <c r="X3392" s="58">
        <f t="shared" si="686"/>
        <v>0</v>
      </c>
      <c r="Y3392" s="46" t="str">
        <f t="shared" si="687"/>
        <v>No</v>
      </c>
      <c r="Z3392" s="46" t="str">
        <f t="shared" si="688"/>
        <v>LOW</v>
      </c>
    </row>
    <row r="3393" spans="1:26" x14ac:dyDescent="0.25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76"/>
        <v>5814</v>
      </c>
      <c r="L3393" s="46">
        <f t="shared" si="677"/>
        <v>6219</v>
      </c>
      <c r="M3393" s="46">
        <v>91</v>
      </c>
      <c r="N3393" s="46">
        <f t="shared" si="678"/>
        <v>6310</v>
      </c>
      <c r="O3393" s="46">
        <f t="shared" si="679"/>
        <v>496</v>
      </c>
      <c r="P3393" s="46" t="s">
        <v>28</v>
      </c>
      <c r="Q3393" s="58">
        <f t="shared" si="680"/>
        <v>0</v>
      </c>
      <c r="R3393" s="46">
        <f t="shared" si="681"/>
        <v>946.5</v>
      </c>
      <c r="S3393" s="58" t="str">
        <f t="shared" si="682"/>
        <v>No Discount</v>
      </c>
      <c r="T3393" s="46" t="str">
        <f t="shared" si="683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84"/>
        <v>0</v>
      </c>
      <c r="W3393" s="46" t="str">
        <f t="shared" si="685"/>
        <v>-</v>
      </c>
      <c r="X3393" s="58">
        <f t="shared" si="686"/>
        <v>0</v>
      </c>
      <c r="Y3393" s="46" t="str">
        <f t="shared" si="687"/>
        <v>No</v>
      </c>
      <c r="Z3393" s="46" t="str">
        <f t="shared" si="688"/>
        <v>Very high</v>
      </c>
    </row>
    <row r="3394" spans="1:26" x14ac:dyDescent="0.25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76"/>
        <v>5388</v>
      </c>
      <c r="L3394" s="46">
        <f t="shared" si="677"/>
        <v>5930</v>
      </c>
      <c r="M3394" s="46">
        <v>53</v>
      </c>
      <c r="N3394" s="46">
        <f t="shared" si="678"/>
        <v>5983</v>
      </c>
      <c r="O3394" s="46">
        <f t="shared" si="679"/>
        <v>595</v>
      </c>
      <c r="P3394" s="46" t="s">
        <v>152</v>
      </c>
      <c r="Q3394" s="58">
        <f t="shared" si="680"/>
        <v>0</v>
      </c>
      <c r="R3394" s="46" t="str">
        <f t="shared" si="681"/>
        <v>-</v>
      </c>
      <c r="S3394" s="58" t="str">
        <f t="shared" si="682"/>
        <v>No Discount</v>
      </c>
      <c r="T3394" s="46" t="str">
        <f t="shared" si="683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84"/>
        <v>0</v>
      </c>
      <c r="W3394" s="46" t="str">
        <f t="shared" si="685"/>
        <v>-</v>
      </c>
      <c r="X3394" s="58">
        <f t="shared" si="686"/>
        <v>0</v>
      </c>
      <c r="Y3394" s="46" t="str">
        <f t="shared" si="687"/>
        <v>No</v>
      </c>
      <c r="Z3394" s="46" t="str">
        <f t="shared" si="688"/>
        <v>HIGH</v>
      </c>
    </row>
    <row r="3395" spans="1:26" x14ac:dyDescent="0.25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89">I3395*J3395</f>
        <v>4812</v>
      </c>
      <c r="L3395" s="46">
        <f t="shared" ref="L3395:L3458" si="690">H3395*J3395</f>
        <v>4956</v>
      </c>
      <c r="M3395" s="46">
        <v>77</v>
      </c>
      <c r="N3395" s="46">
        <f t="shared" ref="N3395:N3458" si="691">L3395+M3395</f>
        <v>5033</v>
      </c>
      <c r="O3395" s="46">
        <f t="shared" ref="O3395:O3458" si="692">N3395-K3395</f>
        <v>221</v>
      </c>
      <c r="P3395" s="46" t="s">
        <v>28</v>
      </c>
      <c r="Q3395" s="58">
        <f t="shared" ref="Q3395:Q3458" si="693">IF(E3395="Amazon",30%,0)</f>
        <v>0</v>
      </c>
      <c r="R3395" s="46" t="str">
        <f t="shared" ref="R3395:R3458" si="694">IF(E3395="Amazon",30%*N3395,IF(E3395="Flipkart",28%*N3395,IF(E3395="India Mart",15%*N3395,"-")))</f>
        <v>-</v>
      </c>
      <c r="S3395" s="58" t="str">
        <f t="shared" ref="S3395:S3458" si="695">IF(AND(E3395="Website",N3395&gt;25000),2%,"No Discount")</f>
        <v>No Discount</v>
      </c>
      <c r="T3395" s="46" t="str">
        <f t="shared" ref="T3395:T3458" si="696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ref="V3395:V3458" si="697">IF(E3395="Amazon",30%,0%)</f>
        <v>0</v>
      </c>
      <c r="W3395" s="46" t="str">
        <f t="shared" ref="W3395:W3458" si="698">IF(E3395="Amazon",N3395*30%,IF(E3395="flipkart",N3395*28%,IF(E3395="indiamart",N3395*15%,"-")))</f>
        <v>-</v>
      </c>
      <c r="X3395" s="58">
        <f t="shared" ref="X3395:X3458" si="699">IF(AND(E3395="website",N3395&gt;25000),2%,0%)</f>
        <v>0</v>
      </c>
      <c r="Y3395" s="46" t="str">
        <f t="shared" ref="Y3395:Y3458" si="700">IF(OR(D3395="Furniture",D3395="Technology"),"Yes","No")</f>
        <v>No</v>
      </c>
      <c r="Z3395" s="46" t="str">
        <f t="shared" ref="Z3395:Z3458" si="701">_xlfn.IFS(M3395&lt;=20,"LOW",M3395&lt;=40,"MID",M3395&lt;=60,"HIGH",M3395&gt;60,"Very high")</f>
        <v>Very high</v>
      </c>
    </row>
    <row r="3396" spans="1:26" x14ac:dyDescent="0.25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89"/>
        <v>4794</v>
      </c>
      <c r="L3396" s="46">
        <f t="shared" si="690"/>
        <v>5080</v>
      </c>
      <c r="M3396" s="46">
        <v>99</v>
      </c>
      <c r="N3396" s="46">
        <f t="shared" si="691"/>
        <v>5179</v>
      </c>
      <c r="O3396" s="46">
        <f t="shared" si="692"/>
        <v>385</v>
      </c>
      <c r="P3396" s="46" t="s">
        <v>28</v>
      </c>
      <c r="Q3396" s="58">
        <f t="shared" si="693"/>
        <v>0.3</v>
      </c>
      <c r="R3396" s="46">
        <f t="shared" si="694"/>
        <v>1553.7</v>
      </c>
      <c r="S3396" s="58" t="str">
        <f t="shared" si="695"/>
        <v>No Discount</v>
      </c>
      <c r="T3396" s="46" t="str">
        <f t="shared" si="696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97"/>
        <v>0.3</v>
      </c>
      <c r="W3396" s="46">
        <f t="shared" si="698"/>
        <v>1553.7</v>
      </c>
      <c r="X3396" s="58">
        <f t="shared" si="699"/>
        <v>0</v>
      </c>
      <c r="Y3396" s="46" t="str">
        <f t="shared" si="700"/>
        <v>Yes</v>
      </c>
      <c r="Z3396" s="46" t="str">
        <f t="shared" si="701"/>
        <v>Very high</v>
      </c>
    </row>
    <row r="3397" spans="1:26" x14ac:dyDescent="0.25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89"/>
        <v>12100</v>
      </c>
      <c r="L3397" s="46">
        <f t="shared" si="690"/>
        <v>12580</v>
      </c>
      <c r="M3397" s="46">
        <v>49</v>
      </c>
      <c r="N3397" s="46">
        <f t="shared" si="691"/>
        <v>12629</v>
      </c>
      <c r="O3397" s="46">
        <f t="shared" si="692"/>
        <v>529</v>
      </c>
      <c r="P3397" s="46" t="s">
        <v>28</v>
      </c>
      <c r="Q3397" s="58">
        <f t="shared" si="693"/>
        <v>0.3</v>
      </c>
      <c r="R3397" s="46">
        <f t="shared" si="694"/>
        <v>3788.7</v>
      </c>
      <c r="S3397" s="58" t="str">
        <f t="shared" si="695"/>
        <v>No Discount</v>
      </c>
      <c r="T3397" s="46" t="str">
        <f t="shared" si="696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97"/>
        <v>0.3</v>
      </c>
      <c r="W3397" s="46">
        <f t="shared" si="698"/>
        <v>3788.7</v>
      </c>
      <c r="X3397" s="58">
        <f t="shared" si="699"/>
        <v>0</v>
      </c>
      <c r="Y3397" s="46" t="str">
        <f t="shared" si="700"/>
        <v>Yes</v>
      </c>
      <c r="Z3397" s="46" t="str">
        <f t="shared" si="701"/>
        <v>HIGH</v>
      </c>
    </row>
    <row r="3398" spans="1:26" x14ac:dyDescent="0.25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89"/>
        <v>3354</v>
      </c>
      <c r="L3398" s="46">
        <f t="shared" si="690"/>
        <v>3756</v>
      </c>
      <c r="M3398" s="46">
        <v>96</v>
      </c>
      <c r="N3398" s="46">
        <f t="shared" si="691"/>
        <v>3852</v>
      </c>
      <c r="O3398" s="46">
        <f t="shared" si="692"/>
        <v>498</v>
      </c>
      <c r="P3398" s="46" t="s">
        <v>30</v>
      </c>
      <c r="Q3398" s="58">
        <f t="shared" si="693"/>
        <v>0</v>
      </c>
      <c r="R3398" s="46">
        <f t="shared" si="694"/>
        <v>577.79999999999995</v>
      </c>
      <c r="S3398" s="58" t="str">
        <f t="shared" si="695"/>
        <v>No Discount</v>
      </c>
      <c r="T3398" s="46" t="str">
        <f t="shared" si="696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97"/>
        <v>0</v>
      </c>
      <c r="W3398" s="46" t="str">
        <f t="shared" si="698"/>
        <v>-</v>
      </c>
      <c r="X3398" s="58">
        <f t="shared" si="699"/>
        <v>0</v>
      </c>
      <c r="Y3398" s="46" t="str">
        <f t="shared" si="700"/>
        <v>No</v>
      </c>
      <c r="Z3398" s="46" t="str">
        <f t="shared" si="701"/>
        <v>Very high</v>
      </c>
    </row>
    <row r="3399" spans="1:26" x14ac:dyDescent="0.25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89"/>
        <v>528</v>
      </c>
      <c r="L3399" s="46">
        <f t="shared" si="690"/>
        <v>576</v>
      </c>
      <c r="M3399" s="46">
        <v>30</v>
      </c>
      <c r="N3399" s="46">
        <f t="shared" si="691"/>
        <v>606</v>
      </c>
      <c r="O3399" s="46">
        <f t="shared" si="692"/>
        <v>78</v>
      </c>
      <c r="P3399" s="46" t="s">
        <v>28</v>
      </c>
      <c r="Q3399" s="58">
        <f t="shared" si="693"/>
        <v>0</v>
      </c>
      <c r="R3399" s="46" t="str">
        <f t="shared" si="694"/>
        <v>-</v>
      </c>
      <c r="S3399" s="58" t="str">
        <f t="shared" si="695"/>
        <v>No Discount</v>
      </c>
      <c r="T3399" s="46" t="str">
        <f t="shared" si="696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97"/>
        <v>0</v>
      </c>
      <c r="W3399" s="46" t="str">
        <f t="shared" si="698"/>
        <v>-</v>
      </c>
      <c r="X3399" s="58">
        <f t="shared" si="699"/>
        <v>0</v>
      </c>
      <c r="Y3399" s="46" t="str">
        <f t="shared" si="700"/>
        <v>No</v>
      </c>
      <c r="Z3399" s="46" t="str">
        <f t="shared" si="701"/>
        <v>MID</v>
      </c>
    </row>
    <row r="3400" spans="1:26" x14ac:dyDescent="0.25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89"/>
        <v>2109</v>
      </c>
      <c r="L3400" s="46">
        <f t="shared" si="690"/>
        <v>2277</v>
      </c>
      <c r="M3400" s="46">
        <v>84</v>
      </c>
      <c r="N3400" s="46">
        <f t="shared" si="691"/>
        <v>2361</v>
      </c>
      <c r="O3400" s="46">
        <f t="shared" si="692"/>
        <v>252</v>
      </c>
      <c r="P3400" s="46" t="s">
        <v>30</v>
      </c>
      <c r="Q3400" s="58">
        <f t="shared" si="693"/>
        <v>0</v>
      </c>
      <c r="R3400" s="46" t="str">
        <f t="shared" si="694"/>
        <v>-</v>
      </c>
      <c r="S3400" s="58" t="str">
        <f t="shared" si="695"/>
        <v>No Discount</v>
      </c>
      <c r="T3400" s="46" t="str">
        <f t="shared" si="696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97"/>
        <v>0</v>
      </c>
      <c r="W3400" s="46" t="str">
        <f t="shared" si="698"/>
        <v>-</v>
      </c>
      <c r="X3400" s="58">
        <f t="shared" si="699"/>
        <v>0</v>
      </c>
      <c r="Y3400" s="46" t="str">
        <f t="shared" si="700"/>
        <v>No</v>
      </c>
      <c r="Z3400" s="46" t="str">
        <f t="shared" si="701"/>
        <v>Very high</v>
      </c>
    </row>
    <row r="3401" spans="1:26" x14ac:dyDescent="0.25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89"/>
        <v>4920</v>
      </c>
      <c r="L3401" s="46">
        <f t="shared" si="690"/>
        <v>5163</v>
      </c>
      <c r="M3401" s="46">
        <v>21</v>
      </c>
      <c r="N3401" s="46">
        <f t="shared" si="691"/>
        <v>5184</v>
      </c>
      <c r="O3401" s="46">
        <f t="shared" si="692"/>
        <v>264</v>
      </c>
      <c r="P3401" s="46" t="s">
        <v>30</v>
      </c>
      <c r="Q3401" s="58">
        <f t="shared" si="693"/>
        <v>0</v>
      </c>
      <c r="R3401" s="46">
        <f t="shared" si="694"/>
        <v>777.6</v>
      </c>
      <c r="S3401" s="58" t="str">
        <f t="shared" si="695"/>
        <v>No Discount</v>
      </c>
      <c r="T3401" s="46" t="str">
        <f t="shared" si="696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97"/>
        <v>0</v>
      </c>
      <c r="W3401" s="46" t="str">
        <f t="shared" si="698"/>
        <v>-</v>
      </c>
      <c r="X3401" s="58">
        <f t="shared" si="699"/>
        <v>0</v>
      </c>
      <c r="Y3401" s="46" t="str">
        <f t="shared" si="700"/>
        <v>No</v>
      </c>
      <c r="Z3401" s="46" t="str">
        <f t="shared" si="701"/>
        <v>MID</v>
      </c>
    </row>
    <row r="3402" spans="1:26" x14ac:dyDescent="0.25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89"/>
        <v>1486</v>
      </c>
      <c r="L3402" s="46">
        <f t="shared" si="690"/>
        <v>1545</v>
      </c>
      <c r="M3402" s="46">
        <v>55</v>
      </c>
      <c r="N3402" s="46">
        <f t="shared" si="691"/>
        <v>1600</v>
      </c>
      <c r="O3402" s="46">
        <f t="shared" si="692"/>
        <v>114</v>
      </c>
      <c r="P3402" s="46" t="s">
        <v>30</v>
      </c>
      <c r="Q3402" s="58">
        <f t="shared" si="693"/>
        <v>0</v>
      </c>
      <c r="R3402" s="46" t="str">
        <f t="shared" si="694"/>
        <v>-</v>
      </c>
      <c r="S3402" s="58" t="str">
        <f t="shared" si="695"/>
        <v>No Discount</v>
      </c>
      <c r="T3402" s="46" t="str">
        <f t="shared" si="696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97"/>
        <v>0</v>
      </c>
      <c r="W3402" s="46" t="str">
        <f t="shared" si="698"/>
        <v>-</v>
      </c>
      <c r="X3402" s="58">
        <f t="shared" si="699"/>
        <v>0</v>
      </c>
      <c r="Y3402" s="46" t="str">
        <f t="shared" si="700"/>
        <v>Yes</v>
      </c>
      <c r="Z3402" s="46" t="str">
        <f t="shared" si="701"/>
        <v>HIGH</v>
      </c>
    </row>
    <row r="3403" spans="1:26" x14ac:dyDescent="0.25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89"/>
        <v>226</v>
      </c>
      <c r="L3403" s="46">
        <f t="shared" si="690"/>
        <v>250</v>
      </c>
      <c r="M3403" s="46">
        <v>30</v>
      </c>
      <c r="N3403" s="46">
        <f t="shared" si="691"/>
        <v>280</v>
      </c>
      <c r="O3403" s="46">
        <f t="shared" si="692"/>
        <v>54</v>
      </c>
      <c r="P3403" s="46" t="s">
        <v>28</v>
      </c>
      <c r="Q3403" s="58">
        <f t="shared" si="693"/>
        <v>0</v>
      </c>
      <c r="R3403" s="46" t="str">
        <f t="shared" si="694"/>
        <v>-</v>
      </c>
      <c r="S3403" s="58" t="str">
        <f t="shared" si="695"/>
        <v>No Discount</v>
      </c>
      <c r="T3403" s="46" t="str">
        <f t="shared" si="696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97"/>
        <v>0</v>
      </c>
      <c r="W3403" s="46" t="str">
        <f t="shared" si="698"/>
        <v>-</v>
      </c>
      <c r="X3403" s="58">
        <f t="shared" si="699"/>
        <v>0</v>
      </c>
      <c r="Y3403" s="46" t="str">
        <f t="shared" si="700"/>
        <v>No</v>
      </c>
      <c r="Z3403" s="46" t="str">
        <f t="shared" si="701"/>
        <v>MID</v>
      </c>
    </row>
    <row r="3404" spans="1:26" x14ac:dyDescent="0.25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89"/>
        <v>7572</v>
      </c>
      <c r="L3404" s="46">
        <f t="shared" si="690"/>
        <v>8026</v>
      </c>
      <c r="M3404" s="46">
        <v>89</v>
      </c>
      <c r="N3404" s="46">
        <f t="shared" si="691"/>
        <v>8115</v>
      </c>
      <c r="O3404" s="46">
        <f t="shared" si="692"/>
        <v>543</v>
      </c>
      <c r="P3404" s="46" t="s">
        <v>28</v>
      </c>
      <c r="Q3404" s="58">
        <f t="shared" si="693"/>
        <v>0</v>
      </c>
      <c r="R3404" s="46" t="str">
        <f t="shared" si="694"/>
        <v>-</v>
      </c>
      <c r="S3404" s="58" t="str">
        <f t="shared" si="695"/>
        <v>No Discount</v>
      </c>
      <c r="T3404" s="46" t="str">
        <f t="shared" si="696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97"/>
        <v>0</v>
      </c>
      <c r="W3404" s="46" t="str">
        <f t="shared" si="698"/>
        <v>-</v>
      </c>
      <c r="X3404" s="58">
        <f t="shared" si="699"/>
        <v>0</v>
      </c>
      <c r="Y3404" s="46" t="str">
        <f t="shared" si="700"/>
        <v>Yes</v>
      </c>
      <c r="Z3404" s="46" t="str">
        <f t="shared" si="701"/>
        <v>Very high</v>
      </c>
    </row>
    <row r="3405" spans="1:26" x14ac:dyDescent="0.25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89"/>
        <v>17652</v>
      </c>
      <c r="L3405" s="46">
        <f t="shared" si="690"/>
        <v>19443</v>
      </c>
      <c r="M3405" s="46">
        <v>26</v>
      </c>
      <c r="N3405" s="46">
        <f t="shared" si="691"/>
        <v>19469</v>
      </c>
      <c r="O3405" s="46">
        <f t="shared" si="692"/>
        <v>1817</v>
      </c>
      <c r="P3405" s="46" t="s">
        <v>30</v>
      </c>
      <c r="Q3405" s="58">
        <f t="shared" si="693"/>
        <v>0</v>
      </c>
      <c r="R3405" s="46" t="str">
        <f t="shared" si="694"/>
        <v>-</v>
      </c>
      <c r="S3405" s="58" t="str">
        <f t="shared" si="695"/>
        <v>No Discount</v>
      </c>
      <c r="T3405" s="46" t="str">
        <f t="shared" si="696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97"/>
        <v>0</v>
      </c>
      <c r="W3405" s="46" t="str">
        <f t="shared" si="698"/>
        <v>-</v>
      </c>
      <c r="X3405" s="58">
        <f t="shared" si="699"/>
        <v>0</v>
      </c>
      <c r="Y3405" s="46" t="str">
        <f t="shared" si="700"/>
        <v>Yes</v>
      </c>
      <c r="Z3405" s="46" t="str">
        <f t="shared" si="701"/>
        <v>MID</v>
      </c>
    </row>
    <row r="3406" spans="1:26" x14ac:dyDescent="0.25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89"/>
        <v>57</v>
      </c>
      <c r="L3406" s="46">
        <f t="shared" si="690"/>
        <v>61</v>
      </c>
      <c r="M3406" s="46">
        <v>10</v>
      </c>
      <c r="N3406" s="46">
        <f t="shared" si="691"/>
        <v>71</v>
      </c>
      <c r="O3406" s="46">
        <f t="shared" si="692"/>
        <v>14</v>
      </c>
      <c r="P3406" s="46" t="s">
        <v>30</v>
      </c>
      <c r="Q3406" s="58">
        <f t="shared" si="693"/>
        <v>0</v>
      </c>
      <c r="R3406" s="46">
        <f t="shared" si="694"/>
        <v>10.65</v>
      </c>
      <c r="S3406" s="58" t="str">
        <f t="shared" si="695"/>
        <v>No Discount</v>
      </c>
      <c r="T3406" s="46" t="str">
        <f t="shared" si="696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97"/>
        <v>0</v>
      </c>
      <c r="W3406" s="46" t="str">
        <f t="shared" si="698"/>
        <v>-</v>
      </c>
      <c r="X3406" s="58">
        <f t="shared" si="699"/>
        <v>0</v>
      </c>
      <c r="Y3406" s="46" t="str">
        <f t="shared" si="700"/>
        <v>No</v>
      </c>
      <c r="Z3406" s="46" t="str">
        <f t="shared" si="701"/>
        <v>LOW</v>
      </c>
    </row>
    <row r="3407" spans="1:26" x14ac:dyDescent="0.25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89"/>
        <v>1453</v>
      </c>
      <c r="L3407" s="46">
        <f t="shared" si="690"/>
        <v>1482</v>
      </c>
      <c r="M3407" s="46">
        <v>25</v>
      </c>
      <c r="N3407" s="46">
        <f t="shared" si="691"/>
        <v>1507</v>
      </c>
      <c r="O3407" s="46">
        <f t="shared" si="692"/>
        <v>54</v>
      </c>
      <c r="P3407" s="46" t="s">
        <v>30</v>
      </c>
      <c r="Q3407" s="58">
        <f t="shared" si="693"/>
        <v>0</v>
      </c>
      <c r="R3407" s="46" t="str">
        <f t="shared" si="694"/>
        <v>-</v>
      </c>
      <c r="S3407" s="58" t="str">
        <f t="shared" si="695"/>
        <v>No Discount</v>
      </c>
      <c r="T3407" s="46" t="str">
        <f t="shared" si="696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97"/>
        <v>0</v>
      </c>
      <c r="W3407" s="46" t="str">
        <f t="shared" si="698"/>
        <v>-</v>
      </c>
      <c r="X3407" s="58">
        <f t="shared" si="699"/>
        <v>0</v>
      </c>
      <c r="Y3407" s="46" t="str">
        <f t="shared" si="700"/>
        <v>No</v>
      </c>
      <c r="Z3407" s="46" t="str">
        <f t="shared" si="701"/>
        <v>MID</v>
      </c>
    </row>
    <row r="3408" spans="1:26" x14ac:dyDescent="0.25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89"/>
        <v>4286</v>
      </c>
      <c r="L3408" s="46">
        <f t="shared" si="690"/>
        <v>4456</v>
      </c>
      <c r="M3408" s="46">
        <v>48</v>
      </c>
      <c r="N3408" s="46">
        <f t="shared" si="691"/>
        <v>4504</v>
      </c>
      <c r="O3408" s="46">
        <f t="shared" si="692"/>
        <v>218</v>
      </c>
      <c r="P3408" s="46" t="s">
        <v>30</v>
      </c>
      <c r="Q3408" s="58">
        <f t="shared" si="693"/>
        <v>0.3</v>
      </c>
      <c r="R3408" s="46">
        <f t="shared" si="694"/>
        <v>1351.2</v>
      </c>
      <c r="S3408" s="58" t="str">
        <f t="shared" si="695"/>
        <v>No Discount</v>
      </c>
      <c r="T3408" s="46" t="str">
        <f t="shared" si="696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97"/>
        <v>0.3</v>
      </c>
      <c r="W3408" s="46">
        <f t="shared" si="698"/>
        <v>1351.2</v>
      </c>
      <c r="X3408" s="58">
        <f t="shared" si="699"/>
        <v>0</v>
      </c>
      <c r="Y3408" s="46" t="str">
        <f t="shared" si="700"/>
        <v>Yes</v>
      </c>
      <c r="Z3408" s="46" t="str">
        <f t="shared" si="701"/>
        <v>HIGH</v>
      </c>
    </row>
    <row r="3409" spans="1:26" x14ac:dyDescent="0.25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89"/>
        <v>5080</v>
      </c>
      <c r="L3409" s="46">
        <f t="shared" si="690"/>
        <v>5432</v>
      </c>
      <c r="M3409" s="46">
        <v>39</v>
      </c>
      <c r="N3409" s="46">
        <f t="shared" si="691"/>
        <v>5471</v>
      </c>
      <c r="O3409" s="46">
        <f t="shared" si="692"/>
        <v>391</v>
      </c>
      <c r="P3409" s="46" t="s">
        <v>30</v>
      </c>
      <c r="Q3409" s="58">
        <f t="shared" si="693"/>
        <v>0</v>
      </c>
      <c r="R3409" s="46" t="str">
        <f t="shared" si="694"/>
        <v>-</v>
      </c>
      <c r="S3409" s="58" t="str">
        <f t="shared" si="695"/>
        <v>No Discount</v>
      </c>
      <c r="T3409" s="46" t="str">
        <f t="shared" si="696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97"/>
        <v>0</v>
      </c>
      <c r="W3409" s="46" t="str">
        <f t="shared" si="698"/>
        <v>-</v>
      </c>
      <c r="X3409" s="58">
        <f t="shared" si="699"/>
        <v>0</v>
      </c>
      <c r="Y3409" s="46" t="str">
        <f t="shared" si="700"/>
        <v>No</v>
      </c>
      <c r="Z3409" s="46" t="str">
        <f t="shared" si="701"/>
        <v>MID</v>
      </c>
    </row>
    <row r="3410" spans="1:26" x14ac:dyDescent="0.25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89"/>
        <v>137</v>
      </c>
      <c r="L3410" s="46">
        <f t="shared" si="690"/>
        <v>143</v>
      </c>
      <c r="M3410" s="46">
        <v>30</v>
      </c>
      <c r="N3410" s="46">
        <f t="shared" si="691"/>
        <v>173</v>
      </c>
      <c r="O3410" s="46">
        <f t="shared" si="692"/>
        <v>36</v>
      </c>
      <c r="P3410" s="46" t="s">
        <v>28</v>
      </c>
      <c r="Q3410" s="58">
        <f t="shared" si="693"/>
        <v>0</v>
      </c>
      <c r="R3410" s="46">
        <f t="shared" si="694"/>
        <v>48.440000000000005</v>
      </c>
      <c r="S3410" s="58" t="str">
        <f t="shared" si="695"/>
        <v>No Discount</v>
      </c>
      <c r="T3410" s="46" t="str">
        <f t="shared" si="696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97"/>
        <v>0</v>
      </c>
      <c r="W3410" s="46">
        <f t="shared" si="698"/>
        <v>48.440000000000005</v>
      </c>
      <c r="X3410" s="58">
        <f t="shared" si="699"/>
        <v>0</v>
      </c>
      <c r="Y3410" s="46" t="str">
        <f t="shared" si="700"/>
        <v>No</v>
      </c>
      <c r="Z3410" s="46" t="str">
        <f t="shared" si="701"/>
        <v>MID</v>
      </c>
    </row>
    <row r="3411" spans="1:26" x14ac:dyDescent="0.25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89"/>
        <v>1620</v>
      </c>
      <c r="L3411" s="46">
        <f t="shared" si="690"/>
        <v>1700</v>
      </c>
      <c r="M3411" s="46">
        <v>94</v>
      </c>
      <c r="N3411" s="46">
        <f t="shared" si="691"/>
        <v>1794</v>
      </c>
      <c r="O3411" s="46">
        <f t="shared" si="692"/>
        <v>174</v>
      </c>
      <c r="P3411" s="46" t="s">
        <v>28</v>
      </c>
      <c r="Q3411" s="58">
        <f t="shared" si="693"/>
        <v>0</v>
      </c>
      <c r="R3411" s="46" t="str">
        <f t="shared" si="694"/>
        <v>-</v>
      </c>
      <c r="S3411" s="58" t="str">
        <f t="shared" si="695"/>
        <v>No Discount</v>
      </c>
      <c r="T3411" s="46" t="str">
        <f t="shared" si="696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97"/>
        <v>0</v>
      </c>
      <c r="W3411" s="46" t="str">
        <f t="shared" si="698"/>
        <v>-</v>
      </c>
      <c r="X3411" s="58">
        <f t="shared" si="699"/>
        <v>0</v>
      </c>
      <c r="Y3411" s="46" t="str">
        <f t="shared" si="700"/>
        <v>Yes</v>
      </c>
      <c r="Z3411" s="46" t="str">
        <f t="shared" si="701"/>
        <v>Very high</v>
      </c>
    </row>
    <row r="3412" spans="1:26" x14ac:dyDescent="0.25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89"/>
        <v>262</v>
      </c>
      <c r="L3412" s="46">
        <f t="shared" si="690"/>
        <v>282</v>
      </c>
      <c r="M3412" s="46">
        <v>30</v>
      </c>
      <c r="N3412" s="46">
        <f t="shared" si="691"/>
        <v>312</v>
      </c>
      <c r="O3412" s="46">
        <f t="shared" si="692"/>
        <v>50</v>
      </c>
      <c r="P3412" s="46" t="s">
        <v>30</v>
      </c>
      <c r="Q3412" s="58">
        <f t="shared" si="693"/>
        <v>0</v>
      </c>
      <c r="R3412" s="46" t="str">
        <f t="shared" si="694"/>
        <v>-</v>
      </c>
      <c r="S3412" s="58" t="str">
        <f t="shared" si="695"/>
        <v>No Discount</v>
      </c>
      <c r="T3412" s="46" t="str">
        <f t="shared" si="696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97"/>
        <v>0</v>
      </c>
      <c r="W3412" s="46" t="str">
        <f t="shared" si="698"/>
        <v>-</v>
      </c>
      <c r="X3412" s="58">
        <f t="shared" si="699"/>
        <v>0</v>
      </c>
      <c r="Y3412" s="46" t="str">
        <f t="shared" si="700"/>
        <v>No</v>
      </c>
      <c r="Z3412" s="46" t="str">
        <f t="shared" si="701"/>
        <v>MID</v>
      </c>
    </row>
    <row r="3413" spans="1:26" x14ac:dyDescent="0.25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89"/>
        <v>2364</v>
      </c>
      <c r="L3413" s="46">
        <f t="shared" si="690"/>
        <v>2481</v>
      </c>
      <c r="M3413" s="46">
        <v>75</v>
      </c>
      <c r="N3413" s="46">
        <f t="shared" si="691"/>
        <v>2556</v>
      </c>
      <c r="O3413" s="46">
        <f t="shared" si="692"/>
        <v>192</v>
      </c>
      <c r="P3413" s="46" t="s">
        <v>30</v>
      </c>
      <c r="Q3413" s="58">
        <f t="shared" si="693"/>
        <v>0</v>
      </c>
      <c r="R3413" s="46" t="str">
        <f t="shared" si="694"/>
        <v>-</v>
      </c>
      <c r="S3413" s="58" t="str">
        <f t="shared" si="695"/>
        <v>No Discount</v>
      </c>
      <c r="T3413" s="46" t="str">
        <f t="shared" si="696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97"/>
        <v>0</v>
      </c>
      <c r="W3413" s="46" t="str">
        <f t="shared" si="698"/>
        <v>-</v>
      </c>
      <c r="X3413" s="58">
        <f t="shared" si="699"/>
        <v>0</v>
      </c>
      <c r="Y3413" s="46" t="str">
        <f t="shared" si="700"/>
        <v>No</v>
      </c>
      <c r="Z3413" s="46" t="str">
        <f t="shared" si="701"/>
        <v>Very high</v>
      </c>
    </row>
    <row r="3414" spans="1:26" x14ac:dyDescent="0.25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89"/>
        <v>38235</v>
      </c>
      <c r="L3414" s="46">
        <f t="shared" si="690"/>
        <v>42475</v>
      </c>
      <c r="M3414" s="46">
        <v>65</v>
      </c>
      <c r="N3414" s="46">
        <f t="shared" si="691"/>
        <v>42540</v>
      </c>
      <c r="O3414" s="46">
        <f t="shared" si="692"/>
        <v>4305</v>
      </c>
      <c r="P3414" s="46" t="s">
        <v>30</v>
      </c>
      <c r="Q3414" s="58">
        <f t="shared" si="693"/>
        <v>0</v>
      </c>
      <c r="R3414" s="46">
        <f t="shared" si="694"/>
        <v>11911.2</v>
      </c>
      <c r="S3414" s="58" t="str">
        <f t="shared" si="695"/>
        <v>No Discount</v>
      </c>
      <c r="T3414" s="46" t="str">
        <f t="shared" si="696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97"/>
        <v>0</v>
      </c>
      <c r="W3414" s="46">
        <f t="shared" si="698"/>
        <v>11911.2</v>
      </c>
      <c r="X3414" s="58">
        <f t="shared" si="699"/>
        <v>0</v>
      </c>
      <c r="Y3414" s="46" t="str">
        <f t="shared" si="700"/>
        <v>Yes</v>
      </c>
      <c r="Z3414" s="46" t="str">
        <f t="shared" si="701"/>
        <v>Very high</v>
      </c>
    </row>
    <row r="3415" spans="1:26" x14ac:dyDescent="0.25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89"/>
        <v>2144</v>
      </c>
      <c r="L3415" s="46">
        <f t="shared" si="690"/>
        <v>2338</v>
      </c>
      <c r="M3415" s="46">
        <v>52</v>
      </c>
      <c r="N3415" s="46">
        <f t="shared" si="691"/>
        <v>2390</v>
      </c>
      <c r="O3415" s="46">
        <f t="shared" si="692"/>
        <v>246</v>
      </c>
      <c r="P3415" s="46" t="s">
        <v>152</v>
      </c>
      <c r="Q3415" s="58">
        <f t="shared" si="693"/>
        <v>0</v>
      </c>
      <c r="R3415" s="46" t="str">
        <f t="shared" si="694"/>
        <v>-</v>
      </c>
      <c r="S3415" s="58" t="str">
        <f t="shared" si="695"/>
        <v>No Discount</v>
      </c>
      <c r="T3415" s="46" t="str">
        <f t="shared" si="696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97"/>
        <v>0</v>
      </c>
      <c r="W3415" s="46" t="str">
        <f t="shared" si="698"/>
        <v>-</v>
      </c>
      <c r="X3415" s="58">
        <f t="shared" si="699"/>
        <v>0</v>
      </c>
      <c r="Y3415" s="46" t="str">
        <f t="shared" si="700"/>
        <v>No</v>
      </c>
      <c r="Z3415" s="46" t="str">
        <f t="shared" si="701"/>
        <v>HIGH</v>
      </c>
    </row>
    <row r="3416" spans="1:26" x14ac:dyDescent="0.25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89"/>
        <v>1296</v>
      </c>
      <c r="L3416" s="46">
        <f t="shared" si="690"/>
        <v>1416</v>
      </c>
      <c r="M3416" s="46">
        <v>26</v>
      </c>
      <c r="N3416" s="46">
        <f t="shared" si="691"/>
        <v>1442</v>
      </c>
      <c r="O3416" s="46">
        <f t="shared" si="692"/>
        <v>146</v>
      </c>
      <c r="P3416" s="46" t="s">
        <v>64</v>
      </c>
      <c r="Q3416" s="58">
        <f t="shared" si="693"/>
        <v>0.3</v>
      </c>
      <c r="R3416" s="46">
        <f t="shared" si="694"/>
        <v>432.59999999999997</v>
      </c>
      <c r="S3416" s="58" t="str">
        <f t="shared" si="695"/>
        <v>No Discount</v>
      </c>
      <c r="T3416" s="46" t="str">
        <f t="shared" si="696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97"/>
        <v>0.3</v>
      </c>
      <c r="W3416" s="46">
        <f t="shared" si="698"/>
        <v>432.59999999999997</v>
      </c>
      <c r="X3416" s="58">
        <f t="shared" si="699"/>
        <v>0</v>
      </c>
      <c r="Y3416" s="46" t="str">
        <f t="shared" si="700"/>
        <v>No</v>
      </c>
      <c r="Z3416" s="46" t="str">
        <f t="shared" si="701"/>
        <v>MID</v>
      </c>
    </row>
    <row r="3417" spans="1:26" x14ac:dyDescent="0.25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89"/>
        <v>2778</v>
      </c>
      <c r="L3417" s="46">
        <f t="shared" si="690"/>
        <v>3030</v>
      </c>
      <c r="M3417" s="46">
        <v>32</v>
      </c>
      <c r="N3417" s="46">
        <f t="shared" si="691"/>
        <v>3062</v>
      </c>
      <c r="O3417" s="46">
        <f t="shared" si="692"/>
        <v>284</v>
      </c>
      <c r="P3417" s="46" t="s">
        <v>30</v>
      </c>
      <c r="Q3417" s="58">
        <f t="shared" si="693"/>
        <v>0</v>
      </c>
      <c r="R3417" s="46" t="str">
        <f t="shared" si="694"/>
        <v>-</v>
      </c>
      <c r="S3417" s="58" t="str">
        <f t="shared" si="695"/>
        <v>No Discount</v>
      </c>
      <c r="T3417" s="46" t="str">
        <f t="shared" si="696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97"/>
        <v>0</v>
      </c>
      <c r="W3417" s="46" t="str">
        <f t="shared" si="698"/>
        <v>-</v>
      </c>
      <c r="X3417" s="58">
        <f t="shared" si="699"/>
        <v>0</v>
      </c>
      <c r="Y3417" s="46" t="str">
        <f t="shared" si="700"/>
        <v>No</v>
      </c>
      <c r="Z3417" s="46" t="str">
        <f t="shared" si="701"/>
        <v>MID</v>
      </c>
    </row>
    <row r="3418" spans="1:26" x14ac:dyDescent="0.25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89"/>
        <v>10720</v>
      </c>
      <c r="L3418" s="46">
        <f t="shared" si="690"/>
        <v>11355</v>
      </c>
      <c r="M3418" s="46">
        <v>75</v>
      </c>
      <c r="N3418" s="46">
        <f t="shared" si="691"/>
        <v>11430</v>
      </c>
      <c r="O3418" s="46">
        <f t="shared" si="692"/>
        <v>710</v>
      </c>
      <c r="P3418" s="46" t="s">
        <v>28</v>
      </c>
      <c r="Q3418" s="58">
        <f t="shared" si="693"/>
        <v>0</v>
      </c>
      <c r="R3418" s="46" t="str">
        <f t="shared" si="694"/>
        <v>-</v>
      </c>
      <c r="S3418" s="58" t="str">
        <f t="shared" si="695"/>
        <v>No Discount</v>
      </c>
      <c r="T3418" s="46" t="str">
        <f t="shared" si="696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97"/>
        <v>0</v>
      </c>
      <c r="W3418" s="46" t="str">
        <f t="shared" si="698"/>
        <v>-</v>
      </c>
      <c r="X3418" s="58">
        <f t="shared" si="699"/>
        <v>0</v>
      </c>
      <c r="Y3418" s="46" t="str">
        <f t="shared" si="700"/>
        <v>Yes</v>
      </c>
      <c r="Z3418" s="46" t="str">
        <f t="shared" si="701"/>
        <v>Very high</v>
      </c>
    </row>
    <row r="3419" spans="1:26" x14ac:dyDescent="0.25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89"/>
        <v>342</v>
      </c>
      <c r="L3419" s="46">
        <f t="shared" si="690"/>
        <v>370</v>
      </c>
      <c r="M3419" s="46">
        <v>30</v>
      </c>
      <c r="N3419" s="46">
        <f t="shared" si="691"/>
        <v>400</v>
      </c>
      <c r="O3419" s="46">
        <f t="shared" si="692"/>
        <v>58</v>
      </c>
      <c r="P3419" s="46" t="s">
        <v>28</v>
      </c>
      <c r="Q3419" s="58">
        <f t="shared" si="693"/>
        <v>0</v>
      </c>
      <c r="R3419" s="46" t="str">
        <f t="shared" si="694"/>
        <v>-</v>
      </c>
      <c r="S3419" s="58" t="str">
        <f t="shared" si="695"/>
        <v>No Discount</v>
      </c>
      <c r="T3419" s="46" t="str">
        <f t="shared" si="696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97"/>
        <v>0</v>
      </c>
      <c r="W3419" s="46" t="str">
        <f t="shared" si="698"/>
        <v>-</v>
      </c>
      <c r="X3419" s="58">
        <f t="shared" si="699"/>
        <v>0</v>
      </c>
      <c r="Y3419" s="46" t="str">
        <f t="shared" si="700"/>
        <v>No</v>
      </c>
      <c r="Z3419" s="46" t="str">
        <f t="shared" si="701"/>
        <v>MID</v>
      </c>
    </row>
    <row r="3420" spans="1:26" x14ac:dyDescent="0.25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89"/>
        <v>15754</v>
      </c>
      <c r="L3420" s="46">
        <f t="shared" si="690"/>
        <v>17504</v>
      </c>
      <c r="M3420" s="46">
        <v>50</v>
      </c>
      <c r="N3420" s="46">
        <f t="shared" si="691"/>
        <v>17554</v>
      </c>
      <c r="O3420" s="46">
        <f t="shared" si="692"/>
        <v>1800</v>
      </c>
      <c r="P3420" s="46" t="s">
        <v>28</v>
      </c>
      <c r="Q3420" s="58">
        <f t="shared" si="693"/>
        <v>0</v>
      </c>
      <c r="R3420" s="46" t="str">
        <f t="shared" si="694"/>
        <v>-</v>
      </c>
      <c r="S3420" s="58" t="str">
        <f t="shared" si="695"/>
        <v>No Discount</v>
      </c>
      <c r="T3420" s="46" t="str">
        <f t="shared" si="696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97"/>
        <v>0</v>
      </c>
      <c r="W3420" s="46" t="str">
        <f t="shared" si="698"/>
        <v>-</v>
      </c>
      <c r="X3420" s="58">
        <f t="shared" si="699"/>
        <v>0</v>
      </c>
      <c r="Y3420" s="46" t="str">
        <f t="shared" si="700"/>
        <v>Yes</v>
      </c>
      <c r="Z3420" s="46" t="str">
        <f t="shared" si="701"/>
        <v>HIGH</v>
      </c>
    </row>
    <row r="3421" spans="1:26" x14ac:dyDescent="0.25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89"/>
        <v>51232</v>
      </c>
      <c r="L3421" s="46">
        <f t="shared" si="690"/>
        <v>55382</v>
      </c>
      <c r="M3421" s="46">
        <v>39</v>
      </c>
      <c r="N3421" s="46">
        <f t="shared" si="691"/>
        <v>55421</v>
      </c>
      <c r="O3421" s="46">
        <f t="shared" si="692"/>
        <v>4189</v>
      </c>
      <c r="P3421" s="46" t="s">
        <v>30</v>
      </c>
      <c r="Q3421" s="58">
        <f t="shared" si="693"/>
        <v>0</v>
      </c>
      <c r="R3421" s="46" t="str">
        <f t="shared" si="694"/>
        <v>-</v>
      </c>
      <c r="S3421" s="58">
        <f t="shared" si="695"/>
        <v>0.02</v>
      </c>
      <c r="T3421" s="46" t="str">
        <f t="shared" si="696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97"/>
        <v>0</v>
      </c>
      <c r="W3421" s="46" t="str">
        <f t="shared" si="698"/>
        <v>-</v>
      </c>
      <c r="X3421" s="58">
        <f t="shared" si="699"/>
        <v>0.02</v>
      </c>
      <c r="Y3421" s="46" t="str">
        <f t="shared" si="700"/>
        <v>Yes</v>
      </c>
      <c r="Z3421" s="46" t="str">
        <f t="shared" si="701"/>
        <v>MID</v>
      </c>
    </row>
    <row r="3422" spans="1:26" x14ac:dyDescent="0.25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89"/>
        <v>87</v>
      </c>
      <c r="L3422" s="46">
        <f t="shared" si="690"/>
        <v>96</v>
      </c>
      <c r="M3422" s="46">
        <v>10</v>
      </c>
      <c r="N3422" s="46">
        <f t="shared" si="691"/>
        <v>106</v>
      </c>
      <c r="O3422" s="46">
        <f t="shared" si="692"/>
        <v>19</v>
      </c>
      <c r="P3422" s="46" t="s">
        <v>28</v>
      </c>
      <c r="Q3422" s="58">
        <f t="shared" si="693"/>
        <v>0</v>
      </c>
      <c r="R3422" s="46" t="str">
        <f t="shared" si="694"/>
        <v>-</v>
      </c>
      <c r="S3422" s="58" t="str">
        <f t="shared" si="695"/>
        <v>No Discount</v>
      </c>
      <c r="T3422" s="46" t="str">
        <f t="shared" si="696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97"/>
        <v>0</v>
      </c>
      <c r="W3422" s="46" t="str">
        <f t="shared" si="698"/>
        <v>-</v>
      </c>
      <c r="X3422" s="58">
        <f t="shared" si="699"/>
        <v>0</v>
      </c>
      <c r="Y3422" s="46" t="str">
        <f t="shared" si="700"/>
        <v>No</v>
      </c>
      <c r="Z3422" s="46" t="str">
        <f t="shared" si="701"/>
        <v>LOW</v>
      </c>
    </row>
    <row r="3423" spans="1:26" x14ac:dyDescent="0.25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89"/>
        <v>6740</v>
      </c>
      <c r="L3423" s="46">
        <f t="shared" si="690"/>
        <v>7640</v>
      </c>
      <c r="M3423" s="46">
        <v>98</v>
      </c>
      <c r="N3423" s="46">
        <f t="shared" si="691"/>
        <v>7738</v>
      </c>
      <c r="O3423" s="46">
        <f t="shared" si="692"/>
        <v>998</v>
      </c>
      <c r="P3423" s="46" t="s">
        <v>30</v>
      </c>
      <c r="Q3423" s="58">
        <f t="shared" si="693"/>
        <v>0.3</v>
      </c>
      <c r="R3423" s="46">
        <f t="shared" si="694"/>
        <v>2321.4</v>
      </c>
      <c r="S3423" s="58" t="str">
        <f t="shared" si="695"/>
        <v>No Discount</v>
      </c>
      <c r="T3423" s="46" t="str">
        <f t="shared" si="696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97"/>
        <v>0.3</v>
      </c>
      <c r="W3423" s="46">
        <f t="shared" si="698"/>
        <v>2321.4</v>
      </c>
      <c r="X3423" s="58">
        <f t="shared" si="699"/>
        <v>0</v>
      </c>
      <c r="Y3423" s="46" t="str">
        <f t="shared" si="700"/>
        <v>Yes</v>
      </c>
      <c r="Z3423" s="46" t="str">
        <f t="shared" si="701"/>
        <v>Very high</v>
      </c>
    </row>
    <row r="3424" spans="1:26" x14ac:dyDescent="0.25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89"/>
        <v>306</v>
      </c>
      <c r="L3424" s="46">
        <f t="shared" si="690"/>
        <v>340</v>
      </c>
      <c r="M3424" s="46">
        <v>30</v>
      </c>
      <c r="N3424" s="46">
        <f t="shared" si="691"/>
        <v>370</v>
      </c>
      <c r="O3424" s="46">
        <f t="shared" si="692"/>
        <v>64</v>
      </c>
      <c r="P3424" s="46" t="s">
        <v>30</v>
      </c>
      <c r="Q3424" s="58">
        <f t="shared" si="693"/>
        <v>0</v>
      </c>
      <c r="R3424" s="46" t="str">
        <f t="shared" si="694"/>
        <v>-</v>
      </c>
      <c r="S3424" s="58" t="str">
        <f t="shared" si="695"/>
        <v>No Discount</v>
      </c>
      <c r="T3424" s="46" t="str">
        <f t="shared" si="696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97"/>
        <v>0</v>
      </c>
      <c r="W3424" s="46" t="str">
        <f t="shared" si="698"/>
        <v>-</v>
      </c>
      <c r="X3424" s="58">
        <f t="shared" si="699"/>
        <v>0</v>
      </c>
      <c r="Y3424" s="46" t="str">
        <f t="shared" si="700"/>
        <v>No</v>
      </c>
      <c r="Z3424" s="46" t="str">
        <f t="shared" si="701"/>
        <v>MID</v>
      </c>
    </row>
    <row r="3425" spans="1:26" x14ac:dyDescent="0.25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89"/>
        <v>23308</v>
      </c>
      <c r="L3425" s="46">
        <f t="shared" si="690"/>
        <v>23764</v>
      </c>
      <c r="M3425" s="46">
        <v>51</v>
      </c>
      <c r="N3425" s="46">
        <f t="shared" si="691"/>
        <v>23815</v>
      </c>
      <c r="O3425" s="46">
        <f t="shared" si="692"/>
        <v>507</v>
      </c>
      <c r="P3425" s="46" t="s">
        <v>28</v>
      </c>
      <c r="Q3425" s="58">
        <f t="shared" si="693"/>
        <v>0</v>
      </c>
      <c r="R3425" s="46" t="str">
        <f t="shared" si="694"/>
        <v>-</v>
      </c>
      <c r="S3425" s="58" t="str">
        <f t="shared" si="695"/>
        <v>No Discount</v>
      </c>
      <c r="T3425" s="46" t="str">
        <f t="shared" si="696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97"/>
        <v>0</v>
      </c>
      <c r="W3425" s="46" t="str">
        <f t="shared" si="698"/>
        <v>-</v>
      </c>
      <c r="X3425" s="58">
        <f t="shared" si="699"/>
        <v>0</v>
      </c>
      <c r="Y3425" s="46" t="str">
        <f t="shared" si="700"/>
        <v>Yes</v>
      </c>
      <c r="Z3425" s="46" t="str">
        <f t="shared" si="701"/>
        <v>HIGH</v>
      </c>
    </row>
    <row r="3426" spans="1:26" x14ac:dyDescent="0.25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89"/>
        <v>15498</v>
      </c>
      <c r="L3426" s="46">
        <f t="shared" si="690"/>
        <v>17244</v>
      </c>
      <c r="M3426" s="46">
        <v>56</v>
      </c>
      <c r="N3426" s="46">
        <f t="shared" si="691"/>
        <v>17300</v>
      </c>
      <c r="O3426" s="46">
        <f t="shared" si="692"/>
        <v>1802</v>
      </c>
      <c r="P3426" s="46" t="s">
        <v>30</v>
      </c>
      <c r="Q3426" s="58">
        <f t="shared" si="693"/>
        <v>0</v>
      </c>
      <c r="R3426" s="46" t="str">
        <f t="shared" si="694"/>
        <v>-</v>
      </c>
      <c r="S3426" s="58" t="str">
        <f t="shared" si="695"/>
        <v>No Discount</v>
      </c>
      <c r="T3426" s="46" t="str">
        <f t="shared" si="696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97"/>
        <v>0</v>
      </c>
      <c r="W3426" s="46" t="str">
        <f t="shared" si="698"/>
        <v>-</v>
      </c>
      <c r="X3426" s="58">
        <f t="shared" si="699"/>
        <v>0</v>
      </c>
      <c r="Y3426" s="46" t="str">
        <f t="shared" si="700"/>
        <v>Yes</v>
      </c>
      <c r="Z3426" s="46" t="str">
        <f t="shared" si="701"/>
        <v>HIGH</v>
      </c>
    </row>
    <row r="3427" spans="1:26" x14ac:dyDescent="0.25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89"/>
        <v>6306</v>
      </c>
      <c r="L3427" s="46">
        <f t="shared" si="690"/>
        <v>6747</v>
      </c>
      <c r="M3427" s="46">
        <v>30</v>
      </c>
      <c r="N3427" s="46">
        <f t="shared" si="691"/>
        <v>6777</v>
      </c>
      <c r="O3427" s="46">
        <f t="shared" si="692"/>
        <v>471</v>
      </c>
      <c r="P3427" s="46" t="s">
        <v>28</v>
      </c>
      <c r="Q3427" s="58">
        <f t="shared" si="693"/>
        <v>0</v>
      </c>
      <c r="R3427" s="46">
        <f t="shared" si="694"/>
        <v>1016.55</v>
      </c>
      <c r="S3427" s="58" t="str">
        <f t="shared" si="695"/>
        <v>No Discount</v>
      </c>
      <c r="T3427" s="46" t="str">
        <f t="shared" si="696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97"/>
        <v>0</v>
      </c>
      <c r="W3427" s="46" t="str">
        <f t="shared" si="698"/>
        <v>-</v>
      </c>
      <c r="X3427" s="58">
        <f t="shared" si="699"/>
        <v>0</v>
      </c>
      <c r="Y3427" s="46" t="str">
        <f t="shared" si="700"/>
        <v>Yes</v>
      </c>
      <c r="Z3427" s="46" t="str">
        <f t="shared" si="701"/>
        <v>MID</v>
      </c>
    </row>
    <row r="3428" spans="1:26" x14ac:dyDescent="0.25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89"/>
        <v>2040</v>
      </c>
      <c r="L3428" s="46">
        <f t="shared" si="690"/>
        <v>2310</v>
      </c>
      <c r="M3428" s="46">
        <v>48</v>
      </c>
      <c r="N3428" s="46">
        <f t="shared" si="691"/>
        <v>2358</v>
      </c>
      <c r="O3428" s="46">
        <f t="shared" si="692"/>
        <v>318</v>
      </c>
      <c r="P3428" s="46" t="s">
        <v>30</v>
      </c>
      <c r="Q3428" s="58">
        <f t="shared" si="693"/>
        <v>0</v>
      </c>
      <c r="R3428" s="46" t="str">
        <f t="shared" si="694"/>
        <v>-</v>
      </c>
      <c r="S3428" s="58" t="str">
        <f t="shared" si="695"/>
        <v>No Discount</v>
      </c>
      <c r="T3428" s="46" t="str">
        <f t="shared" si="696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97"/>
        <v>0</v>
      </c>
      <c r="W3428" s="46" t="str">
        <f t="shared" si="698"/>
        <v>-</v>
      </c>
      <c r="X3428" s="58">
        <f t="shared" si="699"/>
        <v>0</v>
      </c>
      <c r="Y3428" s="46" t="str">
        <f t="shared" si="700"/>
        <v>No</v>
      </c>
      <c r="Z3428" s="46" t="str">
        <f t="shared" si="701"/>
        <v>HIGH</v>
      </c>
    </row>
    <row r="3429" spans="1:26" x14ac:dyDescent="0.25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89"/>
        <v>26109</v>
      </c>
      <c r="L3429" s="46">
        <f t="shared" si="690"/>
        <v>29016</v>
      </c>
      <c r="M3429" s="46">
        <v>74</v>
      </c>
      <c r="N3429" s="46">
        <f t="shared" si="691"/>
        <v>29090</v>
      </c>
      <c r="O3429" s="46">
        <f t="shared" si="692"/>
        <v>2981</v>
      </c>
      <c r="P3429" s="46" t="s">
        <v>28</v>
      </c>
      <c r="Q3429" s="58">
        <f t="shared" si="693"/>
        <v>0</v>
      </c>
      <c r="R3429" s="46" t="str">
        <f t="shared" si="694"/>
        <v>-</v>
      </c>
      <c r="S3429" s="58">
        <f t="shared" si="695"/>
        <v>0.02</v>
      </c>
      <c r="T3429" s="46" t="str">
        <f t="shared" si="696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97"/>
        <v>0</v>
      </c>
      <c r="W3429" s="46" t="str">
        <f t="shared" si="698"/>
        <v>-</v>
      </c>
      <c r="X3429" s="58">
        <f t="shared" si="699"/>
        <v>0.02</v>
      </c>
      <c r="Y3429" s="46" t="str">
        <f t="shared" si="700"/>
        <v>Yes</v>
      </c>
      <c r="Z3429" s="46" t="str">
        <f t="shared" si="701"/>
        <v>Very high</v>
      </c>
    </row>
    <row r="3430" spans="1:26" x14ac:dyDescent="0.25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89"/>
        <v>1628</v>
      </c>
      <c r="L3430" s="46">
        <f t="shared" si="690"/>
        <v>1774</v>
      </c>
      <c r="M3430" s="46">
        <v>44</v>
      </c>
      <c r="N3430" s="46">
        <f t="shared" si="691"/>
        <v>1818</v>
      </c>
      <c r="O3430" s="46">
        <f t="shared" si="692"/>
        <v>190</v>
      </c>
      <c r="P3430" s="46" t="s">
        <v>30</v>
      </c>
      <c r="Q3430" s="58">
        <f t="shared" si="693"/>
        <v>0</v>
      </c>
      <c r="R3430" s="46" t="str">
        <f t="shared" si="694"/>
        <v>-</v>
      </c>
      <c r="S3430" s="58" t="str">
        <f t="shared" si="695"/>
        <v>No Discount</v>
      </c>
      <c r="T3430" s="46" t="str">
        <f t="shared" si="696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97"/>
        <v>0</v>
      </c>
      <c r="W3430" s="46" t="str">
        <f t="shared" si="698"/>
        <v>-</v>
      </c>
      <c r="X3430" s="58">
        <f t="shared" si="699"/>
        <v>0</v>
      </c>
      <c r="Y3430" s="46" t="str">
        <f t="shared" si="700"/>
        <v>No</v>
      </c>
      <c r="Z3430" s="46" t="str">
        <f t="shared" si="701"/>
        <v>HIGH</v>
      </c>
    </row>
    <row r="3431" spans="1:26" x14ac:dyDescent="0.25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89"/>
        <v>16606</v>
      </c>
      <c r="L3431" s="46">
        <f t="shared" si="690"/>
        <v>17260</v>
      </c>
      <c r="M3431" s="46">
        <v>57</v>
      </c>
      <c r="N3431" s="46">
        <f t="shared" si="691"/>
        <v>17317</v>
      </c>
      <c r="O3431" s="46">
        <f t="shared" si="692"/>
        <v>711</v>
      </c>
      <c r="P3431" s="46" t="s">
        <v>30</v>
      </c>
      <c r="Q3431" s="58">
        <f t="shared" si="693"/>
        <v>0</v>
      </c>
      <c r="R3431" s="46" t="str">
        <f t="shared" si="694"/>
        <v>-</v>
      </c>
      <c r="S3431" s="58" t="str">
        <f t="shared" si="695"/>
        <v>No Discount</v>
      </c>
      <c r="T3431" s="46" t="str">
        <f t="shared" si="696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97"/>
        <v>0</v>
      </c>
      <c r="W3431" s="46" t="str">
        <f t="shared" si="698"/>
        <v>-</v>
      </c>
      <c r="X3431" s="58">
        <f t="shared" si="699"/>
        <v>0</v>
      </c>
      <c r="Y3431" s="46" t="str">
        <f t="shared" si="700"/>
        <v>Yes</v>
      </c>
      <c r="Z3431" s="46" t="str">
        <f t="shared" si="701"/>
        <v>HIGH</v>
      </c>
    </row>
    <row r="3432" spans="1:26" x14ac:dyDescent="0.25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89"/>
        <v>1844</v>
      </c>
      <c r="L3432" s="46">
        <f t="shared" si="690"/>
        <v>1956</v>
      </c>
      <c r="M3432" s="46">
        <v>68</v>
      </c>
      <c r="N3432" s="46">
        <f t="shared" si="691"/>
        <v>2024</v>
      </c>
      <c r="O3432" s="46">
        <f t="shared" si="692"/>
        <v>180</v>
      </c>
      <c r="P3432" s="46" t="s">
        <v>28</v>
      </c>
      <c r="Q3432" s="58">
        <f t="shared" si="693"/>
        <v>0</v>
      </c>
      <c r="R3432" s="46" t="str">
        <f t="shared" si="694"/>
        <v>-</v>
      </c>
      <c r="S3432" s="58" t="str">
        <f t="shared" si="695"/>
        <v>No Discount</v>
      </c>
      <c r="T3432" s="46" t="str">
        <f t="shared" si="696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97"/>
        <v>0</v>
      </c>
      <c r="W3432" s="46" t="str">
        <f t="shared" si="698"/>
        <v>-</v>
      </c>
      <c r="X3432" s="58">
        <f t="shared" si="699"/>
        <v>0</v>
      </c>
      <c r="Y3432" s="46" t="str">
        <f t="shared" si="700"/>
        <v>No</v>
      </c>
      <c r="Z3432" s="46" t="str">
        <f t="shared" si="701"/>
        <v>Very high</v>
      </c>
    </row>
    <row r="3433" spans="1:26" x14ac:dyDescent="0.25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89"/>
        <v>4656</v>
      </c>
      <c r="L3433" s="46">
        <f t="shared" si="690"/>
        <v>4984</v>
      </c>
      <c r="M3433" s="46">
        <v>86</v>
      </c>
      <c r="N3433" s="46">
        <f t="shared" si="691"/>
        <v>5070</v>
      </c>
      <c r="O3433" s="46">
        <f t="shared" si="692"/>
        <v>414</v>
      </c>
      <c r="P3433" s="46" t="s">
        <v>30</v>
      </c>
      <c r="Q3433" s="58">
        <f t="shared" si="693"/>
        <v>0</v>
      </c>
      <c r="R3433" s="46">
        <f t="shared" si="694"/>
        <v>1419.6000000000001</v>
      </c>
      <c r="S3433" s="58" t="str">
        <f t="shared" si="695"/>
        <v>No Discount</v>
      </c>
      <c r="T3433" s="46" t="str">
        <f t="shared" si="696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97"/>
        <v>0</v>
      </c>
      <c r="W3433" s="46">
        <f t="shared" si="698"/>
        <v>1419.6000000000001</v>
      </c>
      <c r="X3433" s="58">
        <f t="shared" si="699"/>
        <v>0</v>
      </c>
      <c r="Y3433" s="46" t="str">
        <f t="shared" si="700"/>
        <v>No</v>
      </c>
      <c r="Z3433" s="46" t="str">
        <f t="shared" si="701"/>
        <v>Very high</v>
      </c>
    </row>
    <row r="3434" spans="1:26" x14ac:dyDescent="0.25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89"/>
        <v>870</v>
      </c>
      <c r="L3434" s="46">
        <f t="shared" si="690"/>
        <v>925</v>
      </c>
      <c r="M3434" s="46">
        <v>30</v>
      </c>
      <c r="N3434" s="46">
        <f t="shared" si="691"/>
        <v>955</v>
      </c>
      <c r="O3434" s="46">
        <f t="shared" si="692"/>
        <v>85</v>
      </c>
      <c r="P3434" s="46" t="s">
        <v>28</v>
      </c>
      <c r="Q3434" s="58">
        <f t="shared" si="693"/>
        <v>0</v>
      </c>
      <c r="R3434" s="46">
        <f t="shared" si="694"/>
        <v>267.40000000000003</v>
      </c>
      <c r="S3434" s="58" t="str">
        <f t="shared" si="695"/>
        <v>No Discount</v>
      </c>
      <c r="T3434" s="46" t="str">
        <f t="shared" si="696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97"/>
        <v>0</v>
      </c>
      <c r="W3434" s="46">
        <f t="shared" si="698"/>
        <v>267.40000000000003</v>
      </c>
      <c r="X3434" s="58">
        <f t="shared" si="699"/>
        <v>0</v>
      </c>
      <c r="Y3434" s="46" t="str">
        <f t="shared" si="700"/>
        <v>No</v>
      </c>
      <c r="Z3434" s="46" t="str">
        <f t="shared" si="701"/>
        <v>MID</v>
      </c>
    </row>
    <row r="3435" spans="1:26" x14ac:dyDescent="0.25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89"/>
        <v>6288</v>
      </c>
      <c r="L3435" s="46">
        <f t="shared" si="690"/>
        <v>6717</v>
      </c>
      <c r="M3435" s="46">
        <v>84</v>
      </c>
      <c r="N3435" s="46">
        <f t="shared" si="691"/>
        <v>6801</v>
      </c>
      <c r="O3435" s="46">
        <f t="shared" si="692"/>
        <v>513</v>
      </c>
      <c r="P3435" s="46" t="s">
        <v>30</v>
      </c>
      <c r="Q3435" s="58">
        <f t="shared" si="693"/>
        <v>0.3</v>
      </c>
      <c r="R3435" s="46">
        <f t="shared" si="694"/>
        <v>2040.3</v>
      </c>
      <c r="S3435" s="58" t="str">
        <f t="shared" si="695"/>
        <v>No Discount</v>
      </c>
      <c r="T3435" s="46" t="str">
        <f t="shared" si="696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97"/>
        <v>0.3</v>
      </c>
      <c r="W3435" s="46">
        <f t="shared" si="698"/>
        <v>2040.3</v>
      </c>
      <c r="X3435" s="58">
        <f t="shared" si="699"/>
        <v>0</v>
      </c>
      <c r="Y3435" s="46" t="str">
        <f t="shared" si="700"/>
        <v>Yes</v>
      </c>
      <c r="Z3435" s="46" t="str">
        <f t="shared" si="701"/>
        <v>Very high</v>
      </c>
    </row>
    <row r="3436" spans="1:26" x14ac:dyDescent="0.25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89"/>
        <v>308</v>
      </c>
      <c r="L3436" s="46">
        <f t="shared" si="690"/>
        <v>338</v>
      </c>
      <c r="M3436" s="46">
        <v>30</v>
      </c>
      <c r="N3436" s="46">
        <f t="shared" si="691"/>
        <v>368</v>
      </c>
      <c r="O3436" s="46">
        <f t="shared" si="692"/>
        <v>60</v>
      </c>
      <c r="P3436" s="46" t="s">
        <v>30</v>
      </c>
      <c r="Q3436" s="58">
        <f t="shared" si="693"/>
        <v>0</v>
      </c>
      <c r="R3436" s="46" t="str">
        <f t="shared" si="694"/>
        <v>-</v>
      </c>
      <c r="S3436" s="58" t="str">
        <f t="shared" si="695"/>
        <v>No Discount</v>
      </c>
      <c r="T3436" s="46" t="str">
        <f t="shared" si="696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97"/>
        <v>0</v>
      </c>
      <c r="W3436" s="46" t="str">
        <f t="shared" si="698"/>
        <v>-</v>
      </c>
      <c r="X3436" s="58">
        <f t="shared" si="699"/>
        <v>0</v>
      </c>
      <c r="Y3436" s="46" t="str">
        <f t="shared" si="700"/>
        <v>No</v>
      </c>
      <c r="Z3436" s="46" t="str">
        <f t="shared" si="701"/>
        <v>MID</v>
      </c>
    </row>
    <row r="3437" spans="1:26" x14ac:dyDescent="0.25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89"/>
        <v>9033</v>
      </c>
      <c r="L3437" s="46">
        <f t="shared" si="690"/>
        <v>9576</v>
      </c>
      <c r="M3437" s="46">
        <v>72</v>
      </c>
      <c r="N3437" s="46">
        <f t="shared" si="691"/>
        <v>9648</v>
      </c>
      <c r="O3437" s="46">
        <f t="shared" si="692"/>
        <v>615</v>
      </c>
      <c r="P3437" s="46" t="s">
        <v>30</v>
      </c>
      <c r="Q3437" s="58">
        <f t="shared" si="693"/>
        <v>0</v>
      </c>
      <c r="R3437" s="46" t="str">
        <f t="shared" si="694"/>
        <v>-</v>
      </c>
      <c r="S3437" s="58" t="str">
        <f t="shared" si="695"/>
        <v>No Discount</v>
      </c>
      <c r="T3437" s="46" t="str">
        <f t="shared" si="696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97"/>
        <v>0</v>
      </c>
      <c r="W3437" s="46" t="str">
        <f t="shared" si="698"/>
        <v>-</v>
      </c>
      <c r="X3437" s="58">
        <f t="shared" si="699"/>
        <v>0</v>
      </c>
      <c r="Y3437" s="46" t="str">
        <f t="shared" si="700"/>
        <v>Yes</v>
      </c>
      <c r="Z3437" s="46" t="str">
        <f t="shared" si="701"/>
        <v>Very high</v>
      </c>
    </row>
    <row r="3438" spans="1:26" x14ac:dyDescent="0.25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89"/>
        <v>945</v>
      </c>
      <c r="L3438" s="46">
        <f t="shared" si="690"/>
        <v>1030</v>
      </c>
      <c r="M3438" s="46">
        <v>30</v>
      </c>
      <c r="N3438" s="46">
        <f t="shared" si="691"/>
        <v>1060</v>
      </c>
      <c r="O3438" s="46">
        <f t="shared" si="692"/>
        <v>115</v>
      </c>
      <c r="P3438" s="46" t="s">
        <v>30</v>
      </c>
      <c r="Q3438" s="58">
        <f t="shared" si="693"/>
        <v>0.3</v>
      </c>
      <c r="R3438" s="46">
        <f t="shared" si="694"/>
        <v>318</v>
      </c>
      <c r="S3438" s="58" t="str">
        <f t="shared" si="695"/>
        <v>No Discount</v>
      </c>
      <c r="T3438" s="46" t="str">
        <f t="shared" si="696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si="697"/>
        <v>0.3</v>
      </c>
      <c r="W3438" s="46">
        <f t="shared" si="698"/>
        <v>318</v>
      </c>
      <c r="X3438" s="58">
        <f t="shared" si="699"/>
        <v>0</v>
      </c>
      <c r="Y3438" s="46" t="str">
        <f t="shared" si="700"/>
        <v>No</v>
      </c>
      <c r="Z3438" s="46" t="str">
        <f t="shared" si="701"/>
        <v>MID</v>
      </c>
    </row>
    <row r="3439" spans="1:26" x14ac:dyDescent="0.25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89"/>
        <v>20058</v>
      </c>
      <c r="L3439" s="46">
        <f t="shared" si="690"/>
        <v>21063</v>
      </c>
      <c r="M3439" s="46">
        <v>64</v>
      </c>
      <c r="N3439" s="46">
        <f t="shared" si="691"/>
        <v>21127</v>
      </c>
      <c r="O3439" s="46">
        <f t="shared" si="692"/>
        <v>1069</v>
      </c>
      <c r="P3439" s="46" t="s">
        <v>28</v>
      </c>
      <c r="Q3439" s="58">
        <f t="shared" si="693"/>
        <v>0</v>
      </c>
      <c r="R3439" s="46" t="str">
        <f t="shared" si="694"/>
        <v>-</v>
      </c>
      <c r="S3439" s="58" t="str">
        <f t="shared" si="695"/>
        <v>No Discount</v>
      </c>
      <c r="T3439" s="46" t="str">
        <f t="shared" si="696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97"/>
        <v>0</v>
      </c>
      <c r="W3439" s="46" t="str">
        <f t="shared" si="698"/>
        <v>-</v>
      </c>
      <c r="X3439" s="58">
        <f t="shared" si="699"/>
        <v>0</v>
      </c>
      <c r="Y3439" s="46" t="str">
        <f t="shared" si="700"/>
        <v>Yes</v>
      </c>
      <c r="Z3439" s="46" t="str">
        <f t="shared" si="701"/>
        <v>Very high</v>
      </c>
    </row>
    <row r="3440" spans="1:26" x14ac:dyDescent="0.25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89"/>
        <v>3633</v>
      </c>
      <c r="L3440" s="46">
        <f t="shared" si="690"/>
        <v>3963</v>
      </c>
      <c r="M3440" s="46">
        <v>21</v>
      </c>
      <c r="N3440" s="46">
        <f t="shared" si="691"/>
        <v>3984</v>
      </c>
      <c r="O3440" s="46">
        <f t="shared" si="692"/>
        <v>351</v>
      </c>
      <c r="P3440" s="46" t="s">
        <v>30</v>
      </c>
      <c r="Q3440" s="58">
        <f t="shared" si="693"/>
        <v>0.3</v>
      </c>
      <c r="R3440" s="46">
        <f t="shared" si="694"/>
        <v>1195.2</v>
      </c>
      <c r="S3440" s="58" t="str">
        <f t="shared" si="695"/>
        <v>No Discount</v>
      </c>
      <c r="T3440" s="46" t="str">
        <f t="shared" si="696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97"/>
        <v>0.3</v>
      </c>
      <c r="W3440" s="46">
        <f t="shared" si="698"/>
        <v>1195.2</v>
      </c>
      <c r="X3440" s="58">
        <f t="shared" si="699"/>
        <v>0</v>
      </c>
      <c r="Y3440" s="46" t="str">
        <f t="shared" si="700"/>
        <v>No</v>
      </c>
      <c r="Z3440" s="46" t="str">
        <f t="shared" si="701"/>
        <v>MID</v>
      </c>
    </row>
    <row r="3441" spans="1:26" x14ac:dyDescent="0.25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89"/>
        <v>2502</v>
      </c>
      <c r="L3441" s="46">
        <f t="shared" si="690"/>
        <v>2700</v>
      </c>
      <c r="M3441" s="46">
        <v>28</v>
      </c>
      <c r="N3441" s="46">
        <f t="shared" si="691"/>
        <v>2728</v>
      </c>
      <c r="O3441" s="46">
        <f t="shared" si="692"/>
        <v>226</v>
      </c>
      <c r="P3441" s="46" t="s">
        <v>30</v>
      </c>
      <c r="Q3441" s="58">
        <f t="shared" si="693"/>
        <v>0</v>
      </c>
      <c r="R3441" s="46">
        <f t="shared" si="694"/>
        <v>763.84</v>
      </c>
      <c r="S3441" s="58" t="str">
        <f t="shared" si="695"/>
        <v>No Discount</v>
      </c>
      <c r="T3441" s="46" t="str">
        <f t="shared" si="696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97"/>
        <v>0</v>
      </c>
      <c r="W3441" s="46">
        <f t="shared" si="698"/>
        <v>763.84</v>
      </c>
      <c r="X3441" s="58">
        <f t="shared" si="699"/>
        <v>0</v>
      </c>
      <c r="Y3441" s="46" t="str">
        <f t="shared" si="700"/>
        <v>No</v>
      </c>
      <c r="Z3441" s="46" t="str">
        <f t="shared" si="701"/>
        <v>MID</v>
      </c>
    </row>
    <row r="3442" spans="1:26" x14ac:dyDescent="0.25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89"/>
        <v>12768</v>
      </c>
      <c r="L3442" s="46">
        <f t="shared" si="690"/>
        <v>13402</v>
      </c>
      <c r="M3442" s="46">
        <v>87</v>
      </c>
      <c r="N3442" s="46">
        <f t="shared" si="691"/>
        <v>13489</v>
      </c>
      <c r="O3442" s="46">
        <f t="shared" si="692"/>
        <v>721</v>
      </c>
      <c r="P3442" s="46" t="s">
        <v>30</v>
      </c>
      <c r="Q3442" s="58">
        <f t="shared" si="693"/>
        <v>0</v>
      </c>
      <c r="R3442" s="46" t="str">
        <f t="shared" si="694"/>
        <v>-</v>
      </c>
      <c r="S3442" s="58" t="str">
        <f t="shared" si="695"/>
        <v>No Discount</v>
      </c>
      <c r="T3442" s="46" t="str">
        <f t="shared" si="696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97"/>
        <v>0</v>
      </c>
      <c r="W3442" s="46" t="str">
        <f t="shared" si="698"/>
        <v>-</v>
      </c>
      <c r="X3442" s="58">
        <f t="shared" si="699"/>
        <v>0</v>
      </c>
      <c r="Y3442" s="46" t="str">
        <f t="shared" si="700"/>
        <v>Yes</v>
      </c>
      <c r="Z3442" s="46" t="str">
        <f t="shared" si="701"/>
        <v>Very high</v>
      </c>
    </row>
    <row r="3443" spans="1:26" x14ac:dyDescent="0.25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89"/>
        <v>19290</v>
      </c>
      <c r="L3443" s="46">
        <f t="shared" si="690"/>
        <v>20448</v>
      </c>
      <c r="M3443" s="46">
        <v>20</v>
      </c>
      <c r="N3443" s="46">
        <f t="shared" si="691"/>
        <v>20468</v>
      </c>
      <c r="O3443" s="46">
        <f t="shared" si="692"/>
        <v>1178</v>
      </c>
      <c r="P3443" s="46" t="s">
        <v>152</v>
      </c>
      <c r="Q3443" s="58">
        <f t="shared" si="693"/>
        <v>0</v>
      </c>
      <c r="R3443" s="46" t="str">
        <f t="shared" si="694"/>
        <v>-</v>
      </c>
      <c r="S3443" s="58" t="str">
        <f t="shared" si="695"/>
        <v>No Discount</v>
      </c>
      <c r="T3443" s="46" t="str">
        <f t="shared" si="696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97"/>
        <v>0</v>
      </c>
      <c r="W3443" s="46" t="str">
        <f t="shared" si="698"/>
        <v>-</v>
      </c>
      <c r="X3443" s="58">
        <f t="shared" si="699"/>
        <v>0</v>
      </c>
      <c r="Y3443" s="46" t="str">
        <f t="shared" si="700"/>
        <v>Yes</v>
      </c>
      <c r="Z3443" s="46" t="str">
        <f t="shared" si="701"/>
        <v>LOW</v>
      </c>
    </row>
    <row r="3444" spans="1:26" x14ac:dyDescent="0.25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89"/>
        <v>45564</v>
      </c>
      <c r="L3444" s="46">
        <f t="shared" si="690"/>
        <v>49212</v>
      </c>
      <c r="M3444" s="46">
        <v>48</v>
      </c>
      <c r="N3444" s="46">
        <f t="shared" si="691"/>
        <v>49260</v>
      </c>
      <c r="O3444" s="46">
        <f t="shared" si="692"/>
        <v>3696</v>
      </c>
      <c r="P3444" s="46" t="s">
        <v>28</v>
      </c>
      <c r="Q3444" s="58">
        <f t="shared" si="693"/>
        <v>0</v>
      </c>
      <c r="R3444" s="46" t="str">
        <f t="shared" si="694"/>
        <v>-</v>
      </c>
      <c r="S3444" s="58" t="str">
        <f t="shared" si="695"/>
        <v>No Discount</v>
      </c>
      <c r="T3444" s="46" t="str">
        <f t="shared" si="696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97"/>
        <v>0</v>
      </c>
      <c r="W3444" s="46" t="str">
        <f t="shared" si="698"/>
        <v>-</v>
      </c>
      <c r="X3444" s="58">
        <f t="shared" si="699"/>
        <v>0</v>
      </c>
      <c r="Y3444" s="46" t="str">
        <f t="shared" si="700"/>
        <v>Yes</v>
      </c>
      <c r="Z3444" s="46" t="str">
        <f t="shared" si="701"/>
        <v>HIGH</v>
      </c>
    </row>
    <row r="3445" spans="1:26" x14ac:dyDescent="0.25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89"/>
        <v>352</v>
      </c>
      <c r="L3445" s="46">
        <f t="shared" si="690"/>
        <v>398</v>
      </c>
      <c r="M3445" s="46">
        <v>30</v>
      </c>
      <c r="N3445" s="46">
        <f t="shared" si="691"/>
        <v>428</v>
      </c>
      <c r="O3445" s="46">
        <f t="shared" si="692"/>
        <v>76</v>
      </c>
      <c r="P3445" s="46" t="s">
        <v>30</v>
      </c>
      <c r="Q3445" s="58">
        <f t="shared" si="693"/>
        <v>0</v>
      </c>
      <c r="R3445" s="46" t="str">
        <f t="shared" si="694"/>
        <v>-</v>
      </c>
      <c r="S3445" s="58" t="str">
        <f t="shared" si="695"/>
        <v>No Discount</v>
      </c>
      <c r="T3445" s="46" t="str">
        <f t="shared" si="696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97"/>
        <v>0</v>
      </c>
      <c r="W3445" s="46" t="str">
        <f t="shared" si="698"/>
        <v>-</v>
      </c>
      <c r="X3445" s="58">
        <f t="shared" si="699"/>
        <v>0</v>
      </c>
      <c r="Y3445" s="46" t="str">
        <f t="shared" si="700"/>
        <v>No</v>
      </c>
      <c r="Z3445" s="46" t="str">
        <f t="shared" si="701"/>
        <v>MID</v>
      </c>
    </row>
    <row r="3446" spans="1:26" x14ac:dyDescent="0.25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89"/>
        <v>17968</v>
      </c>
      <c r="L3446" s="46">
        <f t="shared" si="690"/>
        <v>19384</v>
      </c>
      <c r="M3446" s="46">
        <v>22</v>
      </c>
      <c r="N3446" s="46">
        <f t="shared" si="691"/>
        <v>19406</v>
      </c>
      <c r="O3446" s="46">
        <f t="shared" si="692"/>
        <v>1438</v>
      </c>
      <c r="P3446" s="46" t="s">
        <v>28</v>
      </c>
      <c r="Q3446" s="58">
        <f t="shared" si="693"/>
        <v>0</v>
      </c>
      <c r="R3446" s="46">
        <f t="shared" si="694"/>
        <v>5433.68</v>
      </c>
      <c r="S3446" s="58" t="str">
        <f t="shared" si="695"/>
        <v>No Discount</v>
      </c>
      <c r="T3446" s="46" t="str">
        <f t="shared" si="696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97"/>
        <v>0</v>
      </c>
      <c r="W3446" s="46">
        <f t="shared" si="698"/>
        <v>5433.68</v>
      </c>
      <c r="X3446" s="58">
        <f t="shared" si="699"/>
        <v>0</v>
      </c>
      <c r="Y3446" s="46" t="str">
        <f t="shared" si="700"/>
        <v>Yes</v>
      </c>
      <c r="Z3446" s="46" t="str">
        <f t="shared" si="701"/>
        <v>MID</v>
      </c>
    </row>
    <row r="3447" spans="1:26" x14ac:dyDescent="0.25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89"/>
        <v>3064</v>
      </c>
      <c r="L3447" s="46">
        <f t="shared" si="690"/>
        <v>3274</v>
      </c>
      <c r="M3447" s="46">
        <v>67</v>
      </c>
      <c r="N3447" s="46">
        <f t="shared" si="691"/>
        <v>3341</v>
      </c>
      <c r="O3447" s="46">
        <f t="shared" si="692"/>
        <v>277</v>
      </c>
      <c r="P3447" s="46" t="s">
        <v>28</v>
      </c>
      <c r="Q3447" s="58">
        <f t="shared" si="693"/>
        <v>0</v>
      </c>
      <c r="R3447" s="46">
        <f t="shared" si="694"/>
        <v>935.48000000000013</v>
      </c>
      <c r="S3447" s="58" t="str">
        <f t="shared" si="695"/>
        <v>No Discount</v>
      </c>
      <c r="T3447" s="46" t="str">
        <f t="shared" si="696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97"/>
        <v>0</v>
      </c>
      <c r="W3447" s="46">
        <f t="shared" si="698"/>
        <v>935.48000000000013</v>
      </c>
      <c r="X3447" s="58">
        <f t="shared" si="699"/>
        <v>0</v>
      </c>
      <c r="Y3447" s="46" t="str">
        <f t="shared" si="700"/>
        <v>Yes</v>
      </c>
      <c r="Z3447" s="46" t="str">
        <f t="shared" si="701"/>
        <v>Very high</v>
      </c>
    </row>
    <row r="3448" spans="1:26" x14ac:dyDescent="0.25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89"/>
        <v>6967</v>
      </c>
      <c r="L3448" s="46">
        <f t="shared" si="690"/>
        <v>7315</v>
      </c>
      <c r="M3448" s="46">
        <v>52</v>
      </c>
      <c r="N3448" s="46">
        <f t="shared" si="691"/>
        <v>7367</v>
      </c>
      <c r="O3448" s="46">
        <f t="shared" si="692"/>
        <v>400</v>
      </c>
      <c r="P3448" s="46" t="s">
        <v>30</v>
      </c>
      <c r="Q3448" s="58">
        <f t="shared" si="693"/>
        <v>0</v>
      </c>
      <c r="R3448" s="46">
        <f t="shared" si="694"/>
        <v>1105.05</v>
      </c>
      <c r="S3448" s="58" t="str">
        <f t="shared" si="695"/>
        <v>No Discount</v>
      </c>
      <c r="T3448" s="46" t="str">
        <f t="shared" si="696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97"/>
        <v>0</v>
      </c>
      <c r="W3448" s="46" t="str">
        <f t="shared" si="698"/>
        <v>-</v>
      </c>
      <c r="X3448" s="58">
        <f t="shared" si="699"/>
        <v>0</v>
      </c>
      <c r="Y3448" s="46" t="str">
        <f t="shared" si="700"/>
        <v>Yes</v>
      </c>
      <c r="Z3448" s="46" t="str">
        <f t="shared" si="701"/>
        <v>HIGH</v>
      </c>
    </row>
    <row r="3449" spans="1:26" x14ac:dyDescent="0.25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89"/>
        <v>5713</v>
      </c>
      <c r="L3449" s="46">
        <f t="shared" si="690"/>
        <v>5882</v>
      </c>
      <c r="M3449" s="46">
        <v>33</v>
      </c>
      <c r="N3449" s="46">
        <f t="shared" si="691"/>
        <v>5915</v>
      </c>
      <c r="O3449" s="46">
        <f t="shared" si="692"/>
        <v>202</v>
      </c>
      <c r="P3449" s="46" t="s">
        <v>152</v>
      </c>
      <c r="Q3449" s="58">
        <f t="shared" si="693"/>
        <v>0</v>
      </c>
      <c r="R3449" s="46">
        <f t="shared" si="694"/>
        <v>887.25</v>
      </c>
      <c r="S3449" s="58" t="str">
        <f t="shared" si="695"/>
        <v>No Discount</v>
      </c>
      <c r="T3449" s="46" t="str">
        <f t="shared" si="696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97"/>
        <v>0</v>
      </c>
      <c r="W3449" s="46" t="str">
        <f t="shared" si="698"/>
        <v>-</v>
      </c>
      <c r="X3449" s="58">
        <f t="shared" si="699"/>
        <v>0</v>
      </c>
      <c r="Y3449" s="46" t="str">
        <f t="shared" si="700"/>
        <v>Yes</v>
      </c>
      <c r="Z3449" s="46" t="str">
        <f t="shared" si="701"/>
        <v>MID</v>
      </c>
    </row>
    <row r="3450" spans="1:26" x14ac:dyDescent="0.25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89"/>
        <v>1930</v>
      </c>
      <c r="L3450" s="46">
        <f t="shared" si="690"/>
        <v>2100</v>
      </c>
      <c r="M3450" s="46">
        <v>43</v>
      </c>
      <c r="N3450" s="46">
        <f t="shared" si="691"/>
        <v>2143</v>
      </c>
      <c r="O3450" s="46">
        <f t="shared" si="692"/>
        <v>213</v>
      </c>
      <c r="P3450" s="46" t="s">
        <v>30</v>
      </c>
      <c r="Q3450" s="58">
        <f t="shared" si="693"/>
        <v>0.3</v>
      </c>
      <c r="R3450" s="46">
        <f t="shared" si="694"/>
        <v>642.9</v>
      </c>
      <c r="S3450" s="58" t="str">
        <f t="shared" si="695"/>
        <v>No Discount</v>
      </c>
      <c r="T3450" s="46" t="str">
        <f t="shared" si="696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97"/>
        <v>0.3</v>
      </c>
      <c r="W3450" s="46">
        <f t="shared" si="698"/>
        <v>642.9</v>
      </c>
      <c r="X3450" s="58">
        <f t="shared" si="699"/>
        <v>0</v>
      </c>
      <c r="Y3450" s="46" t="str">
        <f t="shared" si="700"/>
        <v>No</v>
      </c>
      <c r="Z3450" s="46" t="str">
        <f t="shared" si="701"/>
        <v>HIGH</v>
      </c>
    </row>
    <row r="3451" spans="1:26" x14ac:dyDescent="0.25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89"/>
        <v>165</v>
      </c>
      <c r="L3451" s="46">
        <f t="shared" si="690"/>
        <v>177</v>
      </c>
      <c r="M3451" s="46">
        <v>10</v>
      </c>
      <c r="N3451" s="46">
        <f t="shared" si="691"/>
        <v>187</v>
      </c>
      <c r="O3451" s="46">
        <f t="shared" si="692"/>
        <v>22</v>
      </c>
      <c r="P3451" s="46" t="s">
        <v>30</v>
      </c>
      <c r="Q3451" s="58">
        <f t="shared" si="693"/>
        <v>0</v>
      </c>
      <c r="R3451" s="46">
        <f t="shared" si="694"/>
        <v>28.05</v>
      </c>
      <c r="S3451" s="58" t="str">
        <f t="shared" si="695"/>
        <v>No Discount</v>
      </c>
      <c r="T3451" s="46" t="str">
        <f t="shared" si="696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97"/>
        <v>0</v>
      </c>
      <c r="W3451" s="46" t="str">
        <f t="shared" si="698"/>
        <v>-</v>
      </c>
      <c r="X3451" s="58">
        <f t="shared" si="699"/>
        <v>0</v>
      </c>
      <c r="Y3451" s="46" t="str">
        <f t="shared" si="700"/>
        <v>No</v>
      </c>
      <c r="Z3451" s="46" t="str">
        <f t="shared" si="701"/>
        <v>LOW</v>
      </c>
    </row>
    <row r="3452" spans="1:26" x14ac:dyDescent="0.25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89"/>
        <v>9306</v>
      </c>
      <c r="L3452" s="46">
        <f t="shared" si="690"/>
        <v>10062</v>
      </c>
      <c r="M3452" s="46">
        <v>41</v>
      </c>
      <c r="N3452" s="46">
        <f t="shared" si="691"/>
        <v>10103</v>
      </c>
      <c r="O3452" s="46">
        <f t="shared" si="692"/>
        <v>797</v>
      </c>
      <c r="P3452" s="46" t="s">
        <v>30</v>
      </c>
      <c r="Q3452" s="58">
        <f t="shared" si="693"/>
        <v>0</v>
      </c>
      <c r="R3452" s="46" t="str">
        <f t="shared" si="694"/>
        <v>-</v>
      </c>
      <c r="S3452" s="58" t="str">
        <f t="shared" si="695"/>
        <v>No Discount</v>
      </c>
      <c r="T3452" s="46" t="str">
        <f t="shared" si="696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97"/>
        <v>0</v>
      </c>
      <c r="W3452" s="46" t="str">
        <f t="shared" si="698"/>
        <v>-</v>
      </c>
      <c r="X3452" s="58">
        <f t="shared" si="699"/>
        <v>0</v>
      </c>
      <c r="Y3452" s="46" t="str">
        <f t="shared" si="700"/>
        <v>Yes</v>
      </c>
      <c r="Z3452" s="46" t="str">
        <f t="shared" si="701"/>
        <v>HIGH</v>
      </c>
    </row>
    <row r="3453" spans="1:26" x14ac:dyDescent="0.25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89"/>
        <v>98</v>
      </c>
      <c r="L3453" s="46">
        <f t="shared" si="690"/>
        <v>101</v>
      </c>
      <c r="M3453" s="46">
        <v>10</v>
      </c>
      <c r="N3453" s="46">
        <f t="shared" si="691"/>
        <v>111</v>
      </c>
      <c r="O3453" s="46">
        <f t="shared" si="692"/>
        <v>13</v>
      </c>
      <c r="P3453" s="46" t="s">
        <v>64</v>
      </c>
      <c r="Q3453" s="58">
        <f t="shared" si="693"/>
        <v>0</v>
      </c>
      <c r="R3453" s="46">
        <f t="shared" si="694"/>
        <v>31.080000000000002</v>
      </c>
      <c r="S3453" s="58" t="str">
        <f t="shared" si="695"/>
        <v>No Discount</v>
      </c>
      <c r="T3453" s="46" t="str">
        <f t="shared" si="696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97"/>
        <v>0</v>
      </c>
      <c r="W3453" s="46">
        <f t="shared" si="698"/>
        <v>31.080000000000002</v>
      </c>
      <c r="X3453" s="58">
        <f t="shared" si="699"/>
        <v>0</v>
      </c>
      <c r="Y3453" s="46" t="str">
        <f t="shared" si="700"/>
        <v>No</v>
      </c>
      <c r="Z3453" s="46" t="str">
        <f t="shared" si="701"/>
        <v>LOW</v>
      </c>
    </row>
    <row r="3454" spans="1:26" x14ac:dyDescent="0.25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89"/>
        <v>1476</v>
      </c>
      <c r="L3454" s="46">
        <f t="shared" si="690"/>
        <v>1626</v>
      </c>
      <c r="M3454" s="46">
        <v>69</v>
      </c>
      <c r="N3454" s="46">
        <f t="shared" si="691"/>
        <v>1695</v>
      </c>
      <c r="O3454" s="46">
        <f t="shared" si="692"/>
        <v>219</v>
      </c>
      <c r="P3454" s="46" t="s">
        <v>30</v>
      </c>
      <c r="Q3454" s="58">
        <f t="shared" si="693"/>
        <v>0</v>
      </c>
      <c r="R3454" s="46" t="str">
        <f t="shared" si="694"/>
        <v>-</v>
      </c>
      <c r="S3454" s="58" t="str">
        <f t="shared" si="695"/>
        <v>No Discount</v>
      </c>
      <c r="T3454" s="46" t="str">
        <f t="shared" si="696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97"/>
        <v>0</v>
      </c>
      <c r="W3454" s="46" t="str">
        <f t="shared" si="698"/>
        <v>-</v>
      </c>
      <c r="X3454" s="58">
        <f t="shared" si="699"/>
        <v>0</v>
      </c>
      <c r="Y3454" s="46" t="str">
        <f t="shared" si="700"/>
        <v>No</v>
      </c>
      <c r="Z3454" s="46" t="str">
        <f t="shared" si="701"/>
        <v>Very high</v>
      </c>
    </row>
    <row r="3455" spans="1:26" x14ac:dyDescent="0.25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89"/>
        <v>559</v>
      </c>
      <c r="L3455" s="46">
        <f t="shared" si="690"/>
        <v>626</v>
      </c>
      <c r="M3455" s="46">
        <v>40</v>
      </c>
      <c r="N3455" s="46">
        <f t="shared" si="691"/>
        <v>666</v>
      </c>
      <c r="O3455" s="46">
        <f t="shared" si="692"/>
        <v>107</v>
      </c>
      <c r="P3455" s="46" t="s">
        <v>152</v>
      </c>
      <c r="Q3455" s="58">
        <f t="shared" si="693"/>
        <v>0</v>
      </c>
      <c r="R3455" s="46" t="str">
        <f t="shared" si="694"/>
        <v>-</v>
      </c>
      <c r="S3455" s="58" t="str">
        <f t="shared" si="695"/>
        <v>No Discount</v>
      </c>
      <c r="T3455" s="46" t="str">
        <f t="shared" si="696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97"/>
        <v>0</v>
      </c>
      <c r="W3455" s="46" t="str">
        <f t="shared" si="698"/>
        <v>-</v>
      </c>
      <c r="X3455" s="58">
        <f t="shared" si="699"/>
        <v>0</v>
      </c>
      <c r="Y3455" s="46" t="str">
        <f t="shared" si="700"/>
        <v>No</v>
      </c>
      <c r="Z3455" s="46" t="str">
        <f t="shared" si="701"/>
        <v>MID</v>
      </c>
    </row>
    <row r="3456" spans="1:26" x14ac:dyDescent="0.25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89"/>
        <v>1395</v>
      </c>
      <c r="L3456" s="46">
        <f t="shared" si="690"/>
        <v>1557</v>
      </c>
      <c r="M3456" s="46">
        <v>30</v>
      </c>
      <c r="N3456" s="46">
        <f t="shared" si="691"/>
        <v>1587</v>
      </c>
      <c r="O3456" s="46">
        <f t="shared" si="692"/>
        <v>192</v>
      </c>
      <c r="P3456" s="46" t="s">
        <v>30</v>
      </c>
      <c r="Q3456" s="58">
        <f t="shared" si="693"/>
        <v>0.3</v>
      </c>
      <c r="R3456" s="46">
        <f t="shared" si="694"/>
        <v>476.09999999999997</v>
      </c>
      <c r="S3456" s="58" t="str">
        <f t="shared" si="695"/>
        <v>No Discount</v>
      </c>
      <c r="T3456" s="46" t="str">
        <f t="shared" si="696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97"/>
        <v>0.3</v>
      </c>
      <c r="W3456" s="46">
        <f t="shared" si="698"/>
        <v>476.09999999999997</v>
      </c>
      <c r="X3456" s="58">
        <f t="shared" si="699"/>
        <v>0</v>
      </c>
      <c r="Y3456" s="46" t="str">
        <f t="shared" si="700"/>
        <v>No</v>
      </c>
      <c r="Z3456" s="46" t="str">
        <f t="shared" si="701"/>
        <v>MID</v>
      </c>
    </row>
    <row r="3457" spans="1:26" x14ac:dyDescent="0.25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89"/>
        <v>7427</v>
      </c>
      <c r="L3457" s="46">
        <f t="shared" si="690"/>
        <v>8022</v>
      </c>
      <c r="M3457" s="46">
        <v>83</v>
      </c>
      <c r="N3457" s="46">
        <f t="shared" si="691"/>
        <v>8105</v>
      </c>
      <c r="O3457" s="46">
        <f t="shared" si="692"/>
        <v>678</v>
      </c>
      <c r="P3457" s="46" t="s">
        <v>28</v>
      </c>
      <c r="Q3457" s="58">
        <f t="shared" si="693"/>
        <v>0</v>
      </c>
      <c r="R3457" s="46">
        <f t="shared" si="694"/>
        <v>2269.4</v>
      </c>
      <c r="S3457" s="58" t="str">
        <f t="shared" si="695"/>
        <v>No Discount</v>
      </c>
      <c r="T3457" s="46" t="str">
        <f t="shared" si="696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97"/>
        <v>0</v>
      </c>
      <c r="W3457" s="46">
        <f t="shared" si="698"/>
        <v>2269.4</v>
      </c>
      <c r="X3457" s="58">
        <f t="shared" si="699"/>
        <v>0</v>
      </c>
      <c r="Y3457" s="46" t="str">
        <f t="shared" si="700"/>
        <v>No</v>
      </c>
      <c r="Z3457" s="46" t="str">
        <f t="shared" si="701"/>
        <v>Very high</v>
      </c>
    </row>
    <row r="3458" spans="1:26" x14ac:dyDescent="0.25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89"/>
        <v>8982</v>
      </c>
      <c r="L3458" s="46">
        <f t="shared" si="690"/>
        <v>9072</v>
      </c>
      <c r="M3458" s="46">
        <v>84</v>
      </c>
      <c r="N3458" s="46">
        <f t="shared" si="691"/>
        <v>9156</v>
      </c>
      <c r="O3458" s="46">
        <f t="shared" si="692"/>
        <v>174</v>
      </c>
      <c r="P3458" s="46" t="s">
        <v>30</v>
      </c>
      <c r="Q3458" s="58">
        <f t="shared" si="693"/>
        <v>0.3</v>
      </c>
      <c r="R3458" s="46">
        <f t="shared" si="694"/>
        <v>2746.7999999999997</v>
      </c>
      <c r="S3458" s="58" t="str">
        <f t="shared" si="695"/>
        <v>No Discount</v>
      </c>
      <c r="T3458" s="46" t="str">
        <f t="shared" si="696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97"/>
        <v>0.3</v>
      </c>
      <c r="W3458" s="46">
        <f t="shared" si="698"/>
        <v>2746.7999999999997</v>
      </c>
      <c r="X3458" s="58">
        <f t="shared" si="699"/>
        <v>0</v>
      </c>
      <c r="Y3458" s="46" t="str">
        <f t="shared" si="700"/>
        <v>No</v>
      </c>
      <c r="Z3458" s="46" t="str">
        <f t="shared" si="701"/>
        <v>Very high</v>
      </c>
    </row>
    <row r="3459" spans="1:26" x14ac:dyDescent="0.25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702">I3459*J3459</f>
        <v>139</v>
      </c>
      <c r="L3459" s="46">
        <f t="shared" ref="L3459:L3522" si="703">H3459*J3459</f>
        <v>151</v>
      </c>
      <c r="M3459" s="46">
        <v>30</v>
      </c>
      <c r="N3459" s="46">
        <f t="shared" ref="N3459:N3522" si="704">L3459+M3459</f>
        <v>181</v>
      </c>
      <c r="O3459" s="46">
        <f t="shared" ref="O3459:O3522" si="705">N3459-K3459</f>
        <v>42</v>
      </c>
      <c r="P3459" s="46" t="s">
        <v>28</v>
      </c>
      <c r="Q3459" s="58">
        <f t="shared" ref="Q3459:Q3522" si="706">IF(E3459="Amazon",30%,0)</f>
        <v>0.3</v>
      </c>
      <c r="R3459" s="46">
        <f t="shared" ref="R3459:R3522" si="707">IF(E3459="Amazon",30%*N3459,IF(E3459="Flipkart",28%*N3459,IF(E3459="India Mart",15%*N3459,"-")))</f>
        <v>54.3</v>
      </c>
      <c r="S3459" s="58" t="str">
        <f t="shared" ref="S3459:S3522" si="708">IF(AND(E3459="Website",N3459&gt;25000),2%,"No Discount")</f>
        <v>No Discount</v>
      </c>
      <c r="T3459" s="46" t="str">
        <f t="shared" ref="T3459:T3522" si="709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ref="V3459:V3522" si="710">IF(E3459="Amazon",30%,0%)</f>
        <v>0.3</v>
      </c>
      <c r="W3459" s="46">
        <f t="shared" ref="W3459:W3522" si="711">IF(E3459="Amazon",N3459*30%,IF(E3459="flipkart",N3459*28%,IF(E3459="indiamart",N3459*15%,"-")))</f>
        <v>54.3</v>
      </c>
      <c r="X3459" s="58">
        <f t="shared" ref="X3459:X3522" si="712">IF(AND(E3459="website",N3459&gt;25000),2%,0%)</f>
        <v>0</v>
      </c>
      <c r="Y3459" s="46" t="str">
        <f t="shared" ref="Y3459:Y3522" si="713">IF(OR(D3459="Furniture",D3459="Technology"),"Yes","No")</f>
        <v>No</v>
      </c>
      <c r="Z3459" s="46" t="str">
        <f t="shared" ref="Z3459:Z3522" si="714">_xlfn.IFS(M3459&lt;=20,"LOW",M3459&lt;=40,"MID",M3459&lt;=60,"HIGH",M3459&gt;60,"Very high")</f>
        <v>MID</v>
      </c>
    </row>
    <row r="3460" spans="1:26" x14ac:dyDescent="0.25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702"/>
        <v>13083</v>
      </c>
      <c r="L3460" s="46">
        <f t="shared" si="703"/>
        <v>14112</v>
      </c>
      <c r="M3460" s="46">
        <v>20</v>
      </c>
      <c r="N3460" s="46">
        <f t="shared" si="704"/>
        <v>14132</v>
      </c>
      <c r="O3460" s="46">
        <f t="shared" si="705"/>
        <v>1049</v>
      </c>
      <c r="P3460" s="46" t="s">
        <v>30</v>
      </c>
      <c r="Q3460" s="58">
        <f t="shared" si="706"/>
        <v>0.3</v>
      </c>
      <c r="R3460" s="46">
        <f t="shared" si="707"/>
        <v>4239.5999999999995</v>
      </c>
      <c r="S3460" s="58" t="str">
        <f t="shared" si="708"/>
        <v>No Discount</v>
      </c>
      <c r="T3460" s="46" t="str">
        <f t="shared" si="709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710"/>
        <v>0.3</v>
      </c>
      <c r="W3460" s="46">
        <f t="shared" si="711"/>
        <v>4239.5999999999995</v>
      </c>
      <c r="X3460" s="58">
        <f t="shared" si="712"/>
        <v>0</v>
      </c>
      <c r="Y3460" s="46" t="str">
        <f t="shared" si="713"/>
        <v>Yes</v>
      </c>
      <c r="Z3460" s="46" t="str">
        <f t="shared" si="714"/>
        <v>LOW</v>
      </c>
    </row>
    <row r="3461" spans="1:26" x14ac:dyDescent="0.25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702"/>
        <v>6308</v>
      </c>
      <c r="L3461" s="46">
        <f t="shared" si="703"/>
        <v>6616</v>
      </c>
      <c r="M3461" s="46">
        <v>98</v>
      </c>
      <c r="N3461" s="46">
        <f t="shared" si="704"/>
        <v>6714</v>
      </c>
      <c r="O3461" s="46">
        <f t="shared" si="705"/>
        <v>406</v>
      </c>
      <c r="P3461" s="46" t="s">
        <v>152</v>
      </c>
      <c r="Q3461" s="58">
        <f t="shared" si="706"/>
        <v>0</v>
      </c>
      <c r="R3461" s="46" t="str">
        <f t="shared" si="707"/>
        <v>-</v>
      </c>
      <c r="S3461" s="58" t="str">
        <f t="shared" si="708"/>
        <v>No Discount</v>
      </c>
      <c r="T3461" s="46" t="str">
        <f t="shared" si="709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710"/>
        <v>0</v>
      </c>
      <c r="W3461" s="46" t="str">
        <f t="shared" si="711"/>
        <v>-</v>
      </c>
      <c r="X3461" s="58">
        <f t="shared" si="712"/>
        <v>0</v>
      </c>
      <c r="Y3461" s="46" t="str">
        <f t="shared" si="713"/>
        <v>No</v>
      </c>
      <c r="Z3461" s="46" t="str">
        <f t="shared" si="714"/>
        <v>Very high</v>
      </c>
    </row>
    <row r="3462" spans="1:26" x14ac:dyDescent="0.25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702"/>
        <v>2040</v>
      </c>
      <c r="L3462" s="46">
        <f t="shared" si="703"/>
        <v>2310</v>
      </c>
      <c r="M3462" s="46">
        <v>87</v>
      </c>
      <c r="N3462" s="46">
        <f t="shared" si="704"/>
        <v>2397</v>
      </c>
      <c r="O3462" s="46">
        <f t="shared" si="705"/>
        <v>357</v>
      </c>
      <c r="P3462" s="46" t="s">
        <v>30</v>
      </c>
      <c r="Q3462" s="58">
        <f t="shared" si="706"/>
        <v>0</v>
      </c>
      <c r="R3462" s="46">
        <f t="shared" si="707"/>
        <v>359.55</v>
      </c>
      <c r="S3462" s="58" t="str">
        <f t="shared" si="708"/>
        <v>No Discount</v>
      </c>
      <c r="T3462" s="46" t="str">
        <f t="shared" si="709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710"/>
        <v>0</v>
      </c>
      <c r="W3462" s="46" t="str">
        <f t="shared" si="711"/>
        <v>-</v>
      </c>
      <c r="X3462" s="58">
        <f t="shared" si="712"/>
        <v>0</v>
      </c>
      <c r="Y3462" s="46" t="str">
        <f t="shared" si="713"/>
        <v>No</v>
      </c>
      <c r="Z3462" s="46" t="str">
        <f t="shared" si="714"/>
        <v>Very high</v>
      </c>
    </row>
    <row r="3463" spans="1:26" x14ac:dyDescent="0.25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702"/>
        <v>13716</v>
      </c>
      <c r="L3463" s="46">
        <f t="shared" si="703"/>
        <v>14948</v>
      </c>
      <c r="M3463" s="46">
        <v>84</v>
      </c>
      <c r="N3463" s="46">
        <f t="shared" si="704"/>
        <v>15032</v>
      </c>
      <c r="O3463" s="46">
        <f t="shared" si="705"/>
        <v>1316</v>
      </c>
      <c r="P3463" s="46" t="s">
        <v>28</v>
      </c>
      <c r="Q3463" s="58">
        <f t="shared" si="706"/>
        <v>0</v>
      </c>
      <c r="R3463" s="46" t="str">
        <f t="shared" si="707"/>
        <v>-</v>
      </c>
      <c r="S3463" s="58" t="str">
        <f t="shared" si="708"/>
        <v>No Discount</v>
      </c>
      <c r="T3463" s="46" t="str">
        <f t="shared" si="709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710"/>
        <v>0</v>
      </c>
      <c r="W3463" s="46" t="str">
        <f t="shared" si="711"/>
        <v>-</v>
      </c>
      <c r="X3463" s="58">
        <f t="shared" si="712"/>
        <v>0</v>
      </c>
      <c r="Y3463" s="46" t="str">
        <f t="shared" si="713"/>
        <v>Yes</v>
      </c>
      <c r="Z3463" s="46" t="str">
        <f t="shared" si="714"/>
        <v>Very high</v>
      </c>
    </row>
    <row r="3464" spans="1:26" x14ac:dyDescent="0.25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702"/>
        <v>14125</v>
      </c>
      <c r="L3464" s="46">
        <f t="shared" si="703"/>
        <v>15085</v>
      </c>
      <c r="M3464" s="46">
        <v>72</v>
      </c>
      <c r="N3464" s="46">
        <f t="shared" si="704"/>
        <v>15157</v>
      </c>
      <c r="O3464" s="46">
        <f t="shared" si="705"/>
        <v>1032</v>
      </c>
      <c r="P3464" s="46" t="s">
        <v>30</v>
      </c>
      <c r="Q3464" s="58">
        <f t="shared" si="706"/>
        <v>0</v>
      </c>
      <c r="R3464" s="46" t="str">
        <f t="shared" si="707"/>
        <v>-</v>
      </c>
      <c r="S3464" s="58" t="str">
        <f t="shared" si="708"/>
        <v>No Discount</v>
      </c>
      <c r="T3464" s="46" t="str">
        <f t="shared" si="709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710"/>
        <v>0</v>
      </c>
      <c r="W3464" s="46" t="str">
        <f t="shared" si="711"/>
        <v>-</v>
      </c>
      <c r="X3464" s="58">
        <f t="shared" si="712"/>
        <v>0</v>
      </c>
      <c r="Y3464" s="46" t="str">
        <f t="shared" si="713"/>
        <v>Yes</v>
      </c>
      <c r="Z3464" s="46" t="str">
        <f t="shared" si="714"/>
        <v>Very high</v>
      </c>
    </row>
    <row r="3465" spans="1:26" x14ac:dyDescent="0.25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702"/>
        <v>310</v>
      </c>
      <c r="L3465" s="46">
        <f t="shared" si="703"/>
        <v>346</v>
      </c>
      <c r="M3465" s="46">
        <v>30</v>
      </c>
      <c r="N3465" s="46">
        <f t="shared" si="704"/>
        <v>376</v>
      </c>
      <c r="O3465" s="46">
        <f t="shared" si="705"/>
        <v>66</v>
      </c>
      <c r="P3465" s="46" t="s">
        <v>30</v>
      </c>
      <c r="Q3465" s="58">
        <f t="shared" si="706"/>
        <v>0</v>
      </c>
      <c r="R3465" s="46" t="str">
        <f t="shared" si="707"/>
        <v>-</v>
      </c>
      <c r="S3465" s="58" t="str">
        <f t="shared" si="708"/>
        <v>No Discount</v>
      </c>
      <c r="T3465" s="46" t="str">
        <f t="shared" si="709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710"/>
        <v>0</v>
      </c>
      <c r="W3465" s="46" t="str">
        <f t="shared" si="711"/>
        <v>-</v>
      </c>
      <c r="X3465" s="58">
        <f t="shared" si="712"/>
        <v>0</v>
      </c>
      <c r="Y3465" s="46" t="str">
        <f t="shared" si="713"/>
        <v>No</v>
      </c>
      <c r="Z3465" s="46" t="str">
        <f t="shared" si="714"/>
        <v>MID</v>
      </c>
    </row>
    <row r="3466" spans="1:26" x14ac:dyDescent="0.25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702"/>
        <v>2822</v>
      </c>
      <c r="L3466" s="46">
        <f t="shared" si="703"/>
        <v>2906</v>
      </c>
      <c r="M3466" s="46">
        <v>89</v>
      </c>
      <c r="N3466" s="46">
        <f t="shared" si="704"/>
        <v>2995</v>
      </c>
      <c r="O3466" s="46">
        <f t="shared" si="705"/>
        <v>173</v>
      </c>
      <c r="P3466" s="46" t="s">
        <v>30</v>
      </c>
      <c r="Q3466" s="58">
        <f t="shared" si="706"/>
        <v>0</v>
      </c>
      <c r="R3466" s="46" t="str">
        <f t="shared" si="707"/>
        <v>-</v>
      </c>
      <c r="S3466" s="58" t="str">
        <f t="shared" si="708"/>
        <v>No Discount</v>
      </c>
      <c r="T3466" s="46" t="str">
        <f t="shared" si="709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710"/>
        <v>0</v>
      </c>
      <c r="W3466" s="46" t="str">
        <f t="shared" si="711"/>
        <v>-</v>
      </c>
      <c r="X3466" s="58">
        <f t="shared" si="712"/>
        <v>0</v>
      </c>
      <c r="Y3466" s="46" t="str">
        <f t="shared" si="713"/>
        <v>No</v>
      </c>
      <c r="Z3466" s="46" t="str">
        <f t="shared" si="714"/>
        <v>Very high</v>
      </c>
    </row>
    <row r="3467" spans="1:26" x14ac:dyDescent="0.25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702"/>
        <v>56</v>
      </c>
      <c r="L3467" s="46">
        <f t="shared" si="703"/>
        <v>61</v>
      </c>
      <c r="M3467" s="46">
        <v>10</v>
      </c>
      <c r="N3467" s="46">
        <f t="shared" si="704"/>
        <v>71</v>
      </c>
      <c r="O3467" s="46">
        <f t="shared" si="705"/>
        <v>15</v>
      </c>
      <c r="P3467" s="46" t="s">
        <v>28</v>
      </c>
      <c r="Q3467" s="58">
        <f t="shared" si="706"/>
        <v>0</v>
      </c>
      <c r="R3467" s="46" t="str">
        <f t="shared" si="707"/>
        <v>-</v>
      </c>
      <c r="S3467" s="58" t="str">
        <f t="shared" si="708"/>
        <v>No Discount</v>
      </c>
      <c r="T3467" s="46" t="str">
        <f t="shared" si="709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710"/>
        <v>0</v>
      </c>
      <c r="W3467" s="46" t="str">
        <f t="shared" si="711"/>
        <v>-</v>
      </c>
      <c r="X3467" s="58">
        <f t="shared" si="712"/>
        <v>0</v>
      </c>
      <c r="Y3467" s="46" t="str">
        <f t="shared" si="713"/>
        <v>No</v>
      </c>
      <c r="Z3467" s="46" t="str">
        <f t="shared" si="714"/>
        <v>LOW</v>
      </c>
    </row>
    <row r="3468" spans="1:26" x14ac:dyDescent="0.25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702"/>
        <v>154</v>
      </c>
      <c r="L3468" s="46">
        <f t="shared" si="703"/>
        <v>169</v>
      </c>
      <c r="M3468" s="46">
        <v>30</v>
      </c>
      <c r="N3468" s="46">
        <f t="shared" si="704"/>
        <v>199</v>
      </c>
      <c r="O3468" s="46">
        <f t="shared" si="705"/>
        <v>45</v>
      </c>
      <c r="P3468" s="46" t="s">
        <v>30</v>
      </c>
      <c r="Q3468" s="58">
        <f t="shared" si="706"/>
        <v>0</v>
      </c>
      <c r="R3468" s="46">
        <f t="shared" si="707"/>
        <v>55.720000000000006</v>
      </c>
      <c r="S3468" s="58" t="str">
        <f t="shared" si="708"/>
        <v>No Discount</v>
      </c>
      <c r="T3468" s="46" t="str">
        <f t="shared" si="709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710"/>
        <v>0</v>
      </c>
      <c r="W3468" s="46">
        <f t="shared" si="711"/>
        <v>55.720000000000006</v>
      </c>
      <c r="X3468" s="58">
        <f t="shared" si="712"/>
        <v>0</v>
      </c>
      <c r="Y3468" s="46" t="str">
        <f t="shared" si="713"/>
        <v>No</v>
      </c>
      <c r="Z3468" s="46" t="str">
        <f t="shared" si="714"/>
        <v>MID</v>
      </c>
    </row>
    <row r="3469" spans="1:26" x14ac:dyDescent="0.25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702"/>
        <v>14448</v>
      </c>
      <c r="L3469" s="46">
        <f t="shared" si="703"/>
        <v>15156</v>
      </c>
      <c r="M3469" s="46">
        <v>24</v>
      </c>
      <c r="N3469" s="46">
        <f t="shared" si="704"/>
        <v>15180</v>
      </c>
      <c r="O3469" s="46">
        <f t="shared" si="705"/>
        <v>732</v>
      </c>
      <c r="P3469" s="46" t="s">
        <v>30</v>
      </c>
      <c r="Q3469" s="58">
        <f t="shared" si="706"/>
        <v>0</v>
      </c>
      <c r="R3469" s="46" t="str">
        <f t="shared" si="707"/>
        <v>-</v>
      </c>
      <c r="S3469" s="58" t="str">
        <f t="shared" si="708"/>
        <v>No Discount</v>
      </c>
      <c r="T3469" s="46" t="str">
        <f t="shared" si="709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710"/>
        <v>0</v>
      </c>
      <c r="W3469" s="46" t="str">
        <f t="shared" si="711"/>
        <v>-</v>
      </c>
      <c r="X3469" s="58">
        <f t="shared" si="712"/>
        <v>0</v>
      </c>
      <c r="Y3469" s="46" t="str">
        <f t="shared" si="713"/>
        <v>Yes</v>
      </c>
      <c r="Z3469" s="46" t="str">
        <f t="shared" si="714"/>
        <v>MID</v>
      </c>
    </row>
    <row r="3470" spans="1:26" x14ac:dyDescent="0.25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702"/>
        <v>886</v>
      </c>
      <c r="L3470" s="46">
        <f t="shared" si="703"/>
        <v>948</v>
      </c>
      <c r="M3470" s="46">
        <v>38</v>
      </c>
      <c r="N3470" s="46">
        <f t="shared" si="704"/>
        <v>986</v>
      </c>
      <c r="O3470" s="46">
        <f t="shared" si="705"/>
        <v>100</v>
      </c>
      <c r="P3470" s="46" t="s">
        <v>30</v>
      </c>
      <c r="Q3470" s="58">
        <f t="shared" si="706"/>
        <v>0</v>
      </c>
      <c r="R3470" s="46">
        <f t="shared" si="707"/>
        <v>276.08000000000004</v>
      </c>
      <c r="S3470" s="58" t="str">
        <f t="shared" si="708"/>
        <v>No Discount</v>
      </c>
      <c r="T3470" s="46" t="str">
        <f t="shared" si="709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710"/>
        <v>0</v>
      </c>
      <c r="W3470" s="46">
        <f t="shared" si="711"/>
        <v>276.08000000000004</v>
      </c>
      <c r="X3470" s="58">
        <f t="shared" si="712"/>
        <v>0</v>
      </c>
      <c r="Y3470" s="46" t="str">
        <f t="shared" si="713"/>
        <v>No</v>
      </c>
      <c r="Z3470" s="46" t="str">
        <f t="shared" si="714"/>
        <v>MID</v>
      </c>
    </row>
    <row r="3471" spans="1:26" x14ac:dyDescent="0.25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702"/>
        <v>2974</v>
      </c>
      <c r="L3471" s="46">
        <f t="shared" si="703"/>
        <v>3210</v>
      </c>
      <c r="M3471" s="46">
        <v>68</v>
      </c>
      <c r="N3471" s="46">
        <f t="shared" si="704"/>
        <v>3278</v>
      </c>
      <c r="O3471" s="46">
        <f t="shared" si="705"/>
        <v>304</v>
      </c>
      <c r="P3471" s="46" t="s">
        <v>30</v>
      </c>
      <c r="Q3471" s="58">
        <f t="shared" si="706"/>
        <v>0</v>
      </c>
      <c r="R3471" s="46" t="str">
        <f t="shared" si="707"/>
        <v>-</v>
      </c>
      <c r="S3471" s="58" t="str">
        <f t="shared" si="708"/>
        <v>No Discount</v>
      </c>
      <c r="T3471" s="46" t="str">
        <f t="shared" si="709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710"/>
        <v>0</v>
      </c>
      <c r="W3471" s="46" t="str">
        <f t="shared" si="711"/>
        <v>-</v>
      </c>
      <c r="X3471" s="58">
        <f t="shared" si="712"/>
        <v>0</v>
      </c>
      <c r="Y3471" s="46" t="str">
        <f t="shared" si="713"/>
        <v>Yes</v>
      </c>
      <c r="Z3471" s="46" t="str">
        <f t="shared" si="714"/>
        <v>Very high</v>
      </c>
    </row>
    <row r="3472" spans="1:26" x14ac:dyDescent="0.25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702"/>
        <v>2020</v>
      </c>
      <c r="L3472" s="46">
        <f t="shared" si="703"/>
        <v>2142</v>
      </c>
      <c r="M3472" s="46">
        <v>56</v>
      </c>
      <c r="N3472" s="46">
        <f t="shared" si="704"/>
        <v>2198</v>
      </c>
      <c r="O3472" s="46">
        <f t="shared" si="705"/>
        <v>178</v>
      </c>
      <c r="P3472" s="46" t="s">
        <v>28</v>
      </c>
      <c r="Q3472" s="58">
        <f t="shared" si="706"/>
        <v>0</v>
      </c>
      <c r="R3472" s="46" t="str">
        <f t="shared" si="707"/>
        <v>-</v>
      </c>
      <c r="S3472" s="58" t="str">
        <f t="shared" si="708"/>
        <v>No Discount</v>
      </c>
      <c r="T3472" s="46" t="str">
        <f t="shared" si="709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710"/>
        <v>0</v>
      </c>
      <c r="W3472" s="46" t="str">
        <f t="shared" si="711"/>
        <v>-</v>
      </c>
      <c r="X3472" s="58">
        <f t="shared" si="712"/>
        <v>0</v>
      </c>
      <c r="Y3472" s="46" t="str">
        <f t="shared" si="713"/>
        <v>No</v>
      </c>
      <c r="Z3472" s="46" t="str">
        <f t="shared" si="714"/>
        <v>HIGH</v>
      </c>
    </row>
    <row r="3473" spans="1:26" x14ac:dyDescent="0.25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702"/>
        <v>3632</v>
      </c>
      <c r="L3473" s="46">
        <f t="shared" si="703"/>
        <v>3994</v>
      </c>
      <c r="M3473" s="46">
        <v>93</v>
      </c>
      <c r="N3473" s="46">
        <f t="shared" si="704"/>
        <v>4087</v>
      </c>
      <c r="O3473" s="46">
        <f t="shared" si="705"/>
        <v>455</v>
      </c>
      <c r="P3473" s="46" t="s">
        <v>28</v>
      </c>
      <c r="Q3473" s="58">
        <f t="shared" si="706"/>
        <v>0</v>
      </c>
      <c r="R3473" s="46" t="str">
        <f t="shared" si="707"/>
        <v>-</v>
      </c>
      <c r="S3473" s="58" t="str">
        <f t="shared" si="708"/>
        <v>No Discount</v>
      </c>
      <c r="T3473" s="46" t="str">
        <f t="shared" si="709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710"/>
        <v>0</v>
      </c>
      <c r="W3473" s="46" t="str">
        <f t="shared" si="711"/>
        <v>-</v>
      </c>
      <c r="X3473" s="58">
        <f t="shared" si="712"/>
        <v>0</v>
      </c>
      <c r="Y3473" s="46" t="str">
        <f t="shared" si="713"/>
        <v>No</v>
      </c>
      <c r="Z3473" s="46" t="str">
        <f t="shared" si="714"/>
        <v>Very high</v>
      </c>
    </row>
    <row r="3474" spans="1:26" x14ac:dyDescent="0.25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702"/>
        <v>443</v>
      </c>
      <c r="L3474" s="46">
        <f t="shared" si="703"/>
        <v>474</v>
      </c>
      <c r="M3474" s="46">
        <v>37</v>
      </c>
      <c r="N3474" s="46">
        <f t="shared" si="704"/>
        <v>511</v>
      </c>
      <c r="O3474" s="46">
        <f t="shared" si="705"/>
        <v>68</v>
      </c>
      <c r="P3474" s="46" t="s">
        <v>30</v>
      </c>
      <c r="Q3474" s="58">
        <f t="shared" si="706"/>
        <v>0</v>
      </c>
      <c r="R3474" s="46" t="str">
        <f t="shared" si="707"/>
        <v>-</v>
      </c>
      <c r="S3474" s="58" t="str">
        <f t="shared" si="708"/>
        <v>No Discount</v>
      </c>
      <c r="T3474" s="46" t="str">
        <f t="shared" si="709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710"/>
        <v>0</v>
      </c>
      <c r="W3474" s="46" t="str">
        <f t="shared" si="711"/>
        <v>-</v>
      </c>
      <c r="X3474" s="58">
        <f t="shared" si="712"/>
        <v>0</v>
      </c>
      <c r="Y3474" s="46" t="str">
        <f t="shared" si="713"/>
        <v>No</v>
      </c>
      <c r="Z3474" s="46" t="str">
        <f t="shared" si="714"/>
        <v>MID</v>
      </c>
    </row>
    <row r="3475" spans="1:26" x14ac:dyDescent="0.25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702"/>
        <v>974</v>
      </c>
      <c r="L3475" s="46">
        <f t="shared" si="703"/>
        <v>1052</v>
      </c>
      <c r="M3475" s="46">
        <v>60</v>
      </c>
      <c r="N3475" s="46">
        <f t="shared" si="704"/>
        <v>1112</v>
      </c>
      <c r="O3475" s="46">
        <f t="shared" si="705"/>
        <v>138</v>
      </c>
      <c r="P3475" s="46" t="s">
        <v>28</v>
      </c>
      <c r="Q3475" s="58">
        <f t="shared" si="706"/>
        <v>0</v>
      </c>
      <c r="R3475" s="46" t="str">
        <f t="shared" si="707"/>
        <v>-</v>
      </c>
      <c r="S3475" s="58" t="str">
        <f t="shared" si="708"/>
        <v>No Discount</v>
      </c>
      <c r="T3475" s="46" t="str">
        <f t="shared" si="709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710"/>
        <v>0</v>
      </c>
      <c r="W3475" s="46" t="str">
        <f t="shared" si="711"/>
        <v>-</v>
      </c>
      <c r="X3475" s="58">
        <f t="shared" si="712"/>
        <v>0</v>
      </c>
      <c r="Y3475" s="46" t="str">
        <f t="shared" si="713"/>
        <v>No</v>
      </c>
      <c r="Z3475" s="46" t="str">
        <f t="shared" si="714"/>
        <v>HIGH</v>
      </c>
    </row>
    <row r="3476" spans="1:26" x14ac:dyDescent="0.25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702"/>
        <v>4494</v>
      </c>
      <c r="L3476" s="46">
        <f t="shared" si="703"/>
        <v>4767</v>
      </c>
      <c r="M3476" s="46">
        <v>43</v>
      </c>
      <c r="N3476" s="46">
        <f t="shared" si="704"/>
        <v>4810</v>
      </c>
      <c r="O3476" s="46">
        <f t="shared" si="705"/>
        <v>316</v>
      </c>
      <c r="P3476" s="46" t="s">
        <v>30</v>
      </c>
      <c r="Q3476" s="58">
        <f t="shared" si="706"/>
        <v>0</v>
      </c>
      <c r="R3476" s="46">
        <f t="shared" si="707"/>
        <v>721.5</v>
      </c>
      <c r="S3476" s="58" t="str">
        <f t="shared" si="708"/>
        <v>No Discount</v>
      </c>
      <c r="T3476" s="46" t="str">
        <f t="shared" si="709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710"/>
        <v>0</v>
      </c>
      <c r="W3476" s="46" t="str">
        <f t="shared" si="711"/>
        <v>-</v>
      </c>
      <c r="X3476" s="58">
        <f t="shared" si="712"/>
        <v>0</v>
      </c>
      <c r="Y3476" s="46" t="str">
        <f t="shared" si="713"/>
        <v>No</v>
      </c>
      <c r="Z3476" s="46" t="str">
        <f t="shared" si="714"/>
        <v>HIGH</v>
      </c>
    </row>
    <row r="3477" spans="1:26" x14ac:dyDescent="0.25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702"/>
        <v>3740</v>
      </c>
      <c r="L3477" s="46">
        <f t="shared" si="703"/>
        <v>3930</v>
      </c>
      <c r="M3477" s="46">
        <v>100</v>
      </c>
      <c r="N3477" s="46">
        <f t="shared" si="704"/>
        <v>4030</v>
      </c>
      <c r="O3477" s="46">
        <f t="shared" si="705"/>
        <v>290</v>
      </c>
      <c r="P3477" s="46" t="s">
        <v>28</v>
      </c>
      <c r="Q3477" s="58">
        <f t="shared" si="706"/>
        <v>0</v>
      </c>
      <c r="R3477" s="46">
        <f t="shared" si="707"/>
        <v>1128.4000000000001</v>
      </c>
      <c r="S3477" s="58" t="str">
        <f t="shared" si="708"/>
        <v>No Discount</v>
      </c>
      <c r="T3477" s="46" t="str">
        <f t="shared" si="709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710"/>
        <v>0</v>
      </c>
      <c r="W3477" s="46">
        <f t="shared" si="711"/>
        <v>1128.4000000000001</v>
      </c>
      <c r="X3477" s="58">
        <f t="shared" si="712"/>
        <v>0</v>
      </c>
      <c r="Y3477" s="46" t="str">
        <f t="shared" si="713"/>
        <v>No</v>
      </c>
      <c r="Z3477" s="46" t="str">
        <f t="shared" si="714"/>
        <v>Very high</v>
      </c>
    </row>
    <row r="3478" spans="1:26" x14ac:dyDescent="0.25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702"/>
        <v>690</v>
      </c>
      <c r="L3478" s="46">
        <f t="shared" si="703"/>
        <v>768</v>
      </c>
      <c r="M3478" s="46">
        <v>30</v>
      </c>
      <c r="N3478" s="46">
        <f t="shared" si="704"/>
        <v>798</v>
      </c>
      <c r="O3478" s="46">
        <f t="shared" si="705"/>
        <v>108</v>
      </c>
      <c r="P3478" s="46" t="s">
        <v>28</v>
      </c>
      <c r="Q3478" s="58">
        <f t="shared" si="706"/>
        <v>0</v>
      </c>
      <c r="R3478" s="46" t="str">
        <f t="shared" si="707"/>
        <v>-</v>
      </c>
      <c r="S3478" s="58" t="str">
        <f t="shared" si="708"/>
        <v>No Discount</v>
      </c>
      <c r="T3478" s="46" t="str">
        <f t="shared" si="709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710"/>
        <v>0</v>
      </c>
      <c r="W3478" s="46" t="str">
        <f t="shared" si="711"/>
        <v>-</v>
      </c>
      <c r="X3478" s="58">
        <f t="shared" si="712"/>
        <v>0</v>
      </c>
      <c r="Y3478" s="46" t="str">
        <f t="shared" si="713"/>
        <v>No</v>
      </c>
      <c r="Z3478" s="46" t="str">
        <f t="shared" si="714"/>
        <v>MID</v>
      </c>
    </row>
    <row r="3479" spans="1:26" x14ac:dyDescent="0.25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702"/>
        <v>4176</v>
      </c>
      <c r="L3479" s="46">
        <f t="shared" si="703"/>
        <v>4554</v>
      </c>
      <c r="M3479" s="46">
        <v>35</v>
      </c>
      <c r="N3479" s="46">
        <f t="shared" si="704"/>
        <v>4589</v>
      </c>
      <c r="O3479" s="46">
        <f t="shared" si="705"/>
        <v>413</v>
      </c>
      <c r="P3479" s="46" t="s">
        <v>152</v>
      </c>
      <c r="Q3479" s="58">
        <f t="shared" si="706"/>
        <v>0</v>
      </c>
      <c r="R3479" s="46" t="str">
        <f t="shared" si="707"/>
        <v>-</v>
      </c>
      <c r="S3479" s="58" t="str">
        <f t="shared" si="708"/>
        <v>No Discount</v>
      </c>
      <c r="T3479" s="46" t="str">
        <f t="shared" si="709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710"/>
        <v>0</v>
      </c>
      <c r="W3479" s="46" t="str">
        <f t="shared" si="711"/>
        <v>-</v>
      </c>
      <c r="X3479" s="58">
        <f t="shared" si="712"/>
        <v>0</v>
      </c>
      <c r="Y3479" s="46" t="str">
        <f t="shared" si="713"/>
        <v>No</v>
      </c>
      <c r="Z3479" s="46" t="str">
        <f t="shared" si="714"/>
        <v>MID</v>
      </c>
    </row>
    <row r="3480" spans="1:26" x14ac:dyDescent="0.25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702"/>
        <v>50766</v>
      </c>
      <c r="L3480" s="46">
        <f t="shared" si="703"/>
        <v>55836</v>
      </c>
      <c r="M3480" s="46">
        <v>70</v>
      </c>
      <c r="N3480" s="46">
        <f t="shared" si="704"/>
        <v>55906</v>
      </c>
      <c r="O3480" s="46">
        <f t="shared" si="705"/>
        <v>5140</v>
      </c>
      <c r="P3480" s="46" t="s">
        <v>30</v>
      </c>
      <c r="Q3480" s="58">
        <f t="shared" si="706"/>
        <v>0</v>
      </c>
      <c r="R3480" s="46" t="str">
        <f t="shared" si="707"/>
        <v>-</v>
      </c>
      <c r="S3480" s="58">
        <f t="shared" si="708"/>
        <v>0.02</v>
      </c>
      <c r="T3480" s="46" t="str">
        <f t="shared" si="709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710"/>
        <v>0</v>
      </c>
      <c r="W3480" s="46" t="str">
        <f t="shared" si="711"/>
        <v>-</v>
      </c>
      <c r="X3480" s="58">
        <f t="shared" si="712"/>
        <v>0.02</v>
      </c>
      <c r="Y3480" s="46" t="str">
        <f t="shared" si="713"/>
        <v>Yes</v>
      </c>
      <c r="Z3480" s="46" t="str">
        <f t="shared" si="714"/>
        <v>Very high</v>
      </c>
    </row>
    <row r="3481" spans="1:26" x14ac:dyDescent="0.25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702"/>
        <v>701</v>
      </c>
      <c r="L3481" s="46">
        <f t="shared" si="703"/>
        <v>765</v>
      </c>
      <c r="M3481" s="46">
        <v>85</v>
      </c>
      <c r="N3481" s="46">
        <f t="shared" si="704"/>
        <v>850</v>
      </c>
      <c r="O3481" s="46">
        <f t="shared" si="705"/>
        <v>149</v>
      </c>
      <c r="P3481" s="46" t="s">
        <v>28</v>
      </c>
      <c r="Q3481" s="58">
        <f t="shared" si="706"/>
        <v>0</v>
      </c>
      <c r="R3481" s="46" t="str">
        <f t="shared" si="707"/>
        <v>-</v>
      </c>
      <c r="S3481" s="58" t="str">
        <f t="shared" si="708"/>
        <v>No Discount</v>
      </c>
      <c r="T3481" s="46" t="str">
        <f t="shared" si="709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710"/>
        <v>0</v>
      </c>
      <c r="W3481" s="46" t="str">
        <f t="shared" si="711"/>
        <v>-</v>
      </c>
      <c r="X3481" s="58">
        <f t="shared" si="712"/>
        <v>0</v>
      </c>
      <c r="Y3481" s="46" t="str">
        <f t="shared" si="713"/>
        <v>No</v>
      </c>
      <c r="Z3481" s="46" t="str">
        <f t="shared" si="714"/>
        <v>Very high</v>
      </c>
    </row>
    <row r="3482" spans="1:26" x14ac:dyDescent="0.25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702"/>
        <v>3668</v>
      </c>
      <c r="L3482" s="46">
        <f t="shared" si="703"/>
        <v>4034</v>
      </c>
      <c r="M3482" s="46">
        <v>53</v>
      </c>
      <c r="N3482" s="46">
        <f t="shared" si="704"/>
        <v>4087</v>
      </c>
      <c r="O3482" s="46">
        <f t="shared" si="705"/>
        <v>419</v>
      </c>
      <c r="P3482" s="46" t="s">
        <v>30</v>
      </c>
      <c r="Q3482" s="58">
        <f t="shared" si="706"/>
        <v>0</v>
      </c>
      <c r="R3482" s="46" t="str">
        <f t="shared" si="707"/>
        <v>-</v>
      </c>
      <c r="S3482" s="58" t="str">
        <f t="shared" si="708"/>
        <v>No Discount</v>
      </c>
      <c r="T3482" s="46" t="str">
        <f t="shared" si="709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710"/>
        <v>0</v>
      </c>
      <c r="W3482" s="46" t="str">
        <f t="shared" si="711"/>
        <v>-</v>
      </c>
      <c r="X3482" s="58">
        <f t="shared" si="712"/>
        <v>0</v>
      </c>
      <c r="Y3482" s="46" t="str">
        <f t="shared" si="713"/>
        <v>No</v>
      </c>
      <c r="Z3482" s="46" t="str">
        <f t="shared" si="714"/>
        <v>HIGH</v>
      </c>
    </row>
    <row r="3483" spans="1:26" x14ac:dyDescent="0.25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702"/>
        <v>3050</v>
      </c>
      <c r="L3483" s="46">
        <f t="shared" si="703"/>
        <v>3230</v>
      </c>
      <c r="M3483" s="46">
        <v>41</v>
      </c>
      <c r="N3483" s="46">
        <f t="shared" si="704"/>
        <v>3271</v>
      </c>
      <c r="O3483" s="46">
        <f t="shared" si="705"/>
        <v>221</v>
      </c>
      <c r="P3483" s="46" t="s">
        <v>152</v>
      </c>
      <c r="Q3483" s="58">
        <f t="shared" si="706"/>
        <v>0</v>
      </c>
      <c r="R3483" s="46" t="str">
        <f t="shared" si="707"/>
        <v>-</v>
      </c>
      <c r="S3483" s="58" t="str">
        <f t="shared" si="708"/>
        <v>No Discount</v>
      </c>
      <c r="T3483" s="46" t="str">
        <f t="shared" si="709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710"/>
        <v>0</v>
      </c>
      <c r="W3483" s="46" t="str">
        <f t="shared" si="711"/>
        <v>-</v>
      </c>
      <c r="X3483" s="58">
        <f t="shared" si="712"/>
        <v>0</v>
      </c>
      <c r="Y3483" s="46" t="str">
        <f t="shared" si="713"/>
        <v>Yes</v>
      </c>
      <c r="Z3483" s="46" t="str">
        <f t="shared" si="714"/>
        <v>HIGH</v>
      </c>
    </row>
    <row r="3484" spans="1:26" x14ac:dyDescent="0.25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702"/>
        <v>9672</v>
      </c>
      <c r="L3484" s="46">
        <f t="shared" si="703"/>
        <v>10656</v>
      </c>
      <c r="M3484" s="46">
        <v>53</v>
      </c>
      <c r="N3484" s="46">
        <f t="shared" si="704"/>
        <v>10709</v>
      </c>
      <c r="O3484" s="46">
        <f t="shared" si="705"/>
        <v>1037</v>
      </c>
      <c r="P3484" s="46" t="s">
        <v>28</v>
      </c>
      <c r="Q3484" s="58">
        <f t="shared" si="706"/>
        <v>0</v>
      </c>
      <c r="R3484" s="46" t="str">
        <f t="shared" si="707"/>
        <v>-</v>
      </c>
      <c r="S3484" s="58" t="str">
        <f t="shared" si="708"/>
        <v>No Discount</v>
      </c>
      <c r="T3484" s="46" t="str">
        <f t="shared" si="709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710"/>
        <v>0</v>
      </c>
      <c r="W3484" s="46" t="str">
        <f t="shared" si="711"/>
        <v>-</v>
      </c>
      <c r="X3484" s="58">
        <f t="shared" si="712"/>
        <v>0</v>
      </c>
      <c r="Y3484" s="46" t="str">
        <f t="shared" si="713"/>
        <v>Yes</v>
      </c>
      <c r="Z3484" s="46" t="str">
        <f t="shared" si="714"/>
        <v>HIGH</v>
      </c>
    </row>
    <row r="3485" spans="1:26" x14ac:dyDescent="0.25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702"/>
        <v>34276</v>
      </c>
      <c r="L3485" s="46">
        <f t="shared" si="703"/>
        <v>34936</v>
      </c>
      <c r="M3485" s="46">
        <v>31</v>
      </c>
      <c r="N3485" s="46">
        <f t="shared" si="704"/>
        <v>34967</v>
      </c>
      <c r="O3485" s="46">
        <f t="shared" si="705"/>
        <v>691</v>
      </c>
      <c r="P3485" s="46" t="s">
        <v>28</v>
      </c>
      <c r="Q3485" s="58">
        <f t="shared" si="706"/>
        <v>0</v>
      </c>
      <c r="R3485" s="46">
        <f t="shared" si="707"/>
        <v>5245.05</v>
      </c>
      <c r="S3485" s="58" t="str">
        <f t="shared" si="708"/>
        <v>No Discount</v>
      </c>
      <c r="T3485" s="46" t="str">
        <f t="shared" si="709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710"/>
        <v>0</v>
      </c>
      <c r="W3485" s="46" t="str">
        <f t="shared" si="711"/>
        <v>-</v>
      </c>
      <c r="X3485" s="58">
        <f t="shared" si="712"/>
        <v>0</v>
      </c>
      <c r="Y3485" s="46" t="str">
        <f t="shared" si="713"/>
        <v>Yes</v>
      </c>
      <c r="Z3485" s="46" t="str">
        <f t="shared" si="714"/>
        <v>MID</v>
      </c>
    </row>
    <row r="3486" spans="1:26" x14ac:dyDescent="0.25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702"/>
        <v>9075</v>
      </c>
      <c r="L3486" s="46">
        <f t="shared" si="703"/>
        <v>9435</v>
      </c>
      <c r="M3486" s="46">
        <v>97</v>
      </c>
      <c r="N3486" s="46">
        <f t="shared" si="704"/>
        <v>9532</v>
      </c>
      <c r="O3486" s="46">
        <f t="shared" si="705"/>
        <v>457</v>
      </c>
      <c r="P3486" s="46" t="s">
        <v>30</v>
      </c>
      <c r="Q3486" s="58">
        <f t="shared" si="706"/>
        <v>0</v>
      </c>
      <c r="R3486" s="46" t="str">
        <f t="shared" si="707"/>
        <v>-</v>
      </c>
      <c r="S3486" s="58" t="str">
        <f t="shared" si="708"/>
        <v>No Discount</v>
      </c>
      <c r="T3486" s="46" t="str">
        <f t="shared" si="709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710"/>
        <v>0</v>
      </c>
      <c r="W3486" s="46" t="str">
        <f t="shared" si="711"/>
        <v>-</v>
      </c>
      <c r="X3486" s="58">
        <f t="shared" si="712"/>
        <v>0</v>
      </c>
      <c r="Y3486" s="46" t="str">
        <f t="shared" si="713"/>
        <v>Yes</v>
      </c>
      <c r="Z3486" s="46" t="str">
        <f t="shared" si="714"/>
        <v>Very high</v>
      </c>
    </row>
    <row r="3487" spans="1:26" x14ac:dyDescent="0.25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702"/>
        <v>3484</v>
      </c>
      <c r="L3487" s="46">
        <f t="shared" si="703"/>
        <v>3690</v>
      </c>
      <c r="M3487" s="46">
        <v>39</v>
      </c>
      <c r="N3487" s="46">
        <f t="shared" si="704"/>
        <v>3729</v>
      </c>
      <c r="O3487" s="46">
        <f t="shared" si="705"/>
        <v>245</v>
      </c>
      <c r="P3487" s="46" t="s">
        <v>30</v>
      </c>
      <c r="Q3487" s="58">
        <f t="shared" si="706"/>
        <v>0</v>
      </c>
      <c r="R3487" s="46">
        <f t="shared" si="707"/>
        <v>1044.1200000000001</v>
      </c>
      <c r="S3487" s="58" t="str">
        <f t="shared" si="708"/>
        <v>No Discount</v>
      </c>
      <c r="T3487" s="46" t="str">
        <f t="shared" si="709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710"/>
        <v>0</v>
      </c>
      <c r="W3487" s="46">
        <f t="shared" si="711"/>
        <v>1044.1200000000001</v>
      </c>
      <c r="X3487" s="58">
        <f t="shared" si="712"/>
        <v>0</v>
      </c>
      <c r="Y3487" s="46" t="str">
        <f t="shared" si="713"/>
        <v>No</v>
      </c>
      <c r="Z3487" s="46" t="str">
        <f t="shared" si="714"/>
        <v>MID</v>
      </c>
    </row>
    <row r="3488" spans="1:26" x14ac:dyDescent="0.25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702"/>
        <v>22122</v>
      </c>
      <c r="L3488" s="46">
        <f t="shared" si="703"/>
        <v>24129</v>
      </c>
      <c r="M3488" s="46">
        <v>85</v>
      </c>
      <c r="N3488" s="46">
        <f t="shared" si="704"/>
        <v>24214</v>
      </c>
      <c r="O3488" s="46">
        <f t="shared" si="705"/>
        <v>2092</v>
      </c>
      <c r="P3488" s="46" t="s">
        <v>30</v>
      </c>
      <c r="Q3488" s="58">
        <f t="shared" si="706"/>
        <v>0</v>
      </c>
      <c r="R3488" s="46" t="str">
        <f t="shared" si="707"/>
        <v>-</v>
      </c>
      <c r="S3488" s="58" t="str">
        <f t="shared" si="708"/>
        <v>No Discount</v>
      </c>
      <c r="T3488" s="46" t="str">
        <f t="shared" si="709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710"/>
        <v>0</v>
      </c>
      <c r="W3488" s="46" t="str">
        <f t="shared" si="711"/>
        <v>-</v>
      </c>
      <c r="X3488" s="58">
        <f t="shared" si="712"/>
        <v>0</v>
      </c>
      <c r="Y3488" s="46" t="str">
        <f t="shared" si="713"/>
        <v>Yes</v>
      </c>
      <c r="Z3488" s="46" t="str">
        <f t="shared" si="714"/>
        <v>Very high</v>
      </c>
    </row>
    <row r="3489" spans="1:26" x14ac:dyDescent="0.25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702"/>
        <v>8828</v>
      </c>
      <c r="L3489" s="46">
        <f t="shared" si="703"/>
        <v>9000</v>
      </c>
      <c r="M3489" s="46">
        <v>62</v>
      </c>
      <c r="N3489" s="46">
        <f t="shared" si="704"/>
        <v>9062</v>
      </c>
      <c r="O3489" s="46">
        <f t="shared" si="705"/>
        <v>234</v>
      </c>
      <c r="P3489" s="46" t="s">
        <v>30</v>
      </c>
      <c r="Q3489" s="58">
        <f t="shared" si="706"/>
        <v>0</v>
      </c>
      <c r="R3489" s="46">
        <f t="shared" si="707"/>
        <v>2537.36</v>
      </c>
      <c r="S3489" s="58" t="str">
        <f t="shared" si="708"/>
        <v>No Discount</v>
      </c>
      <c r="T3489" s="46" t="str">
        <f t="shared" si="709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710"/>
        <v>0</v>
      </c>
      <c r="W3489" s="46">
        <f t="shared" si="711"/>
        <v>2537.36</v>
      </c>
      <c r="X3489" s="58">
        <f t="shared" si="712"/>
        <v>0</v>
      </c>
      <c r="Y3489" s="46" t="str">
        <f t="shared" si="713"/>
        <v>Yes</v>
      </c>
      <c r="Z3489" s="46" t="str">
        <f t="shared" si="714"/>
        <v>Very high</v>
      </c>
    </row>
    <row r="3490" spans="1:26" x14ac:dyDescent="0.25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702"/>
        <v>15828</v>
      </c>
      <c r="L3490" s="46">
        <f t="shared" si="703"/>
        <v>17756</v>
      </c>
      <c r="M3490" s="46">
        <v>21</v>
      </c>
      <c r="N3490" s="46">
        <f t="shared" si="704"/>
        <v>17777</v>
      </c>
      <c r="O3490" s="46">
        <f t="shared" si="705"/>
        <v>1949</v>
      </c>
      <c r="P3490" s="46" t="s">
        <v>28</v>
      </c>
      <c r="Q3490" s="58">
        <f t="shared" si="706"/>
        <v>0.3</v>
      </c>
      <c r="R3490" s="46">
        <f t="shared" si="707"/>
        <v>5333.0999999999995</v>
      </c>
      <c r="S3490" s="58" t="str">
        <f t="shared" si="708"/>
        <v>No Discount</v>
      </c>
      <c r="T3490" s="46" t="str">
        <f t="shared" si="709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710"/>
        <v>0.3</v>
      </c>
      <c r="W3490" s="46">
        <f t="shared" si="711"/>
        <v>5333.0999999999995</v>
      </c>
      <c r="X3490" s="58">
        <f t="shared" si="712"/>
        <v>0</v>
      </c>
      <c r="Y3490" s="46" t="str">
        <f t="shared" si="713"/>
        <v>Yes</v>
      </c>
      <c r="Z3490" s="46" t="str">
        <f t="shared" si="714"/>
        <v>MID</v>
      </c>
    </row>
    <row r="3491" spans="1:26" x14ac:dyDescent="0.25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702"/>
        <v>6630</v>
      </c>
      <c r="L3491" s="46">
        <f t="shared" si="703"/>
        <v>7026</v>
      </c>
      <c r="M3491" s="46">
        <v>76</v>
      </c>
      <c r="N3491" s="46">
        <f t="shared" si="704"/>
        <v>7102</v>
      </c>
      <c r="O3491" s="46">
        <f t="shared" si="705"/>
        <v>472</v>
      </c>
      <c r="P3491" s="46" t="s">
        <v>30</v>
      </c>
      <c r="Q3491" s="58">
        <f t="shared" si="706"/>
        <v>0</v>
      </c>
      <c r="R3491" s="46">
        <f t="shared" si="707"/>
        <v>1988.5600000000002</v>
      </c>
      <c r="S3491" s="58" t="str">
        <f t="shared" si="708"/>
        <v>No Discount</v>
      </c>
      <c r="T3491" s="46" t="str">
        <f t="shared" si="709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710"/>
        <v>0</v>
      </c>
      <c r="W3491" s="46">
        <f t="shared" si="711"/>
        <v>1988.5600000000002</v>
      </c>
      <c r="X3491" s="58">
        <f t="shared" si="712"/>
        <v>0</v>
      </c>
      <c r="Y3491" s="46" t="str">
        <f t="shared" si="713"/>
        <v>Yes</v>
      </c>
      <c r="Z3491" s="46" t="str">
        <f t="shared" si="714"/>
        <v>Very high</v>
      </c>
    </row>
    <row r="3492" spans="1:26" x14ac:dyDescent="0.25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702"/>
        <v>522</v>
      </c>
      <c r="L3492" s="46">
        <f t="shared" si="703"/>
        <v>567</v>
      </c>
      <c r="M3492" s="46">
        <v>10</v>
      </c>
      <c r="N3492" s="46">
        <f t="shared" si="704"/>
        <v>577</v>
      </c>
      <c r="O3492" s="46">
        <f t="shared" si="705"/>
        <v>55</v>
      </c>
      <c r="P3492" s="46" t="s">
        <v>30</v>
      </c>
      <c r="Q3492" s="58">
        <f t="shared" si="706"/>
        <v>0</v>
      </c>
      <c r="R3492" s="46">
        <f t="shared" si="707"/>
        <v>86.55</v>
      </c>
      <c r="S3492" s="58" t="str">
        <f t="shared" si="708"/>
        <v>No Discount</v>
      </c>
      <c r="T3492" s="46" t="str">
        <f t="shared" si="709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710"/>
        <v>0</v>
      </c>
      <c r="W3492" s="46" t="str">
        <f t="shared" si="711"/>
        <v>-</v>
      </c>
      <c r="X3492" s="58">
        <f t="shared" si="712"/>
        <v>0</v>
      </c>
      <c r="Y3492" s="46" t="str">
        <f t="shared" si="713"/>
        <v>No</v>
      </c>
      <c r="Z3492" s="46" t="str">
        <f t="shared" si="714"/>
        <v>LOW</v>
      </c>
    </row>
    <row r="3493" spans="1:26" x14ac:dyDescent="0.25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702"/>
        <v>21812</v>
      </c>
      <c r="L3493" s="46">
        <f t="shared" si="703"/>
        <v>22232</v>
      </c>
      <c r="M3493" s="46">
        <v>21</v>
      </c>
      <c r="N3493" s="46">
        <f t="shared" si="704"/>
        <v>22253</v>
      </c>
      <c r="O3493" s="46">
        <f t="shared" si="705"/>
        <v>441</v>
      </c>
      <c r="P3493" s="46" t="s">
        <v>30</v>
      </c>
      <c r="Q3493" s="58">
        <f t="shared" si="706"/>
        <v>0</v>
      </c>
      <c r="R3493" s="46" t="str">
        <f t="shared" si="707"/>
        <v>-</v>
      </c>
      <c r="S3493" s="58" t="str">
        <f t="shared" si="708"/>
        <v>No Discount</v>
      </c>
      <c r="T3493" s="46" t="str">
        <f t="shared" si="709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710"/>
        <v>0</v>
      </c>
      <c r="W3493" s="46" t="str">
        <f t="shared" si="711"/>
        <v>-</v>
      </c>
      <c r="X3493" s="58">
        <f t="shared" si="712"/>
        <v>0</v>
      </c>
      <c r="Y3493" s="46" t="str">
        <f t="shared" si="713"/>
        <v>Yes</v>
      </c>
      <c r="Z3493" s="46" t="str">
        <f t="shared" si="714"/>
        <v>MID</v>
      </c>
    </row>
    <row r="3494" spans="1:26" x14ac:dyDescent="0.25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702"/>
        <v>3182</v>
      </c>
      <c r="L3494" s="46">
        <f t="shared" si="703"/>
        <v>3274</v>
      </c>
      <c r="M3494" s="46">
        <v>53</v>
      </c>
      <c r="N3494" s="46">
        <f t="shared" si="704"/>
        <v>3327</v>
      </c>
      <c r="O3494" s="46">
        <f t="shared" si="705"/>
        <v>145</v>
      </c>
      <c r="P3494" s="46" t="s">
        <v>30</v>
      </c>
      <c r="Q3494" s="58">
        <f t="shared" si="706"/>
        <v>0</v>
      </c>
      <c r="R3494" s="46">
        <f t="shared" si="707"/>
        <v>499.04999999999995</v>
      </c>
      <c r="S3494" s="58" t="str">
        <f t="shared" si="708"/>
        <v>No Discount</v>
      </c>
      <c r="T3494" s="46" t="str">
        <f t="shared" si="709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710"/>
        <v>0</v>
      </c>
      <c r="W3494" s="46" t="str">
        <f t="shared" si="711"/>
        <v>-</v>
      </c>
      <c r="X3494" s="58">
        <f t="shared" si="712"/>
        <v>0</v>
      </c>
      <c r="Y3494" s="46" t="str">
        <f t="shared" si="713"/>
        <v>Yes</v>
      </c>
      <c r="Z3494" s="46" t="str">
        <f t="shared" si="714"/>
        <v>HIGH</v>
      </c>
    </row>
    <row r="3495" spans="1:26" x14ac:dyDescent="0.25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702"/>
        <v>4770</v>
      </c>
      <c r="L3495" s="46">
        <f t="shared" si="703"/>
        <v>5195</v>
      </c>
      <c r="M3495" s="46">
        <v>51</v>
      </c>
      <c r="N3495" s="46">
        <f t="shared" si="704"/>
        <v>5246</v>
      </c>
      <c r="O3495" s="46">
        <f t="shared" si="705"/>
        <v>476</v>
      </c>
      <c r="P3495" s="46" t="s">
        <v>152</v>
      </c>
      <c r="Q3495" s="58">
        <f t="shared" si="706"/>
        <v>0.3</v>
      </c>
      <c r="R3495" s="46">
        <f t="shared" si="707"/>
        <v>1573.8</v>
      </c>
      <c r="S3495" s="58" t="str">
        <f t="shared" si="708"/>
        <v>No Discount</v>
      </c>
      <c r="T3495" s="46" t="str">
        <f t="shared" si="709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710"/>
        <v>0.3</v>
      </c>
      <c r="W3495" s="46">
        <f t="shared" si="711"/>
        <v>1573.8</v>
      </c>
      <c r="X3495" s="58">
        <f t="shared" si="712"/>
        <v>0</v>
      </c>
      <c r="Y3495" s="46" t="str">
        <f t="shared" si="713"/>
        <v>No</v>
      </c>
      <c r="Z3495" s="46" t="str">
        <f t="shared" si="714"/>
        <v>HIGH</v>
      </c>
    </row>
    <row r="3496" spans="1:26" x14ac:dyDescent="0.25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702"/>
        <v>6408</v>
      </c>
      <c r="L3496" s="46">
        <f t="shared" si="703"/>
        <v>7052</v>
      </c>
      <c r="M3496" s="46">
        <v>31</v>
      </c>
      <c r="N3496" s="46">
        <f t="shared" si="704"/>
        <v>7083</v>
      </c>
      <c r="O3496" s="46">
        <f t="shared" si="705"/>
        <v>675</v>
      </c>
      <c r="P3496" s="46" t="s">
        <v>30</v>
      </c>
      <c r="Q3496" s="58">
        <f t="shared" si="706"/>
        <v>0</v>
      </c>
      <c r="R3496" s="46" t="str">
        <f t="shared" si="707"/>
        <v>-</v>
      </c>
      <c r="S3496" s="58" t="str">
        <f t="shared" si="708"/>
        <v>No Discount</v>
      </c>
      <c r="T3496" s="46" t="str">
        <f t="shared" si="709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710"/>
        <v>0</v>
      </c>
      <c r="W3496" s="46" t="str">
        <f t="shared" si="711"/>
        <v>-</v>
      </c>
      <c r="X3496" s="58">
        <f t="shared" si="712"/>
        <v>0</v>
      </c>
      <c r="Y3496" s="46" t="str">
        <f t="shared" si="713"/>
        <v>No</v>
      </c>
      <c r="Z3496" s="46" t="str">
        <f t="shared" si="714"/>
        <v>MID</v>
      </c>
    </row>
    <row r="3497" spans="1:26" x14ac:dyDescent="0.25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702"/>
        <v>7884</v>
      </c>
      <c r="L3497" s="46">
        <f t="shared" si="703"/>
        <v>8277</v>
      </c>
      <c r="M3497" s="46">
        <v>57</v>
      </c>
      <c r="N3497" s="46">
        <f t="shared" si="704"/>
        <v>8334</v>
      </c>
      <c r="O3497" s="46">
        <f t="shared" si="705"/>
        <v>450</v>
      </c>
      <c r="P3497" s="46" t="s">
        <v>30</v>
      </c>
      <c r="Q3497" s="58">
        <f t="shared" si="706"/>
        <v>0</v>
      </c>
      <c r="R3497" s="46">
        <f t="shared" si="707"/>
        <v>2333.5200000000004</v>
      </c>
      <c r="S3497" s="58" t="str">
        <f t="shared" si="708"/>
        <v>No Discount</v>
      </c>
      <c r="T3497" s="46" t="str">
        <f t="shared" si="709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710"/>
        <v>0</v>
      </c>
      <c r="W3497" s="46">
        <f t="shared" si="711"/>
        <v>2333.5200000000004</v>
      </c>
      <c r="X3497" s="58">
        <f t="shared" si="712"/>
        <v>0</v>
      </c>
      <c r="Y3497" s="46" t="str">
        <f t="shared" si="713"/>
        <v>Yes</v>
      </c>
      <c r="Z3497" s="46" t="str">
        <f t="shared" si="714"/>
        <v>HIGH</v>
      </c>
    </row>
    <row r="3498" spans="1:26" x14ac:dyDescent="0.25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702"/>
        <v>6243</v>
      </c>
      <c r="L3498" s="46">
        <f t="shared" si="703"/>
        <v>6666</v>
      </c>
      <c r="M3498" s="46">
        <v>50</v>
      </c>
      <c r="N3498" s="46">
        <f t="shared" si="704"/>
        <v>6716</v>
      </c>
      <c r="O3498" s="46">
        <f t="shared" si="705"/>
        <v>473</v>
      </c>
      <c r="P3498" s="46" t="s">
        <v>30</v>
      </c>
      <c r="Q3498" s="58">
        <f t="shared" si="706"/>
        <v>0</v>
      </c>
      <c r="R3498" s="46" t="str">
        <f t="shared" si="707"/>
        <v>-</v>
      </c>
      <c r="S3498" s="58" t="str">
        <f t="shared" si="708"/>
        <v>No Discount</v>
      </c>
      <c r="T3498" s="46" t="str">
        <f t="shared" si="709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710"/>
        <v>0</v>
      </c>
      <c r="W3498" s="46" t="str">
        <f t="shared" si="711"/>
        <v>-</v>
      </c>
      <c r="X3498" s="58">
        <f t="shared" si="712"/>
        <v>0</v>
      </c>
      <c r="Y3498" s="46" t="str">
        <f t="shared" si="713"/>
        <v>Yes</v>
      </c>
      <c r="Z3498" s="46" t="str">
        <f t="shared" si="714"/>
        <v>HIGH</v>
      </c>
    </row>
    <row r="3499" spans="1:26" x14ac:dyDescent="0.25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702"/>
        <v>528</v>
      </c>
      <c r="L3499" s="46">
        <f t="shared" si="703"/>
        <v>582</v>
      </c>
      <c r="M3499" s="46">
        <v>30</v>
      </c>
      <c r="N3499" s="46">
        <f t="shared" si="704"/>
        <v>612</v>
      </c>
      <c r="O3499" s="46">
        <f t="shared" si="705"/>
        <v>84</v>
      </c>
      <c r="P3499" s="46" t="s">
        <v>28</v>
      </c>
      <c r="Q3499" s="58">
        <f t="shared" si="706"/>
        <v>0</v>
      </c>
      <c r="R3499" s="46" t="str">
        <f t="shared" si="707"/>
        <v>-</v>
      </c>
      <c r="S3499" s="58" t="str">
        <f t="shared" si="708"/>
        <v>No Discount</v>
      </c>
      <c r="T3499" s="46" t="str">
        <f t="shared" si="709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710"/>
        <v>0</v>
      </c>
      <c r="W3499" s="46" t="str">
        <f t="shared" si="711"/>
        <v>-</v>
      </c>
      <c r="X3499" s="58">
        <f t="shared" si="712"/>
        <v>0</v>
      </c>
      <c r="Y3499" s="46" t="str">
        <f t="shared" si="713"/>
        <v>No</v>
      </c>
      <c r="Z3499" s="46" t="str">
        <f t="shared" si="714"/>
        <v>MID</v>
      </c>
    </row>
    <row r="3500" spans="1:26" x14ac:dyDescent="0.25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702"/>
        <v>3204</v>
      </c>
      <c r="L3500" s="46">
        <f t="shared" si="703"/>
        <v>3526</v>
      </c>
      <c r="M3500" s="46">
        <v>92</v>
      </c>
      <c r="N3500" s="46">
        <f t="shared" si="704"/>
        <v>3618</v>
      </c>
      <c r="O3500" s="46">
        <f t="shared" si="705"/>
        <v>414</v>
      </c>
      <c r="P3500" s="46" t="s">
        <v>152</v>
      </c>
      <c r="Q3500" s="58">
        <f t="shared" si="706"/>
        <v>0</v>
      </c>
      <c r="R3500" s="46">
        <f t="shared" si="707"/>
        <v>542.69999999999993</v>
      </c>
      <c r="S3500" s="58" t="str">
        <f t="shared" si="708"/>
        <v>No Discount</v>
      </c>
      <c r="T3500" s="46" t="str">
        <f t="shared" si="709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710"/>
        <v>0</v>
      </c>
      <c r="W3500" s="46" t="str">
        <f t="shared" si="711"/>
        <v>-</v>
      </c>
      <c r="X3500" s="58">
        <f t="shared" si="712"/>
        <v>0</v>
      </c>
      <c r="Y3500" s="46" t="str">
        <f t="shared" si="713"/>
        <v>No</v>
      </c>
      <c r="Z3500" s="46" t="str">
        <f t="shared" si="714"/>
        <v>Very high</v>
      </c>
    </row>
    <row r="3501" spans="1:26" x14ac:dyDescent="0.25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702"/>
        <v>58840</v>
      </c>
      <c r="L3501" s="46">
        <f t="shared" si="703"/>
        <v>64810</v>
      </c>
      <c r="M3501" s="46">
        <v>43</v>
      </c>
      <c r="N3501" s="46">
        <f t="shared" si="704"/>
        <v>64853</v>
      </c>
      <c r="O3501" s="46">
        <f t="shared" si="705"/>
        <v>6013</v>
      </c>
      <c r="P3501" s="46" t="s">
        <v>152</v>
      </c>
      <c r="Q3501" s="58">
        <f t="shared" si="706"/>
        <v>0</v>
      </c>
      <c r="R3501" s="46" t="str">
        <f t="shared" si="707"/>
        <v>-</v>
      </c>
      <c r="S3501" s="58" t="str">
        <f t="shared" si="708"/>
        <v>No Discount</v>
      </c>
      <c r="T3501" s="46" t="str">
        <f t="shared" si="709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710"/>
        <v>0</v>
      </c>
      <c r="W3501" s="46" t="str">
        <f t="shared" si="711"/>
        <v>-</v>
      </c>
      <c r="X3501" s="58">
        <f t="shared" si="712"/>
        <v>0</v>
      </c>
      <c r="Y3501" s="46" t="str">
        <f t="shared" si="713"/>
        <v>Yes</v>
      </c>
      <c r="Z3501" s="46" t="str">
        <f t="shared" si="714"/>
        <v>HIGH</v>
      </c>
    </row>
    <row r="3502" spans="1:26" x14ac:dyDescent="0.25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702"/>
        <v>2696</v>
      </c>
      <c r="L3502" s="46">
        <f t="shared" si="703"/>
        <v>3056</v>
      </c>
      <c r="M3502" s="46">
        <v>38</v>
      </c>
      <c r="N3502" s="46">
        <f t="shared" si="704"/>
        <v>3094</v>
      </c>
      <c r="O3502" s="46">
        <f t="shared" si="705"/>
        <v>398</v>
      </c>
      <c r="P3502" s="46" t="s">
        <v>30</v>
      </c>
      <c r="Q3502" s="58">
        <f t="shared" si="706"/>
        <v>0</v>
      </c>
      <c r="R3502" s="46" t="str">
        <f t="shared" si="707"/>
        <v>-</v>
      </c>
      <c r="S3502" s="58" t="str">
        <f t="shared" si="708"/>
        <v>No Discount</v>
      </c>
      <c r="T3502" s="46" t="str">
        <f t="shared" si="709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si="710"/>
        <v>0</v>
      </c>
      <c r="W3502" s="46" t="str">
        <f t="shared" si="711"/>
        <v>-</v>
      </c>
      <c r="X3502" s="58">
        <f t="shared" si="712"/>
        <v>0</v>
      </c>
      <c r="Y3502" s="46" t="str">
        <f t="shared" si="713"/>
        <v>Yes</v>
      </c>
      <c r="Z3502" s="46" t="str">
        <f t="shared" si="714"/>
        <v>MID</v>
      </c>
    </row>
    <row r="3503" spans="1:26" x14ac:dyDescent="0.25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702"/>
        <v>16606</v>
      </c>
      <c r="L3503" s="46">
        <f t="shared" si="703"/>
        <v>17260</v>
      </c>
      <c r="M3503" s="46">
        <v>96</v>
      </c>
      <c r="N3503" s="46">
        <f t="shared" si="704"/>
        <v>17356</v>
      </c>
      <c r="O3503" s="46">
        <f t="shared" si="705"/>
        <v>750</v>
      </c>
      <c r="P3503" s="46" t="s">
        <v>30</v>
      </c>
      <c r="Q3503" s="58">
        <f t="shared" si="706"/>
        <v>0</v>
      </c>
      <c r="R3503" s="46" t="str">
        <f t="shared" si="707"/>
        <v>-</v>
      </c>
      <c r="S3503" s="58" t="str">
        <f t="shared" si="708"/>
        <v>No Discount</v>
      </c>
      <c r="T3503" s="46" t="str">
        <f t="shared" si="709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710"/>
        <v>0</v>
      </c>
      <c r="W3503" s="46" t="str">
        <f t="shared" si="711"/>
        <v>-</v>
      </c>
      <c r="X3503" s="58">
        <f t="shared" si="712"/>
        <v>0</v>
      </c>
      <c r="Y3503" s="46" t="str">
        <f t="shared" si="713"/>
        <v>Yes</v>
      </c>
      <c r="Z3503" s="46" t="str">
        <f t="shared" si="714"/>
        <v>Very high</v>
      </c>
    </row>
    <row r="3504" spans="1:26" x14ac:dyDescent="0.25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702"/>
        <v>1546</v>
      </c>
      <c r="L3504" s="46">
        <f t="shared" si="703"/>
        <v>1623</v>
      </c>
      <c r="M3504" s="46">
        <v>86</v>
      </c>
      <c r="N3504" s="46">
        <f t="shared" si="704"/>
        <v>1709</v>
      </c>
      <c r="O3504" s="46">
        <f t="shared" si="705"/>
        <v>163</v>
      </c>
      <c r="P3504" s="46" t="s">
        <v>28</v>
      </c>
      <c r="Q3504" s="58">
        <f t="shared" si="706"/>
        <v>0</v>
      </c>
      <c r="R3504" s="46" t="str">
        <f t="shared" si="707"/>
        <v>-</v>
      </c>
      <c r="S3504" s="58" t="str">
        <f t="shared" si="708"/>
        <v>No Discount</v>
      </c>
      <c r="T3504" s="46" t="str">
        <f t="shared" si="709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710"/>
        <v>0</v>
      </c>
      <c r="W3504" s="46" t="str">
        <f t="shared" si="711"/>
        <v>-</v>
      </c>
      <c r="X3504" s="58">
        <f t="shared" si="712"/>
        <v>0</v>
      </c>
      <c r="Y3504" s="46" t="str">
        <f t="shared" si="713"/>
        <v>Yes</v>
      </c>
      <c r="Z3504" s="46" t="str">
        <f t="shared" si="714"/>
        <v>Very high</v>
      </c>
    </row>
    <row r="3505" spans="1:26" x14ac:dyDescent="0.25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702"/>
        <v>1411</v>
      </c>
      <c r="L3505" s="46">
        <f t="shared" si="703"/>
        <v>1453</v>
      </c>
      <c r="M3505" s="46">
        <v>84</v>
      </c>
      <c r="N3505" s="46">
        <f t="shared" si="704"/>
        <v>1537</v>
      </c>
      <c r="O3505" s="46">
        <f t="shared" si="705"/>
        <v>126</v>
      </c>
      <c r="P3505" s="46" t="s">
        <v>30</v>
      </c>
      <c r="Q3505" s="58">
        <f t="shared" si="706"/>
        <v>0</v>
      </c>
      <c r="R3505" s="46" t="str">
        <f t="shared" si="707"/>
        <v>-</v>
      </c>
      <c r="S3505" s="58" t="str">
        <f t="shared" si="708"/>
        <v>No Discount</v>
      </c>
      <c r="T3505" s="46" t="str">
        <f t="shared" si="709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710"/>
        <v>0</v>
      </c>
      <c r="W3505" s="46" t="str">
        <f t="shared" si="711"/>
        <v>-</v>
      </c>
      <c r="X3505" s="58">
        <f t="shared" si="712"/>
        <v>0</v>
      </c>
      <c r="Y3505" s="46" t="str">
        <f t="shared" si="713"/>
        <v>No</v>
      </c>
      <c r="Z3505" s="46" t="str">
        <f t="shared" si="714"/>
        <v>Very high</v>
      </c>
    </row>
    <row r="3506" spans="1:26" x14ac:dyDescent="0.25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702"/>
        <v>2892</v>
      </c>
      <c r="L3506" s="46">
        <f t="shared" si="703"/>
        <v>3180</v>
      </c>
      <c r="M3506" s="46">
        <v>97</v>
      </c>
      <c r="N3506" s="46">
        <f t="shared" si="704"/>
        <v>3277</v>
      </c>
      <c r="O3506" s="46">
        <f t="shared" si="705"/>
        <v>385</v>
      </c>
      <c r="P3506" s="46" t="s">
        <v>30</v>
      </c>
      <c r="Q3506" s="58">
        <f t="shared" si="706"/>
        <v>0</v>
      </c>
      <c r="R3506" s="46">
        <f t="shared" si="707"/>
        <v>917.56000000000006</v>
      </c>
      <c r="S3506" s="58" t="str">
        <f t="shared" si="708"/>
        <v>No Discount</v>
      </c>
      <c r="T3506" s="46" t="str">
        <f t="shared" si="709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710"/>
        <v>0</v>
      </c>
      <c r="W3506" s="46">
        <f t="shared" si="711"/>
        <v>917.56000000000006</v>
      </c>
      <c r="X3506" s="58">
        <f t="shared" si="712"/>
        <v>0</v>
      </c>
      <c r="Y3506" s="46" t="str">
        <f t="shared" si="713"/>
        <v>No</v>
      </c>
      <c r="Z3506" s="46" t="str">
        <f t="shared" si="714"/>
        <v>Very high</v>
      </c>
    </row>
    <row r="3507" spans="1:26" x14ac:dyDescent="0.25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702"/>
        <v>1071</v>
      </c>
      <c r="L3507" s="46">
        <f t="shared" si="703"/>
        <v>1190</v>
      </c>
      <c r="M3507" s="46">
        <v>30</v>
      </c>
      <c r="N3507" s="46">
        <f t="shared" si="704"/>
        <v>1220</v>
      </c>
      <c r="O3507" s="46">
        <f t="shared" si="705"/>
        <v>149</v>
      </c>
      <c r="P3507" s="46" t="s">
        <v>30</v>
      </c>
      <c r="Q3507" s="58">
        <f t="shared" si="706"/>
        <v>0</v>
      </c>
      <c r="R3507" s="46">
        <f t="shared" si="707"/>
        <v>183</v>
      </c>
      <c r="S3507" s="58" t="str">
        <f t="shared" si="708"/>
        <v>No Discount</v>
      </c>
      <c r="T3507" s="46" t="str">
        <f t="shared" si="709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710"/>
        <v>0</v>
      </c>
      <c r="W3507" s="46" t="str">
        <f t="shared" si="711"/>
        <v>-</v>
      </c>
      <c r="X3507" s="58">
        <f t="shared" si="712"/>
        <v>0</v>
      </c>
      <c r="Y3507" s="46" t="str">
        <f t="shared" si="713"/>
        <v>No</v>
      </c>
      <c r="Z3507" s="46" t="str">
        <f t="shared" si="714"/>
        <v>MID</v>
      </c>
    </row>
    <row r="3508" spans="1:26" x14ac:dyDescent="0.25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702"/>
        <v>275</v>
      </c>
      <c r="L3508" s="46">
        <f t="shared" si="703"/>
        <v>300</v>
      </c>
      <c r="M3508" s="46">
        <v>10</v>
      </c>
      <c r="N3508" s="46">
        <f t="shared" si="704"/>
        <v>310</v>
      </c>
      <c r="O3508" s="46">
        <f t="shared" si="705"/>
        <v>35</v>
      </c>
      <c r="P3508" s="46" t="s">
        <v>30</v>
      </c>
      <c r="Q3508" s="58">
        <f t="shared" si="706"/>
        <v>0</v>
      </c>
      <c r="R3508" s="46" t="str">
        <f t="shared" si="707"/>
        <v>-</v>
      </c>
      <c r="S3508" s="58" t="str">
        <f t="shared" si="708"/>
        <v>No Discount</v>
      </c>
      <c r="T3508" s="46" t="str">
        <f t="shared" si="709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710"/>
        <v>0</v>
      </c>
      <c r="W3508" s="46" t="str">
        <f t="shared" si="711"/>
        <v>-</v>
      </c>
      <c r="X3508" s="58">
        <f t="shared" si="712"/>
        <v>0</v>
      </c>
      <c r="Y3508" s="46" t="str">
        <f t="shared" si="713"/>
        <v>No</v>
      </c>
      <c r="Z3508" s="46" t="str">
        <f t="shared" si="714"/>
        <v>LOW</v>
      </c>
    </row>
    <row r="3509" spans="1:26" x14ac:dyDescent="0.25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702"/>
        <v>24003</v>
      </c>
      <c r="L3509" s="46">
        <f t="shared" si="703"/>
        <v>25197</v>
      </c>
      <c r="M3509" s="46">
        <v>57</v>
      </c>
      <c r="N3509" s="46">
        <f t="shared" si="704"/>
        <v>25254</v>
      </c>
      <c r="O3509" s="46">
        <f t="shared" si="705"/>
        <v>1251</v>
      </c>
      <c r="P3509" s="46" t="s">
        <v>28</v>
      </c>
      <c r="Q3509" s="58">
        <f t="shared" si="706"/>
        <v>0</v>
      </c>
      <c r="R3509" s="46" t="str">
        <f t="shared" si="707"/>
        <v>-</v>
      </c>
      <c r="S3509" s="58">
        <f t="shared" si="708"/>
        <v>0.02</v>
      </c>
      <c r="T3509" s="46" t="str">
        <f t="shared" si="709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710"/>
        <v>0</v>
      </c>
      <c r="W3509" s="46" t="str">
        <f t="shared" si="711"/>
        <v>-</v>
      </c>
      <c r="X3509" s="58">
        <f t="shared" si="712"/>
        <v>0.02</v>
      </c>
      <c r="Y3509" s="46" t="str">
        <f t="shared" si="713"/>
        <v>Yes</v>
      </c>
      <c r="Z3509" s="46" t="str">
        <f t="shared" si="714"/>
        <v>HIGH</v>
      </c>
    </row>
    <row r="3510" spans="1:26" x14ac:dyDescent="0.25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702"/>
        <v>5332</v>
      </c>
      <c r="L3510" s="46">
        <f t="shared" si="703"/>
        <v>5596</v>
      </c>
      <c r="M3510" s="46">
        <v>95</v>
      </c>
      <c r="N3510" s="46">
        <f t="shared" si="704"/>
        <v>5691</v>
      </c>
      <c r="O3510" s="46">
        <f t="shared" si="705"/>
        <v>359</v>
      </c>
      <c r="P3510" s="46" t="s">
        <v>30</v>
      </c>
      <c r="Q3510" s="58">
        <f t="shared" si="706"/>
        <v>0</v>
      </c>
      <c r="R3510" s="46">
        <f t="shared" si="707"/>
        <v>853.65</v>
      </c>
      <c r="S3510" s="58" t="str">
        <f t="shared" si="708"/>
        <v>No Discount</v>
      </c>
      <c r="T3510" s="46" t="str">
        <f t="shared" si="709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710"/>
        <v>0</v>
      </c>
      <c r="W3510" s="46" t="str">
        <f t="shared" si="711"/>
        <v>-</v>
      </c>
      <c r="X3510" s="58">
        <f t="shared" si="712"/>
        <v>0</v>
      </c>
      <c r="Y3510" s="46" t="str">
        <f t="shared" si="713"/>
        <v>No</v>
      </c>
      <c r="Z3510" s="46" t="str">
        <f t="shared" si="714"/>
        <v>Very high</v>
      </c>
    </row>
    <row r="3511" spans="1:26" x14ac:dyDescent="0.25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702"/>
        <v>374</v>
      </c>
      <c r="L3511" s="46">
        <f t="shared" si="703"/>
        <v>416</v>
      </c>
      <c r="M3511" s="46">
        <v>39</v>
      </c>
      <c r="N3511" s="46">
        <f t="shared" si="704"/>
        <v>455</v>
      </c>
      <c r="O3511" s="46">
        <f t="shared" si="705"/>
        <v>81</v>
      </c>
      <c r="P3511" s="46" t="s">
        <v>30</v>
      </c>
      <c r="Q3511" s="58">
        <f t="shared" si="706"/>
        <v>0.3</v>
      </c>
      <c r="R3511" s="46">
        <f t="shared" si="707"/>
        <v>136.5</v>
      </c>
      <c r="S3511" s="58" t="str">
        <f t="shared" si="708"/>
        <v>No Discount</v>
      </c>
      <c r="T3511" s="46" t="str">
        <f t="shared" si="709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710"/>
        <v>0.3</v>
      </c>
      <c r="W3511" s="46">
        <f t="shared" si="711"/>
        <v>136.5</v>
      </c>
      <c r="X3511" s="58">
        <f t="shared" si="712"/>
        <v>0</v>
      </c>
      <c r="Y3511" s="46" t="str">
        <f t="shared" si="713"/>
        <v>No</v>
      </c>
      <c r="Z3511" s="46" t="str">
        <f t="shared" si="714"/>
        <v>MID</v>
      </c>
    </row>
    <row r="3512" spans="1:26" x14ac:dyDescent="0.25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702"/>
        <v>19203</v>
      </c>
      <c r="L3512" s="46">
        <f t="shared" si="703"/>
        <v>19200</v>
      </c>
      <c r="M3512" s="46">
        <v>79</v>
      </c>
      <c r="N3512" s="46">
        <f t="shared" si="704"/>
        <v>19279</v>
      </c>
      <c r="O3512" s="46">
        <f t="shared" si="705"/>
        <v>76</v>
      </c>
      <c r="P3512" s="46" t="s">
        <v>30</v>
      </c>
      <c r="Q3512" s="58">
        <f t="shared" si="706"/>
        <v>0</v>
      </c>
      <c r="R3512" s="46">
        <f t="shared" si="707"/>
        <v>2891.85</v>
      </c>
      <c r="S3512" s="58" t="str">
        <f t="shared" si="708"/>
        <v>No Discount</v>
      </c>
      <c r="T3512" s="46" t="str">
        <f t="shared" si="709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710"/>
        <v>0</v>
      </c>
      <c r="W3512" s="46" t="str">
        <f t="shared" si="711"/>
        <v>-</v>
      </c>
      <c r="X3512" s="58">
        <f t="shared" si="712"/>
        <v>0</v>
      </c>
      <c r="Y3512" s="46" t="str">
        <f t="shared" si="713"/>
        <v>Yes</v>
      </c>
      <c r="Z3512" s="46" t="str">
        <f t="shared" si="714"/>
        <v>Very high</v>
      </c>
    </row>
    <row r="3513" spans="1:26" x14ac:dyDescent="0.25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702"/>
        <v>23076</v>
      </c>
      <c r="L3513" s="46">
        <f t="shared" si="703"/>
        <v>25416</v>
      </c>
      <c r="M3513" s="46">
        <v>48</v>
      </c>
      <c r="N3513" s="46">
        <f t="shared" si="704"/>
        <v>25464</v>
      </c>
      <c r="O3513" s="46">
        <f t="shared" si="705"/>
        <v>2388</v>
      </c>
      <c r="P3513" s="46" t="s">
        <v>30</v>
      </c>
      <c r="Q3513" s="58">
        <f t="shared" si="706"/>
        <v>0</v>
      </c>
      <c r="R3513" s="46" t="str">
        <f t="shared" si="707"/>
        <v>-</v>
      </c>
      <c r="S3513" s="58">
        <f t="shared" si="708"/>
        <v>0.02</v>
      </c>
      <c r="T3513" s="46" t="str">
        <f t="shared" si="709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710"/>
        <v>0</v>
      </c>
      <c r="W3513" s="46" t="str">
        <f t="shared" si="711"/>
        <v>-</v>
      </c>
      <c r="X3513" s="58">
        <f t="shared" si="712"/>
        <v>0.02</v>
      </c>
      <c r="Y3513" s="46" t="str">
        <f t="shared" si="713"/>
        <v>Yes</v>
      </c>
      <c r="Z3513" s="46" t="str">
        <f t="shared" si="714"/>
        <v>HIGH</v>
      </c>
    </row>
    <row r="3514" spans="1:26" x14ac:dyDescent="0.25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702"/>
        <v>1254</v>
      </c>
      <c r="L3514" s="46">
        <f t="shared" si="703"/>
        <v>1342</v>
      </c>
      <c r="M3514" s="46">
        <v>23</v>
      </c>
      <c r="N3514" s="46">
        <f t="shared" si="704"/>
        <v>1365</v>
      </c>
      <c r="O3514" s="46">
        <f t="shared" si="705"/>
        <v>111</v>
      </c>
      <c r="P3514" s="46" t="s">
        <v>30</v>
      </c>
      <c r="Q3514" s="58">
        <f t="shared" si="706"/>
        <v>0</v>
      </c>
      <c r="R3514" s="46" t="str">
        <f t="shared" si="707"/>
        <v>-</v>
      </c>
      <c r="S3514" s="58" t="str">
        <f t="shared" si="708"/>
        <v>No Discount</v>
      </c>
      <c r="T3514" s="46" t="str">
        <f t="shared" si="709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710"/>
        <v>0</v>
      </c>
      <c r="W3514" s="46" t="str">
        <f t="shared" si="711"/>
        <v>-</v>
      </c>
      <c r="X3514" s="58">
        <f t="shared" si="712"/>
        <v>0</v>
      </c>
      <c r="Y3514" s="46" t="str">
        <f t="shared" si="713"/>
        <v>No</v>
      </c>
      <c r="Z3514" s="46" t="str">
        <f t="shared" si="714"/>
        <v>MID</v>
      </c>
    </row>
    <row r="3515" spans="1:26" x14ac:dyDescent="0.25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702"/>
        <v>17220</v>
      </c>
      <c r="L3515" s="46">
        <f t="shared" si="703"/>
        <v>17886</v>
      </c>
      <c r="M3515" s="46">
        <v>79</v>
      </c>
      <c r="N3515" s="46">
        <f t="shared" si="704"/>
        <v>17965</v>
      </c>
      <c r="O3515" s="46">
        <f t="shared" si="705"/>
        <v>745</v>
      </c>
      <c r="P3515" s="46" t="s">
        <v>28</v>
      </c>
      <c r="Q3515" s="58">
        <f t="shared" si="706"/>
        <v>0</v>
      </c>
      <c r="R3515" s="46" t="str">
        <f t="shared" si="707"/>
        <v>-</v>
      </c>
      <c r="S3515" s="58" t="str">
        <f t="shared" si="708"/>
        <v>No Discount</v>
      </c>
      <c r="T3515" s="46" t="str">
        <f t="shared" si="709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710"/>
        <v>0</v>
      </c>
      <c r="W3515" s="46" t="str">
        <f t="shared" si="711"/>
        <v>-</v>
      </c>
      <c r="X3515" s="58">
        <f t="shared" si="712"/>
        <v>0</v>
      </c>
      <c r="Y3515" s="46" t="str">
        <f t="shared" si="713"/>
        <v>Yes</v>
      </c>
      <c r="Z3515" s="46" t="str">
        <f t="shared" si="714"/>
        <v>Very high</v>
      </c>
    </row>
    <row r="3516" spans="1:26" x14ac:dyDescent="0.25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702"/>
        <v>6040</v>
      </c>
      <c r="L3516" s="46">
        <f t="shared" si="703"/>
        <v>6404</v>
      </c>
      <c r="M3516" s="46">
        <v>94</v>
      </c>
      <c r="N3516" s="46">
        <f t="shared" si="704"/>
        <v>6498</v>
      </c>
      <c r="O3516" s="46">
        <f t="shared" si="705"/>
        <v>458</v>
      </c>
      <c r="P3516" s="46" t="s">
        <v>30</v>
      </c>
      <c r="Q3516" s="58">
        <f t="shared" si="706"/>
        <v>0</v>
      </c>
      <c r="R3516" s="46" t="str">
        <f t="shared" si="707"/>
        <v>-</v>
      </c>
      <c r="S3516" s="58" t="str">
        <f t="shared" si="708"/>
        <v>No Discount</v>
      </c>
      <c r="T3516" s="46" t="str">
        <f t="shared" si="709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710"/>
        <v>0</v>
      </c>
      <c r="W3516" s="46" t="str">
        <f t="shared" si="711"/>
        <v>-</v>
      </c>
      <c r="X3516" s="58">
        <f t="shared" si="712"/>
        <v>0</v>
      </c>
      <c r="Y3516" s="46" t="str">
        <f t="shared" si="713"/>
        <v>Yes</v>
      </c>
      <c r="Z3516" s="46" t="str">
        <f t="shared" si="714"/>
        <v>Very high</v>
      </c>
    </row>
    <row r="3517" spans="1:26" x14ac:dyDescent="0.25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702"/>
        <v>2901</v>
      </c>
      <c r="L3517" s="46">
        <f t="shared" si="703"/>
        <v>3224</v>
      </c>
      <c r="M3517" s="46">
        <v>38</v>
      </c>
      <c r="N3517" s="46">
        <f t="shared" si="704"/>
        <v>3262</v>
      </c>
      <c r="O3517" s="46">
        <f t="shared" si="705"/>
        <v>361</v>
      </c>
      <c r="P3517" s="46" t="s">
        <v>30</v>
      </c>
      <c r="Q3517" s="58">
        <f t="shared" si="706"/>
        <v>0</v>
      </c>
      <c r="R3517" s="46" t="str">
        <f t="shared" si="707"/>
        <v>-</v>
      </c>
      <c r="S3517" s="58" t="str">
        <f t="shared" si="708"/>
        <v>No Discount</v>
      </c>
      <c r="T3517" s="46" t="str">
        <f t="shared" si="709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710"/>
        <v>0</v>
      </c>
      <c r="W3517" s="46" t="str">
        <f t="shared" si="711"/>
        <v>-</v>
      </c>
      <c r="X3517" s="58">
        <f t="shared" si="712"/>
        <v>0</v>
      </c>
      <c r="Y3517" s="46" t="str">
        <f t="shared" si="713"/>
        <v>Yes</v>
      </c>
      <c r="Z3517" s="46" t="str">
        <f t="shared" si="714"/>
        <v>MID</v>
      </c>
    </row>
    <row r="3518" spans="1:26" x14ac:dyDescent="0.25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702"/>
        <v>16264</v>
      </c>
      <c r="L3518" s="46">
        <f t="shared" si="703"/>
        <v>18066</v>
      </c>
      <c r="M3518" s="46">
        <v>55</v>
      </c>
      <c r="N3518" s="46">
        <f t="shared" si="704"/>
        <v>18121</v>
      </c>
      <c r="O3518" s="46">
        <f t="shared" si="705"/>
        <v>1857</v>
      </c>
      <c r="P3518" s="46" t="s">
        <v>64</v>
      </c>
      <c r="Q3518" s="58">
        <f t="shared" si="706"/>
        <v>0</v>
      </c>
      <c r="R3518" s="46">
        <f t="shared" si="707"/>
        <v>5073.88</v>
      </c>
      <c r="S3518" s="58" t="str">
        <f t="shared" si="708"/>
        <v>No Discount</v>
      </c>
      <c r="T3518" s="46" t="str">
        <f t="shared" si="709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710"/>
        <v>0</v>
      </c>
      <c r="W3518" s="46">
        <f t="shared" si="711"/>
        <v>5073.88</v>
      </c>
      <c r="X3518" s="58">
        <f t="shared" si="712"/>
        <v>0</v>
      </c>
      <c r="Y3518" s="46" t="str">
        <f t="shared" si="713"/>
        <v>Yes</v>
      </c>
      <c r="Z3518" s="46" t="str">
        <f t="shared" si="714"/>
        <v>HIGH</v>
      </c>
    </row>
    <row r="3519" spans="1:26" x14ac:dyDescent="0.25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702"/>
        <v>12978</v>
      </c>
      <c r="L3519" s="46">
        <f t="shared" si="703"/>
        <v>14571</v>
      </c>
      <c r="M3519" s="46">
        <v>57</v>
      </c>
      <c r="N3519" s="46">
        <f t="shared" si="704"/>
        <v>14628</v>
      </c>
      <c r="O3519" s="46">
        <f t="shared" si="705"/>
        <v>1650</v>
      </c>
      <c r="P3519" s="46" t="s">
        <v>30</v>
      </c>
      <c r="Q3519" s="58">
        <f t="shared" si="706"/>
        <v>0</v>
      </c>
      <c r="R3519" s="46" t="str">
        <f t="shared" si="707"/>
        <v>-</v>
      </c>
      <c r="S3519" s="58" t="str">
        <f t="shared" si="708"/>
        <v>No Discount</v>
      </c>
      <c r="T3519" s="46" t="str">
        <f t="shared" si="709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710"/>
        <v>0</v>
      </c>
      <c r="W3519" s="46" t="str">
        <f t="shared" si="711"/>
        <v>-</v>
      </c>
      <c r="X3519" s="58">
        <f t="shared" si="712"/>
        <v>0</v>
      </c>
      <c r="Y3519" s="46" t="str">
        <f t="shared" si="713"/>
        <v>Yes</v>
      </c>
      <c r="Z3519" s="46" t="str">
        <f t="shared" si="714"/>
        <v>HIGH</v>
      </c>
    </row>
    <row r="3520" spans="1:26" x14ac:dyDescent="0.25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702"/>
        <v>9840</v>
      </c>
      <c r="L3520" s="46">
        <f t="shared" si="703"/>
        <v>10326</v>
      </c>
      <c r="M3520" s="46">
        <v>85</v>
      </c>
      <c r="N3520" s="46">
        <f t="shared" si="704"/>
        <v>10411</v>
      </c>
      <c r="O3520" s="46">
        <f t="shared" si="705"/>
        <v>571</v>
      </c>
      <c r="P3520" s="46" t="s">
        <v>30</v>
      </c>
      <c r="Q3520" s="58">
        <f t="shared" si="706"/>
        <v>0</v>
      </c>
      <c r="R3520" s="46">
        <f t="shared" si="707"/>
        <v>1561.6499999999999</v>
      </c>
      <c r="S3520" s="58" t="str">
        <f t="shared" si="708"/>
        <v>No Discount</v>
      </c>
      <c r="T3520" s="46" t="str">
        <f t="shared" si="709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710"/>
        <v>0</v>
      </c>
      <c r="W3520" s="46" t="str">
        <f t="shared" si="711"/>
        <v>-</v>
      </c>
      <c r="X3520" s="58">
        <f t="shared" si="712"/>
        <v>0</v>
      </c>
      <c r="Y3520" s="46" t="str">
        <f t="shared" si="713"/>
        <v>No</v>
      </c>
      <c r="Z3520" s="46" t="str">
        <f t="shared" si="714"/>
        <v>Very high</v>
      </c>
    </row>
    <row r="3521" spans="1:26" x14ac:dyDescent="0.25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702"/>
        <v>3146</v>
      </c>
      <c r="L3521" s="46">
        <f t="shared" si="703"/>
        <v>3270</v>
      </c>
      <c r="M3521" s="46">
        <v>94</v>
      </c>
      <c r="N3521" s="46">
        <f t="shared" si="704"/>
        <v>3364</v>
      </c>
      <c r="O3521" s="46">
        <f t="shared" si="705"/>
        <v>218</v>
      </c>
      <c r="P3521" s="46" t="s">
        <v>30</v>
      </c>
      <c r="Q3521" s="58">
        <f t="shared" si="706"/>
        <v>0</v>
      </c>
      <c r="R3521" s="46" t="str">
        <f t="shared" si="707"/>
        <v>-</v>
      </c>
      <c r="S3521" s="58" t="str">
        <f t="shared" si="708"/>
        <v>No Discount</v>
      </c>
      <c r="T3521" s="46" t="str">
        <f t="shared" si="709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710"/>
        <v>0</v>
      </c>
      <c r="W3521" s="46" t="str">
        <f t="shared" si="711"/>
        <v>-</v>
      </c>
      <c r="X3521" s="58">
        <f t="shared" si="712"/>
        <v>0</v>
      </c>
      <c r="Y3521" s="46" t="str">
        <f t="shared" si="713"/>
        <v>Yes</v>
      </c>
      <c r="Z3521" s="46" t="str">
        <f t="shared" si="714"/>
        <v>Very high</v>
      </c>
    </row>
    <row r="3522" spans="1:26" x14ac:dyDescent="0.25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702"/>
        <v>1197</v>
      </c>
      <c r="L3522" s="46">
        <f t="shared" si="703"/>
        <v>1305</v>
      </c>
      <c r="M3522" s="46">
        <v>98</v>
      </c>
      <c r="N3522" s="46">
        <f t="shared" si="704"/>
        <v>1403</v>
      </c>
      <c r="O3522" s="46">
        <f t="shared" si="705"/>
        <v>206</v>
      </c>
      <c r="P3522" s="46" t="s">
        <v>30</v>
      </c>
      <c r="Q3522" s="58">
        <f t="shared" si="706"/>
        <v>0</v>
      </c>
      <c r="R3522" s="46" t="str">
        <f t="shared" si="707"/>
        <v>-</v>
      </c>
      <c r="S3522" s="58" t="str">
        <f t="shared" si="708"/>
        <v>No Discount</v>
      </c>
      <c r="T3522" s="46" t="str">
        <f t="shared" si="709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710"/>
        <v>0</v>
      </c>
      <c r="W3522" s="46" t="str">
        <f t="shared" si="711"/>
        <v>-</v>
      </c>
      <c r="X3522" s="58">
        <f t="shared" si="712"/>
        <v>0</v>
      </c>
      <c r="Y3522" s="46" t="str">
        <f t="shared" si="713"/>
        <v>Yes</v>
      </c>
      <c r="Z3522" s="46" t="str">
        <f t="shared" si="714"/>
        <v>Very high</v>
      </c>
    </row>
    <row r="3523" spans="1:26" x14ac:dyDescent="0.25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715">I3523*J3523</f>
        <v>5232</v>
      </c>
      <c r="L3523" s="46">
        <f t="shared" ref="L3523:L3586" si="716">H3523*J3523</f>
        <v>5488</v>
      </c>
      <c r="M3523" s="46">
        <v>99</v>
      </c>
      <c r="N3523" s="46">
        <f t="shared" ref="N3523:N3586" si="717">L3523+M3523</f>
        <v>5587</v>
      </c>
      <c r="O3523" s="46">
        <f t="shared" ref="O3523:O3586" si="718">N3523-K3523</f>
        <v>355</v>
      </c>
      <c r="P3523" s="46" t="s">
        <v>30</v>
      </c>
      <c r="Q3523" s="58">
        <f t="shared" ref="Q3523:Q3586" si="719">IF(E3523="Amazon",30%,0)</f>
        <v>0</v>
      </c>
      <c r="R3523" s="46">
        <f t="shared" ref="R3523:R3586" si="720">IF(E3523="Amazon",30%*N3523,IF(E3523="Flipkart",28%*N3523,IF(E3523="India Mart",15%*N3523,"-")))</f>
        <v>1564.3600000000001</v>
      </c>
      <c r="S3523" s="58" t="str">
        <f t="shared" ref="S3523:S3586" si="721">IF(AND(E3523="Website",N3523&gt;25000),2%,"No Discount")</f>
        <v>No Discount</v>
      </c>
      <c r="T3523" s="46" t="str">
        <f t="shared" ref="T3523:T3586" si="722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ref="V3523:V3586" si="723">IF(E3523="Amazon",30%,0%)</f>
        <v>0</v>
      </c>
      <c r="W3523" s="46">
        <f t="shared" ref="W3523:W3586" si="724">IF(E3523="Amazon",N3523*30%,IF(E3523="flipkart",N3523*28%,IF(E3523="indiamart",N3523*15%,"-")))</f>
        <v>1564.3600000000001</v>
      </c>
      <c r="X3523" s="58">
        <f t="shared" ref="X3523:X3586" si="725">IF(AND(E3523="website",N3523&gt;25000),2%,0%)</f>
        <v>0</v>
      </c>
      <c r="Y3523" s="46" t="str">
        <f t="shared" ref="Y3523:Y3586" si="726">IF(OR(D3523="Furniture",D3523="Technology"),"Yes","No")</f>
        <v>No</v>
      </c>
      <c r="Z3523" s="46" t="str">
        <f t="shared" ref="Z3523:Z3586" si="727">_xlfn.IFS(M3523&lt;=20,"LOW",M3523&lt;=40,"MID",M3523&lt;=60,"HIGH",M3523&gt;60,"Very high")</f>
        <v>Very high</v>
      </c>
    </row>
    <row r="3524" spans="1:26" x14ac:dyDescent="0.25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715"/>
        <v>2616</v>
      </c>
      <c r="L3524" s="46">
        <f t="shared" si="716"/>
        <v>2716</v>
      </c>
      <c r="M3524" s="46">
        <v>60</v>
      </c>
      <c r="N3524" s="46">
        <f t="shared" si="717"/>
        <v>2776</v>
      </c>
      <c r="O3524" s="46">
        <f t="shared" si="718"/>
        <v>160</v>
      </c>
      <c r="P3524" s="46" t="s">
        <v>28</v>
      </c>
      <c r="Q3524" s="58">
        <f t="shared" si="719"/>
        <v>0</v>
      </c>
      <c r="R3524" s="46" t="str">
        <f t="shared" si="720"/>
        <v>-</v>
      </c>
      <c r="S3524" s="58" t="str">
        <f t="shared" si="721"/>
        <v>No Discount</v>
      </c>
      <c r="T3524" s="46" t="str">
        <f t="shared" si="722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723"/>
        <v>0</v>
      </c>
      <c r="W3524" s="46" t="str">
        <f t="shared" si="724"/>
        <v>-</v>
      </c>
      <c r="X3524" s="58">
        <f t="shared" si="725"/>
        <v>0</v>
      </c>
      <c r="Y3524" s="46" t="str">
        <f t="shared" si="726"/>
        <v>No</v>
      </c>
      <c r="Z3524" s="46" t="str">
        <f t="shared" si="727"/>
        <v>HIGH</v>
      </c>
    </row>
    <row r="3525" spans="1:26" x14ac:dyDescent="0.25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715"/>
        <v>1048</v>
      </c>
      <c r="L3525" s="46">
        <f t="shared" si="716"/>
        <v>1128</v>
      </c>
      <c r="M3525" s="46">
        <v>30</v>
      </c>
      <c r="N3525" s="46">
        <f t="shared" si="717"/>
        <v>1158</v>
      </c>
      <c r="O3525" s="46">
        <f t="shared" si="718"/>
        <v>110</v>
      </c>
      <c r="P3525" s="46" t="s">
        <v>28</v>
      </c>
      <c r="Q3525" s="58">
        <f t="shared" si="719"/>
        <v>0.3</v>
      </c>
      <c r="R3525" s="46">
        <f t="shared" si="720"/>
        <v>347.4</v>
      </c>
      <c r="S3525" s="58" t="str">
        <f t="shared" si="721"/>
        <v>No Discount</v>
      </c>
      <c r="T3525" s="46" t="str">
        <f t="shared" si="722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723"/>
        <v>0.3</v>
      </c>
      <c r="W3525" s="46">
        <f t="shared" si="724"/>
        <v>347.4</v>
      </c>
      <c r="X3525" s="58">
        <f t="shared" si="725"/>
        <v>0</v>
      </c>
      <c r="Y3525" s="46" t="str">
        <f t="shared" si="726"/>
        <v>No</v>
      </c>
      <c r="Z3525" s="46" t="str">
        <f t="shared" si="727"/>
        <v>MID</v>
      </c>
    </row>
    <row r="3526" spans="1:26" x14ac:dyDescent="0.25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715"/>
        <v>8436</v>
      </c>
      <c r="L3526" s="46">
        <f t="shared" si="716"/>
        <v>9198</v>
      </c>
      <c r="M3526" s="46">
        <v>36</v>
      </c>
      <c r="N3526" s="46">
        <f t="shared" si="717"/>
        <v>9234</v>
      </c>
      <c r="O3526" s="46">
        <f t="shared" si="718"/>
        <v>798</v>
      </c>
      <c r="P3526" s="46" t="s">
        <v>28</v>
      </c>
      <c r="Q3526" s="58">
        <f t="shared" si="719"/>
        <v>0</v>
      </c>
      <c r="R3526" s="46" t="str">
        <f t="shared" si="720"/>
        <v>-</v>
      </c>
      <c r="S3526" s="58" t="str">
        <f t="shared" si="721"/>
        <v>No Discount</v>
      </c>
      <c r="T3526" s="46" t="str">
        <f t="shared" si="722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723"/>
        <v>0</v>
      </c>
      <c r="W3526" s="46" t="str">
        <f t="shared" si="724"/>
        <v>-</v>
      </c>
      <c r="X3526" s="58">
        <f t="shared" si="725"/>
        <v>0</v>
      </c>
      <c r="Y3526" s="46" t="str">
        <f t="shared" si="726"/>
        <v>No</v>
      </c>
      <c r="Z3526" s="46" t="str">
        <f t="shared" si="727"/>
        <v>MID</v>
      </c>
    </row>
    <row r="3527" spans="1:26" x14ac:dyDescent="0.25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715"/>
        <v>6620</v>
      </c>
      <c r="L3527" s="46">
        <f t="shared" si="716"/>
        <v>6951</v>
      </c>
      <c r="M3527" s="46">
        <v>22</v>
      </c>
      <c r="N3527" s="46">
        <f t="shared" si="717"/>
        <v>6973</v>
      </c>
      <c r="O3527" s="46">
        <f t="shared" si="718"/>
        <v>353</v>
      </c>
      <c r="P3527" s="46" t="s">
        <v>28</v>
      </c>
      <c r="Q3527" s="58">
        <f t="shared" si="719"/>
        <v>0</v>
      </c>
      <c r="R3527" s="46" t="str">
        <f t="shared" si="720"/>
        <v>-</v>
      </c>
      <c r="S3527" s="58" t="str">
        <f t="shared" si="721"/>
        <v>No Discount</v>
      </c>
      <c r="T3527" s="46" t="str">
        <f t="shared" si="722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723"/>
        <v>0</v>
      </c>
      <c r="W3527" s="46" t="str">
        <f t="shared" si="724"/>
        <v>-</v>
      </c>
      <c r="X3527" s="58">
        <f t="shared" si="725"/>
        <v>0</v>
      </c>
      <c r="Y3527" s="46" t="str">
        <f t="shared" si="726"/>
        <v>Yes</v>
      </c>
      <c r="Z3527" s="46" t="str">
        <f t="shared" si="727"/>
        <v>MID</v>
      </c>
    </row>
    <row r="3528" spans="1:26" x14ac:dyDescent="0.25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715"/>
        <v>2750</v>
      </c>
      <c r="L3528" s="46">
        <f t="shared" si="716"/>
        <v>3148</v>
      </c>
      <c r="M3528" s="46">
        <v>94</v>
      </c>
      <c r="N3528" s="46">
        <f t="shared" si="717"/>
        <v>3242</v>
      </c>
      <c r="O3528" s="46">
        <f t="shared" si="718"/>
        <v>492</v>
      </c>
      <c r="P3528" s="46" t="s">
        <v>30</v>
      </c>
      <c r="Q3528" s="58">
        <f t="shared" si="719"/>
        <v>0.3</v>
      </c>
      <c r="R3528" s="46">
        <f t="shared" si="720"/>
        <v>972.59999999999991</v>
      </c>
      <c r="S3528" s="58" t="str">
        <f t="shared" si="721"/>
        <v>No Discount</v>
      </c>
      <c r="T3528" s="46" t="str">
        <f t="shared" si="722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723"/>
        <v>0.3</v>
      </c>
      <c r="W3528" s="46">
        <f t="shared" si="724"/>
        <v>972.59999999999991</v>
      </c>
      <c r="X3528" s="58">
        <f t="shared" si="725"/>
        <v>0</v>
      </c>
      <c r="Y3528" s="46" t="str">
        <f t="shared" si="726"/>
        <v>Yes</v>
      </c>
      <c r="Z3528" s="46" t="str">
        <f t="shared" si="727"/>
        <v>Very high</v>
      </c>
    </row>
    <row r="3529" spans="1:26" x14ac:dyDescent="0.25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715"/>
        <v>40175</v>
      </c>
      <c r="L3529" s="46">
        <f t="shared" si="716"/>
        <v>43430</v>
      </c>
      <c r="M3529" s="46">
        <v>73</v>
      </c>
      <c r="N3529" s="46">
        <f t="shared" si="717"/>
        <v>43503</v>
      </c>
      <c r="O3529" s="46">
        <f t="shared" si="718"/>
        <v>3328</v>
      </c>
      <c r="P3529" s="46" t="s">
        <v>30</v>
      </c>
      <c r="Q3529" s="58">
        <f t="shared" si="719"/>
        <v>0.3</v>
      </c>
      <c r="R3529" s="46">
        <f t="shared" si="720"/>
        <v>13050.9</v>
      </c>
      <c r="S3529" s="58" t="str">
        <f t="shared" si="721"/>
        <v>No Discount</v>
      </c>
      <c r="T3529" s="46" t="str">
        <f t="shared" si="722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723"/>
        <v>0.3</v>
      </c>
      <c r="W3529" s="46">
        <f t="shared" si="724"/>
        <v>13050.9</v>
      </c>
      <c r="X3529" s="58">
        <f t="shared" si="725"/>
        <v>0</v>
      </c>
      <c r="Y3529" s="46" t="str">
        <f t="shared" si="726"/>
        <v>Yes</v>
      </c>
      <c r="Z3529" s="46" t="str">
        <f t="shared" si="727"/>
        <v>Very high</v>
      </c>
    </row>
    <row r="3530" spans="1:26" x14ac:dyDescent="0.25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715"/>
        <v>574</v>
      </c>
      <c r="L3530" s="46">
        <f t="shared" si="716"/>
        <v>644</v>
      </c>
      <c r="M3530" s="46">
        <v>10</v>
      </c>
      <c r="N3530" s="46">
        <f t="shared" si="717"/>
        <v>654</v>
      </c>
      <c r="O3530" s="46">
        <f t="shared" si="718"/>
        <v>80</v>
      </c>
      <c r="P3530" s="46" t="s">
        <v>152</v>
      </c>
      <c r="Q3530" s="58">
        <f t="shared" si="719"/>
        <v>0</v>
      </c>
      <c r="R3530" s="46">
        <f t="shared" si="720"/>
        <v>183.12</v>
      </c>
      <c r="S3530" s="58" t="str">
        <f t="shared" si="721"/>
        <v>No Discount</v>
      </c>
      <c r="T3530" s="46" t="str">
        <f t="shared" si="722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723"/>
        <v>0</v>
      </c>
      <c r="W3530" s="46">
        <f t="shared" si="724"/>
        <v>183.12</v>
      </c>
      <c r="X3530" s="58">
        <f t="shared" si="725"/>
        <v>0</v>
      </c>
      <c r="Y3530" s="46" t="str">
        <f t="shared" si="726"/>
        <v>No</v>
      </c>
      <c r="Z3530" s="46" t="str">
        <f t="shared" si="727"/>
        <v>LOW</v>
      </c>
    </row>
    <row r="3531" spans="1:26" x14ac:dyDescent="0.25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715"/>
        <v>4326</v>
      </c>
      <c r="L3531" s="46">
        <f t="shared" si="716"/>
        <v>4857</v>
      </c>
      <c r="M3531" s="46">
        <v>97</v>
      </c>
      <c r="N3531" s="46">
        <f t="shared" si="717"/>
        <v>4954</v>
      </c>
      <c r="O3531" s="46">
        <f t="shared" si="718"/>
        <v>628</v>
      </c>
      <c r="P3531" s="46" t="s">
        <v>152</v>
      </c>
      <c r="Q3531" s="58">
        <f t="shared" si="719"/>
        <v>0</v>
      </c>
      <c r="R3531" s="46" t="str">
        <f t="shared" si="720"/>
        <v>-</v>
      </c>
      <c r="S3531" s="58" t="str">
        <f t="shared" si="721"/>
        <v>No Discount</v>
      </c>
      <c r="T3531" s="46" t="str">
        <f t="shared" si="722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723"/>
        <v>0</v>
      </c>
      <c r="W3531" s="46" t="str">
        <f t="shared" si="724"/>
        <v>-</v>
      </c>
      <c r="X3531" s="58">
        <f t="shared" si="725"/>
        <v>0</v>
      </c>
      <c r="Y3531" s="46" t="str">
        <f t="shared" si="726"/>
        <v>Yes</v>
      </c>
      <c r="Z3531" s="46" t="str">
        <f t="shared" si="727"/>
        <v>Very high</v>
      </c>
    </row>
    <row r="3532" spans="1:26" x14ac:dyDescent="0.25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715"/>
        <v>82</v>
      </c>
      <c r="L3532" s="46">
        <f t="shared" si="716"/>
        <v>92</v>
      </c>
      <c r="M3532" s="46">
        <v>10</v>
      </c>
      <c r="N3532" s="46">
        <f t="shared" si="717"/>
        <v>102</v>
      </c>
      <c r="O3532" s="46">
        <f t="shared" si="718"/>
        <v>20</v>
      </c>
      <c r="P3532" s="46" t="s">
        <v>30</v>
      </c>
      <c r="Q3532" s="58">
        <f t="shared" si="719"/>
        <v>0.3</v>
      </c>
      <c r="R3532" s="46">
        <f t="shared" si="720"/>
        <v>30.599999999999998</v>
      </c>
      <c r="S3532" s="58" t="str">
        <f t="shared" si="721"/>
        <v>No Discount</v>
      </c>
      <c r="T3532" s="46" t="str">
        <f t="shared" si="722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723"/>
        <v>0.3</v>
      </c>
      <c r="W3532" s="46">
        <f t="shared" si="724"/>
        <v>30.599999999999998</v>
      </c>
      <c r="X3532" s="58">
        <f t="shared" si="725"/>
        <v>0</v>
      </c>
      <c r="Y3532" s="46" t="str">
        <f t="shared" si="726"/>
        <v>No</v>
      </c>
      <c r="Z3532" s="46" t="str">
        <f t="shared" si="727"/>
        <v>LOW</v>
      </c>
    </row>
    <row r="3533" spans="1:26" x14ac:dyDescent="0.25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715"/>
        <v>8262</v>
      </c>
      <c r="L3533" s="46">
        <f t="shared" si="716"/>
        <v>8592</v>
      </c>
      <c r="M3533" s="46">
        <v>39</v>
      </c>
      <c r="N3533" s="46">
        <f t="shared" si="717"/>
        <v>8631</v>
      </c>
      <c r="O3533" s="46">
        <f t="shared" si="718"/>
        <v>369</v>
      </c>
      <c r="P3533" s="46" t="s">
        <v>30</v>
      </c>
      <c r="Q3533" s="58">
        <f t="shared" si="719"/>
        <v>0</v>
      </c>
      <c r="R3533" s="46">
        <f t="shared" si="720"/>
        <v>2416.6800000000003</v>
      </c>
      <c r="S3533" s="58" t="str">
        <f t="shared" si="721"/>
        <v>No Discount</v>
      </c>
      <c r="T3533" s="46" t="str">
        <f t="shared" si="722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723"/>
        <v>0</v>
      </c>
      <c r="W3533" s="46">
        <f t="shared" si="724"/>
        <v>2416.6800000000003</v>
      </c>
      <c r="X3533" s="58">
        <f t="shared" si="725"/>
        <v>0</v>
      </c>
      <c r="Y3533" s="46" t="str">
        <f t="shared" si="726"/>
        <v>Yes</v>
      </c>
      <c r="Z3533" s="46" t="str">
        <f t="shared" si="727"/>
        <v>MID</v>
      </c>
    </row>
    <row r="3534" spans="1:26" x14ac:dyDescent="0.25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715"/>
        <v>8572</v>
      </c>
      <c r="L3534" s="46">
        <f t="shared" si="716"/>
        <v>8912</v>
      </c>
      <c r="M3534" s="46">
        <v>96</v>
      </c>
      <c r="N3534" s="46">
        <f t="shared" si="717"/>
        <v>9008</v>
      </c>
      <c r="O3534" s="46">
        <f t="shared" si="718"/>
        <v>436</v>
      </c>
      <c r="P3534" s="46" t="s">
        <v>28</v>
      </c>
      <c r="Q3534" s="58">
        <f t="shared" si="719"/>
        <v>0</v>
      </c>
      <c r="R3534" s="46" t="str">
        <f t="shared" si="720"/>
        <v>-</v>
      </c>
      <c r="S3534" s="58" t="str">
        <f t="shared" si="721"/>
        <v>No Discount</v>
      </c>
      <c r="T3534" s="46" t="str">
        <f t="shared" si="722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723"/>
        <v>0</v>
      </c>
      <c r="W3534" s="46" t="str">
        <f t="shared" si="724"/>
        <v>-</v>
      </c>
      <c r="X3534" s="58">
        <f t="shared" si="725"/>
        <v>0</v>
      </c>
      <c r="Y3534" s="46" t="str">
        <f t="shared" si="726"/>
        <v>Yes</v>
      </c>
      <c r="Z3534" s="46" t="str">
        <f t="shared" si="727"/>
        <v>Very high</v>
      </c>
    </row>
    <row r="3535" spans="1:26" x14ac:dyDescent="0.25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715"/>
        <v>1695</v>
      </c>
      <c r="L3535" s="46">
        <f t="shared" si="716"/>
        <v>1935</v>
      </c>
      <c r="M3535" s="46">
        <v>46</v>
      </c>
      <c r="N3535" s="46">
        <f t="shared" si="717"/>
        <v>1981</v>
      </c>
      <c r="O3535" s="46">
        <f t="shared" si="718"/>
        <v>286</v>
      </c>
      <c r="P3535" s="46" t="s">
        <v>152</v>
      </c>
      <c r="Q3535" s="58">
        <f t="shared" si="719"/>
        <v>0</v>
      </c>
      <c r="R3535" s="46" t="str">
        <f t="shared" si="720"/>
        <v>-</v>
      </c>
      <c r="S3535" s="58" t="str">
        <f t="shared" si="721"/>
        <v>No Discount</v>
      </c>
      <c r="T3535" s="46" t="str">
        <f t="shared" si="722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723"/>
        <v>0</v>
      </c>
      <c r="W3535" s="46" t="str">
        <f t="shared" si="724"/>
        <v>-</v>
      </c>
      <c r="X3535" s="58">
        <f t="shared" si="725"/>
        <v>0</v>
      </c>
      <c r="Y3535" s="46" t="str">
        <f t="shared" si="726"/>
        <v>No</v>
      </c>
      <c r="Z3535" s="46" t="str">
        <f t="shared" si="727"/>
        <v>HIGH</v>
      </c>
    </row>
    <row r="3536" spans="1:26" x14ac:dyDescent="0.25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715"/>
        <v>7822</v>
      </c>
      <c r="L3536" s="46">
        <f t="shared" si="716"/>
        <v>8448</v>
      </c>
      <c r="M3536" s="46">
        <v>98</v>
      </c>
      <c r="N3536" s="46">
        <f t="shared" si="717"/>
        <v>8546</v>
      </c>
      <c r="O3536" s="46">
        <f t="shared" si="718"/>
        <v>724</v>
      </c>
      <c r="P3536" s="46" t="s">
        <v>28</v>
      </c>
      <c r="Q3536" s="58">
        <f t="shared" si="719"/>
        <v>0</v>
      </c>
      <c r="R3536" s="46" t="str">
        <f t="shared" si="720"/>
        <v>-</v>
      </c>
      <c r="S3536" s="58" t="str">
        <f t="shared" si="721"/>
        <v>No Discount</v>
      </c>
      <c r="T3536" s="46" t="str">
        <f t="shared" si="722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723"/>
        <v>0</v>
      </c>
      <c r="W3536" s="46" t="str">
        <f t="shared" si="724"/>
        <v>-</v>
      </c>
      <c r="X3536" s="58">
        <f t="shared" si="725"/>
        <v>0</v>
      </c>
      <c r="Y3536" s="46" t="str">
        <f t="shared" si="726"/>
        <v>Yes</v>
      </c>
      <c r="Z3536" s="46" t="str">
        <f t="shared" si="727"/>
        <v>Very high</v>
      </c>
    </row>
    <row r="3537" spans="1:26" x14ac:dyDescent="0.25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715"/>
        <v>4728</v>
      </c>
      <c r="L3537" s="46">
        <f t="shared" si="716"/>
        <v>4962</v>
      </c>
      <c r="M3537" s="46">
        <v>67</v>
      </c>
      <c r="N3537" s="46">
        <f t="shared" si="717"/>
        <v>5029</v>
      </c>
      <c r="O3537" s="46">
        <f t="shared" si="718"/>
        <v>301</v>
      </c>
      <c r="P3537" s="46" t="s">
        <v>30</v>
      </c>
      <c r="Q3537" s="58">
        <f t="shared" si="719"/>
        <v>0</v>
      </c>
      <c r="R3537" s="46">
        <f t="shared" si="720"/>
        <v>754.35</v>
      </c>
      <c r="S3537" s="58" t="str">
        <f t="shared" si="721"/>
        <v>No Discount</v>
      </c>
      <c r="T3537" s="46" t="str">
        <f t="shared" si="722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723"/>
        <v>0</v>
      </c>
      <c r="W3537" s="46" t="str">
        <f t="shared" si="724"/>
        <v>-</v>
      </c>
      <c r="X3537" s="58">
        <f t="shared" si="725"/>
        <v>0</v>
      </c>
      <c r="Y3537" s="46" t="str">
        <f t="shared" si="726"/>
        <v>No</v>
      </c>
      <c r="Z3537" s="46" t="str">
        <f t="shared" si="727"/>
        <v>Very high</v>
      </c>
    </row>
    <row r="3538" spans="1:26" x14ac:dyDescent="0.25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715"/>
        <v>4002</v>
      </c>
      <c r="L3538" s="46">
        <f t="shared" si="716"/>
        <v>4239</v>
      </c>
      <c r="M3538" s="46">
        <v>38</v>
      </c>
      <c r="N3538" s="46">
        <f t="shared" si="717"/>
        <v>4277</v>
      </c>
      <c r="O3538" s="46">
        <f t="shared" si="718"/>
        <v>275</v>
      </c>
      <c r="P3538" s="46" t="s">
        <v>30</v>
      </c>
      <c r="Q3538" s="58">
        <f t="shared" si="719"/>
        <v>0</v>
      </c>
      <c r="R3538" s="46">
        <f t="shared" si="720"/>
        <v>641.54999999999995</v>
      </c>
      <c r="S3538" s="58" t="str">
        <f t="shared" si="721"/>
        <v>No Discount</v>
      </c>
      <c r="T3538" s="46" t="str">
        <f t="shared" si="722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723"/>
        <v>0</v>
      </c>
      <c r="W3538" s="46" t="str">
        <f t="shared" si="724"/>
        <v>-</v>
      </c>
      <c r="X3538" s="58">
        <f t="shared" si="725"/>
        <v>0</v>
      </c>
      <c r="Y3538" s="46" t="str">
        <f t="shared" si="726"/>
        <v>No</v>
      </c>
      <c r="Z3538" s="46" t="str">
        <f t="shared" si="727"/>
        <v>MID</v>
      </c>
    </row>
    <row r="3539" spans="1:26" x14ac:dyDescent="0.25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715"/>
        <v>15126</v>
      </c>
      <c r="L3539" s="46">
        <f t="shared" si="716"/>
        <v>15728</v>
      </c>
      <c r="M3539" s="46">
        <v>56</v>
      </c>
      <c r="N3539" s="46">
        <f t="shared" si="717"/>
        <v>15784</v>
      </c>
      <c r="O3539" s="46">
        <f t="shared" si="718"/>
        <v>658</v>
      </c>
      <c r="P3539" s="46" t="s">
        <v>28</v>
      </c>
      <c r="Q3539" s="58">
        <f t="shared" si="719"/>
        <v>0</v>
      </c>
      <c r="R3539" s="46" t="str">
        <f t="shared" si="720"/>
        <v>-</v>
      </c>
      <c r="S3539" s="58" t="str">
        <f t="shared" si="721"/>
        <v>No Discount</v>
      </c>
      <c r="T3539" s="46" t="str">
        <f t="shared" si="722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723"/>
        <v>0</v>
      </c>
      <c r="W3539" s="46" t="str">
        <f t="shared" si="724"/>
        <v>-</v>
      </c>
      <c r="X3539" s="58">
        <f t="shared" si="725"/>
        <v>0</v>
      </c>
      <c r="Y3539" s="46" t="str">
        <f t="shared" si="726"/>
        <v>Yes</v>
      </c>
      <c r="Z3539" s="46" t="str">
        <f t="shared" si="727"/>
        <v>HIGH</v>
      </c>
    </row>
    <row r="3540" spans="1:26" x14ac:dyDescent="0.25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715"/>
        <v>174</v>
      </c>
      <c r="L3540" s="46">
        <f t="shared" si="716"/>
        <v>186</v>
      </c>
      <c r="M3540" s="46">
        <v>10</v>
      </c>
      <c r="N3540" s="46">
        <f t="shared" si="717"/>
        <v>196</v>
      </c>
      <c r="O3540" s="46">
        <f t="shared" si="718"/>
        <v>22</v>
      </c>
      <c r="P3540" s="46" t="s">
        <v>152</v>
      </c>
      <c r="Q3540" s="58">
        <f t="shared" si="719"/>
        <v>0</v>
      </c>
      <c r="R3540" s="46" t="str">
        <f t="shared" si="720"/>
        <v>-</v>
      </c>
      <c r="S3540" s="58" t="str">
        <f t="shared" si="721"/>
        <v>No Discount</v>
      </c>
      <c r="T3540" s="46" t="str">
        <f t="shared" si="722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723"/>
        <v>0</v>
      </c>
      <c r="W3540" s="46" t="str">
        <f t="shared" si="724"/>
        <v>-</v>
      </c>
      <c r="X3540" s="58">
        <f t="shared" si="725"/>
        <v>0</v>
      </c>
      <c r="Y3540" s="46" t="str">
        <f t="shared" si="726"/>
        <v>No</v>
      </c>
      <c r="Z3540" s="46" t="str">
        <f t="shared" si="727"/>
        <v>LOW</v>
      </c>
    </row>
    <row r="3541" spans="1:26" x14ac:dyDescent="0.25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715"/>
        <v>138366</v>
      </c>
      <c r="L3541" s="46">
        <f t="shared" si="716"/>
        <v>147972</v>
      </c>
      <c r="M3541" s="46">
        <v>93</v>
      </c>
      <c r="N3541" s="46">
        <f t="shared" si="717"/>
        <v>148065</v>
      </c>
      <c r="O3541" s="46">
        <f t="shared" si="718"/>
        <v>9699</v>
      </c>
      <c r="P3541" s="46" t="s">
        <v>30</v>
      </c>
      <c r="Q3541" s="58">
        <f t="shared" si="719"/>
        <v>0</v>
      </c>
      <c r="R3541" s="46" t="str">
        <f t="shared" si="720"/>
        <v>-</v>
      </c>
      <c r="S3541" s="58" t="str">
        <f t="shared" si="721"/>
        <v>No Discount</v>
      </c>
      <c r="T3541" s="46" t="str">
        <f t="shared" si="722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723"/>
        <v>0</v>
      </c>
      <c r="W3541" s="46" t="str">
        <f t="shared" si="724"/>
        <v>-</v>
      </c>
      <c r="X3541" s="58">
        <f t="shared" si="725"/>
        <v>0</v>
      </c>
      <c r="Y3541" s="46" t="str">
        <f t="shared" si="726"/>
        <v>Yes</v>
      </c>
      <c r="Z3541" s="46" t="str">
        <f t="shared" si="727"/>
        <v>Very high</v>
      </c>
    </row>
    <row r="3542" spans="1:26" x14ac:dyDescent="0.25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715"/>
        <v>486</v>
      </c>
      <c r="L3542" s="46">
        <f t="shared" si="716"/>
        <v>525</v>
      </c>
      <c r="M3542" s="46">
        <v>30</v>
      </c>
      <c r="N3542" s="46">
        <f t="shared" si="717"/>
        <v>555</v>
      </c>
      <c r="O3542" s="46">
        <f t="shared" si="718"/>
        <v>69</v>
      </c>
      <c r="P3542" s="46" t="s">
        <v>28</v>
      </c>
      <c r="Q3542" s="58">
        <f t="shared" si="719"/>
        <v>0</v>
      </c>
      <c r="R3542" s="46">
        <f t="shared" si="720"/>
        <v>83.25</v>
      </c>
      <c r="S3542" s="58" t="str">
        <f t="shared" si="721"/>
        <v>No Discount</v>
      </c>
      <c r="T3542" s="46" t="str">
        <f t="shared" si="722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723"/>
        <v>0</v>
      </c>
      <c r="W3542" s="46" t="str">
        <f t="shared" si="724"/>
        <v>-</v>
      </c>
      <c r="X3542" s="58">
        <f t="shared" si="725"/>
        <v>0</v>
      </c>
      <c r="Y3542" s="46" t="str">
        <f t="shared" si="726"/>
        <v>No</v>
      </c>
      <c r="Z3542" s="46" t="str">
        <f t="shared" si="727"/>
        <v>MID</v>
      </c>
    </row>
    <row r="3543" spans="1:26" x14ac:dyDescent="0.25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715"/>
        <v>5106</v>
      </c>
      <c r="L3543" s="46">
        <f t="shared" si="716"/>
        <v>5202</v>
      </c>
      <c r="M3543" s="46">
        <v>20</v>
      </c>
      <c r="N3543" s="46">
        <f t="shared" si="717"/>
        <v>5222</v>
      </c>
      <c r="O3543" s="46">
        <f t="shared" si="718"/>
        <v>116</v>
      </c>
      <c r="P3543" s="46" t="s">
        <v>28</v>
      </c>
      <c r="Q3543" s="58">
        <f t="shared" si="719"/>
        <v>0</v>
      </c>
      <c r="R3543" s="46" t="str">
        <f t="shared" si="720"/>
        <v>-</v>
      </c>
      <c r="S3543" s="58" t="str">
        <f t="shared" si="721"/>
        <v>No Discount</v>
      </c>
      <c r="T3543" s="46" t="str">
        <f t="shared" si="722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723"/>
        <v>0</v>
      </c>
      <c r="W3543" s="46" t="str">
        <f t="shared" si="724"/>
        <v>-</v>
      </c>
      <c r="X3543" s="58">
        <f t="shared" si="725"/>
        <v>0</v>
      </c>
      <c r="Y3543" s="46" t="str">
        <f t="shared" si="726"/>
        <v>Yes</v>
      </c>
      <c r="Z3543" s="46" t="str">
        <f t="shared" si="727"/>
        <v>LOW</v>
      </c>
    </row>
    <row r="3544" spans="1:26" x14ac:dyDescent="0.25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715"/>
        <v>576</v>
      </c>
      <c r="L3544" s="46">
        <f t="shared" si="716"/>
        <v>664</v>
      </c>
      <c r="M3544" s="46">
        <v>35</v>
      </c>
      <c r="N3544" s="46">
        <f t="shared" si="717"/>
        <v>699</v>
      </c>
      <c r="O3544" s="46">
        <f t="shared" si="718"/>
        <v>123</v>
      </c>
      <c r="P3544" s="46" t="s">
        <v>28</v>
      </c>
      <c r="Q3544" s="58">
        <f t="shared" si="719"/>
        <v>0</v>
      </c>
      <c r="R3544" s="46" t="str">
        <f t="shared" si="720"/>
        <v>-</v>
      </c>
      <c r="S3544" s="58" t="str">
        <f t="shared" si="721"/>
        <v>No Discount</v>
      </c>
      <c r="T3544" s="46" t="str">
        <f t="shared" si="722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723"/>
        <v>0</v>
      </c>
      <c r="W3544" s="46" t="str">
        <f t="shared" si="724"/>
        <v>-</v>
      </c>
      <c r="X3544" s="58">
        <f t="shared" si="725"/>
        <v>0</v>
      </c>
      <c r="Y3544" s="46" t="str">
        <f t="shared" si="726"/>
        <v>No</v>
      </c>
      <c r="Z3544" s="46" t="str">
        <f t="shared" si="727"/>
        <v>MID</v>
      </c>
    </row>
    <row r="3545" spans="1:26" x14ac:dyDescent="0.25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715"/>
        <v>384</v>
      </c>
      <c r="L3545" s="46">
        <f t="shared" si="716"/>
        <v>414</v>
      </c>
      <c r="M3545" s="46">
        <v>30</v>
      </c>
      <c r="N3545" s="46">
        <f t="shared" si="717"/>
        <v>444</v>
      </c>
      <c r="O3545" s="46">
        <f t="shared" si="718"/>
        <v>60</v>
      </c>
      <c r="P3545" s="46" t="s">
        <v>28</v>
      </c>
      <c r="Q3545" s="58">
        <f t="shared" si="719"/>
        <v>0.3</v>
      </c>
      <c r="R3545" s="46">
        <f t="shared" si="720"/>
        <v>133.19999999999999</v>
      </c>
      <c r="S3545" s="58" t="str">
        <f t="shared" si="721"/>
        <v>No Discount</v>
      </c>
      <c r="T3545" s="46" t="str">
        <f t="shared" si="722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723"/>
        <v>0.3</v>
      </c>
      <c r="W3545" s="46">
        <f t="shared" si="724"/>
        <v>133.19999999999999</v>
      </c>
      <c r="X3545" s="58">
        <f t="shared" si="725"/>
        <v>0</v>
      </c>
      <c r="Y3545" s="46" t="str">
        <f t="shared" si="726"/>
        <v>No</v>
      </c>
      <c r="Z3545" s="46" t="str">
        <f t="shared" si="727"/>
        <v>MID</v>
      </c>
    </row>
    <row r="3546" spans="1:26" x14ac:dyDescent="0.25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715"/>
        <v>13240</v>
      </c>
      <c r="L3546" s="46">
        <f t="shared" si="716"/>
        <v>13902</v>
      </c>
      <c r="M3546" s="46">
        <v>30</v>
      </c>
      <c r="N3546" s="46">
        <f t="shared" si="717"/>
        <v>13932</v>
      </c>
      <c r="O3546" s="46">
        <f t="shared" si="718"/>
        <v>692</v>
      </c>
      <c r="P3546" s="46" t="s">
        <v>30</v>
      </c>
      <c r="Q3546" s="58">
        <f t="shared" si="719"/>
        <v>0</v>
      </c>
      <c r="R3546" s="46">
        <f t="shared" si="720"/>
        <v>3900.9600000000005</v>
      </c>
      <c r="S3546" s="58" t="str">
        <f t="shared" si="721"/>
        <v>No Discount</v>
      </c>
      <c r="T3546" s="46" t="str">
        <f t="shared" si="722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723"/>
        <v>0</v>
      </c>
      <c r="W3546" s="46">
        <f t="shared" si="724"/>
        <v>3900.9600000000005</v>
      </c>
      <c r="X3546" s="58">
        <f t="shared" si="725"/>
        <v>0</v>
      </c>
      <c r="Y3546" s="46" t="str">
        <f t="shared" si="726"/>
        <v>Yes</v>
      </c>
      <c r="Z3546" s="46" t="str">
        <f t="shared" si="727"/>
        <v>MID</v>
      </c>
    </row>
    <row r="3547" spans="1:26" x14ac:dyDescent="0.25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715"/>
        <v>1236</v>
      </c>
      <c r="L3547" s="46">
        <f t="shared" si="716"/>
        <v>1320</v>
      </c>
      <c r="M3547" s="46">
        <v>69</v>
      </c>
      <c r="N3547" s="46">
        <f t="shared" si="717"/>
        <v>1389</v>
      </c>
      <c r="O3547" s="46">
        <f t="shared" si="718"/>
        <v>153</v>
      </c>
      <c r="P3547" s="46" t="s">
        <v>64</v>
      </c>
      <c r="Q3547" s="58">
        <f t="shared" si="719"/>
        <v>0.3</v>
      </c>
      <c r="R3547" s="46">
        <f t="shared" si="720"/>
        <v>416.7</v>
      </c>
      <c r="S3547" s="58" t="str">
        <f t="shared" si="721"/>
        <v>No Discount</v>
      </c>
      <c r="T3547" s="46" t="str">
        <f t="shared" si="722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723"/>
        <v>0.3</v>
      </c>
      <c r="W3547" s="46">
        <f t="shared" si="724"/>
        <v>416.7</v>
      </c>
      <c r="X3547" s="58">
        <f t="shared" si="725"/>
        <v>0</v>
      </c>
      <c r="Y3547" s="46" t="str">
        <f t="shared" si="726"/>
        <v>No</v>
      </c>
      <c r="Z3547" s="46" t="str">
        <f t="shared" si="727"/>
        <v>Very high</v>
      </c>
    </row>
    <row r="3548" spans="1:26" x14ac:dyDescent="0.25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715"/>
        <v>443</v>
      </c>
      <c r="L3548" s="46">
        <f t="shared" si="716"/>
        <v>474</v>
      </c>
      <c r="M3548" s="46">
        <v>71</v>
      </c>
      <c r="N3548" s="46">
        <f t="shared" si="717"/>
        <v>545</v>
      </c>
      <c r="O3548" s="46">
        <f t="shared" si="718"/>
        <v>102</v>
      </c>
      <c r="P3548" s="46" t="s">
        <v>30</v>
      </c>
      <c r="Q3548" s="58">
        <f t="shared" si="719"/>
        <v>0.3</v>
      </c>
      <c r="R3548" s="46">
        <f t="shared" si="720"/>
        <v>163.5</v>
      </c>
      <c r="S3548" s="58" t="str">
        <f t="shared" si="721"/>
        <v>No Discount</v>
      </c>
      <c r="T3548" s="46" t="str">
        <f t="shared" si="722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723"/>
        <v>0.3</v>
      </c>
      <c r="W3548" s="46">
        <f t="shared" si="724"/>
        <v>163.5</v>
      </c>
      <c r="X3548" s="58">
        <f t="shared" si="725"/>
        <v>0</v>
      </c>
      <c r="Y3548" s="46" t="str">
        <f t="shared" si="726"/>
        <v>No</v>
      </c>
      <c r="Z3548" s="46" t="str">
        <f t="shared" si="727"/>
        <v>Very high</v>
      </c>
    </row>
    <row r="3549" spans="1:26" x14ac:dyDescent="0.25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715"/>
        <v>2856</v>
      </c>
      <c r="L3549" s="46">
        <f t="shared" si="716"/>
        <v>3174</v>
      </c>
      <c r="M3549" s="46">
        <v>58</v>
      </c>
      <c r="N3549" s="46">
        <f t="shared" si="717"/>
        <v>3232</v>
      </c>
      <c r="O3549" s="46">
        <f t="shared" si="718"/>
        <v>376</v>
      </c>
      <c r="P3549" s="46" t="s">
        <v>152</v>
      </c>
      <c r="Q3549" s="58">
        <f t="shared" si="719"/>
        <v>0</v>
      </c>
      <c r="R3549" s="46">
        <f t="shared" si="720"/>
        <v>904.96</v>
      </c>
      <c r="S3549" s="58" t="str">
        <f t="shared" si="721"/>
        <v>No Discount</v>
      </c>
      <c r="T3549" s="46" t="str">
        <f t="shared" si="722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723"/>
        <v>0</v>
      </c>
      <c r="W3549" s="46">
        <f t="shared" si="724"/>
        <v>904.96</v>
      </c>
      <c r="X3549" s="58">
        <f t="shared" si="725"/>
        <v>0</v>
      </c>
      <c r="Y3549" s="46" t="str">
        <f t="shared" si="726"/>
        <v>Yes</v>
      </c>
      <c r="Z3549" s="46" t="str">
        <f t="shared" si="727"/>
        <v>HIGH</v>
      </c>
    </row>
    <row r="3550" spans="1:26" x14ac:dyDescent="0.25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715"/>
        <v>26704</v>
      </c>
      <c r="L3550" s="46">
        <f t="shared" si="716"/>
        <v>28544</v>
      </c>
      <c r="M3550" s="46">
        <v>73</v>
      </c>
      <c r="N3550" s="46">
        <f t="shared" si="717"/>
        <v>28617</v>
      </c>
      <c r="O3550" s="46">
        <f t="shared" si="718"/>
        <v>1913</v>
      </c>
      <c r="P3550" s="46" t="s">
        <v>28</v>
      </c>
      <c r="Q3550" s="58">
        <f t="shared" si="719"/>
        <v>0</v>
      </c>
      <c r="R3550" s="46" t="str">
        <f t="shared" si="720"/>
        <v>-</v>
      </c>
      <c r="S3550" s="58">
        <f t="shared" si="721"/>
        <v>0.02</v>
      </c>
      <c r="T3550" s="46" t="str">
        <f t="shared" si="722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723"/>
        <v>0</v>
      </c>
      <c r="W3550" s="46" t="str">
        <f t="shared" si="724"/>
        <v>-</v>
      </c>
      <c r="X3550" s="58">
        <f t="shared" si="725"/>
        <v>0.02</v>
      </c>
      <c r="Y3550" s="46" t="str">
        <f t="shared" si="726"/>
        <v>Yes</v>
      </c>
      <c r="Z3550" s="46" t="str">
        <f t="shared" si="727"/>
        <v>Very high</v>
      </c>
    </row>
    <row r="3551" spans="1:26" x14ac:dyDescent="0.25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715"/>
        <v>8080</v>
      </c>
      <c r="L3551" s="46">
        <f t="shared" si="716"/>
        <v>8800</v>
      </c>
      <c r="M3551" s="46">
        <v>75</v>
      </c>
      <c r="N3551" s="46">
        <f t="shared" si="717"/>
        <v>8875</v>
      </c>
      <c r="O3551" s="46">
        <f t="shared" si="718"/>
        <v>795</v>
      </c>
      <c r="P3551" s="46" t="s">
        <v>28</v>
      </c>
      <c r="Q3551" s="58">
        <f t="shared" si="719"/>
        <v>0</v>
      </c>
      <c r="R3551" s="46" t="str">
        <f t="shared" si="720"/>
        <v>-</v>
      </c>
      <c r="S3551" s="58" t="str">
        <f t="shared" si="721"/>
        <v>No Discount</v>
      </c>
      <c r="T3551" s="46" t="str">
        <f t="shared" si="722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723"/>
        <v>0</v>
      </c>
      <c r="W3551" s="46" t="str">
        <f t="shared" si="724"/>
        <v>-</v>
      </c>
      <c r="X3551" s="58">
        <f t="shared" si="725"/>
        <v>0</v>
      </c>
      <c r="Y3551" s="46" t="str">
        <f t="shared" si="726"/>
        <v>Yes</v>
      </c>
      <c r="Z3551" s="46" t="str">
        <f t="shared" si="727"/>
        <v>Very high</v>
      </c>
    </row>
    <row r="3552" spans="1:26" x14ac:dyDescent="0.25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715"/>
        <v>1584</v>
      </c>
      <c r="L3552" s="46">
        <f t="shared" si="716"/>
        <v>1728</v>
      </c>
      <c r="M3552" s="46">
        <v>30</v>
      </c>
      <c r="N3552" s="46">
        <f t="shared" si="717"/>
        <v>1758</v>
      </c>
      <c r="O3552" s="46">
        <f t="shared" si="718"/>
        <v>174</v>
      </c>
      <c r="P3552" s="46" t="s">
        <v>152</v>
      </c>
      <c r="Q3552" s="58">
        <f t="shared" si="719"/>
        <v>0</v>
      </c>
      <c r="R3552" s="46" t="str">
        <f t="shared" si="720"/>
        <v>-</v>
      </c>
      <c r="S3552" s="58" t="str">
        <f t="shared" si="721"/>
        <v>No Discount</v>
      </c>
      <c r="T3552" s="46" t="str">
        <f t="shared" si="722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723"/>
        <v>0</v>
      </c>
      <c r="W3552" s="46" t="str">
        <f t="shared" si="724"/>
        <v>-</v>
      </c>
      <c r="X3552" s="58">
        <f t="shared" si="725"/>
        <v>0</v>
      </c>
      <c r="Y3552" s="46" t="str">
        <f t="shared" si="726"/>
        <v>No</v>
      </c>
      <c r="Z3552" s="46" t="str">
        <f t="shared" si="727"/>
        <v>MID</v>
      </c>
    </row>
    <row r="3553" spans="1:26" x14ac:dyDescent="0.25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715"/>
        <v>6665</v>
      </c>
      <c r="L3553" s="46">
        <f t="shared" si="716"/>
        <v>6995</v>
      </c>
      <c r="M3553" s="46">
        <v>58</v>
      </c>
      <c r="N3553" s="46">
        <f t="shared" si="717"/>
        <v>7053</v>
      </c>
      <c r="O3553" s="46">
        <f t="shared" si="718"/>
        <v>388</v>
      </c>
      <c r="P3553" s="46" t="s">
        <v>30</v>
      </c>
      <c r="Q3553" s="58">
        <f t="shared" si="719"/>
        <v>0</v>
      </c>
      <c r="R3553" s="46" t="str">
        <f t="shared" si="720"/>
        <v>-</v>
      </c>
      <c r="S3553" s="58" t="str">
        <f t="shared" si="721"/>
        <v>No Discount</v>
      </c>
      <c r="T3553" s="46" t="str">
        <f t="shared" si="722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723"/>
        <v>0</v>
      </c>
      <c r="W3553" s="46" t="str">
        <f t="shared" si="724"/>
        <v>-</v>
      </c>
      <c r="X3553" s="58">
        <f t="shared" si="725"/>
        <v>0</v>
      </c>
      <c r="Y3553" s="46" t="str">
        <f t="shared" si="726"/>
        <v>No</v>
      </c>
      <c r="Z3553" s="46" t="str">
        <f t="shared" si="727"/>
        <v>HIGH</v>
      </c>
    </row>
    <row r="3554" spans="1:26" x14ac:dyDescent="0.25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715"/>
        <v>405</v>
      </c>
      <c r="L3554" s="46">
        <f t="shared" si="716"/>
        <v>450</v>
      </c>
      <c r="M3554" s="46">
        <v>10</v>
      </c>
      <c r="N3554" s="46">
        <f t="shared" si="717"/>
        <v>460</v>
      </c>
      <c r="O3554" s="46">
        <f t="shared" si="718"/>
        <v>55</v>
      </c>
      <c r="P3554" s="46" t="s">
        <v>30</v>
      </c>
      <c r="Q3554" s="58">
        <f t="shared" si="719"/>
        <v>0</v>
      </c>
      <c r="R3554" s="46" t="str">
        <f t="shared" si="720"/>
        <v>-</v>
      </c>
      <c r="S3554" s="58" t="str">
        <f t="shared" si="721"/>
        <v>No Discount</v>
      </c>
      <c r="T3554" s="46" t="str">
        <f t="shared" si="722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723"/>
        <v>0</v>
      </c>
      <c r="W3554" s="46" t="str">
        <f t="shared" si="724"/>
        <v>-</v>
      </c>
      <c r="X3554" s="58">
        <f t="shared" si="725"/>
        <v>0</v>
      </c>
      <c r="Y3554" s="46" t="str">
        <f t="shared" si="726"/>
        <v>No</v>
      </c>
      <c r="Z3554" s="46" t="str">
        <f t="shared" si="727"/>
        <v>LOW</v>
      </c>
    </row>
    <row r="3555" spans="1:26" x14ac:dyDescent="0.25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715"/>
        <v>1461</v>
      </c>
      <c r="L3555" s="46">
        <f t="shared" si="716"/>
        <v>1593</v>
      </c>
      <c r="M3555" s="46">
        <v>25</v>
      </c>
      <c r="N3555" s="46">
        <f t="shared" si="717"/>
        <v>1618</v>
      </c>
      <c r="O3555" s="46">
        <f t="shared" si="718"/>
        <v>157</v>
      </c>
      <c r="P3555" s="46" t="s">
        <v>30</v>
      </c>
      <c r="Q3555" s="58">
        <f t="shared" si="719"/>
        <v>0</v>
      </c>
      <c r="R3555" s="46">
        <f t="shared" si="720"/>
        <v>242.7</v>
      </c>
      <c r="S3555" s="58" t="str">
        <f t="shared" si="721"/>
        <v>No Discount</v>
      </c>
      <c r="T3555" s="46" t="str">
        <f t="shared" si="722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723"/>
        <v>0</v>
      </c>
      <c r="W3555" s="46" t="str">
        <f t="shared" si="724"/>
        <v>-</v>
      </c>
      <c r="X3555" s="58">
        <f t="shared" si="725"/>
        <v>0</v>
      </c>
      <c r="Y3555" s="46" t="str">
        <f t="shared" si="726"/>
        <v>No</v>
      </c>
      <c r="Z3555" s="46" t="str">
        <f t="shared" si="727"/>
        <v>MID</v>
      </c>
    </row>
    <row r="3556" spans="1:26" x14ac:dyDescent="0.25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715"/>
        <v>768</v>
      </c>
      <c r="L3556" s="46">
        <f t="shared" si="716"/>
        <v>828</v>
      </c>
      <c r="M3556" s="46">
        <v>30</v>
      </c>
      <c r="N3556" s="46">
        <f t="shared" si="717"/>
        <v>858</v>
      </c>
      <c r="O3556" s="46">
        <f t="shared" si="718"/>
        <v>90</v>
      </c>
      <c r="P3556" s="46" t="s">
        <v>30</v>
      </c>
      <c r="Q3556" s="58">
        <f t="shared" si="719"/>
        <v>0</v>
      </c>
      <c r="R3556" s="46" t="str">
        <f t="shared" si="720"/>
        <v>-</v>
      </c>
      <c r="S3556" s="58" t="str">
        <f t="shared" si="721"/>
        <v>No Discount</v>
      </c>
      <c r="T3556" s="46" t="str">
        <f t="shared" si="722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723"/>
        <v>0</v>
      </c>
      <c r="W3556" s="46" t="str">
        <f t="shared" si="724"/>
        <v>-</v>
      </c>
      <c r="X3556" s="58">
        <f t="shared" si="725"/>
        <v>0</v>
      </c>
      <c r="Y3556" s="46" t="str">
        <f t="shared" si="726"/>
        <v>No</v>
      </c>
      <c r="Z3556" s="46" t="str">
        <f t="shared" si="727"/>
        <v>MID</v>
      </c>
    </row>
    <row r="3557" spans="1:26" x14ac:dyDescent="0.25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715"/>
        <v>40365</v>
      </c>
      <c r="L3557" s="46">
        <f t="shared" si="716"/>
        <v>42757</v>
      </c>
      <c r="M3557" s="46">
        <v>54</v>
      </c>
      <c r="N3557" s="46">
        <f t="shared" si="717"/>
        <v>42811</v>
      </c>
      <c r="O3557" s="46">
        <f t="shared" si="718"/>
        <v>2446</v>
      </c>
      <c r="P3557" s="46" t="s">
        <v>30</v>
      </c>
      <c r="Q3557" s="58">
        <f t="shared" si="719"/>
        <v>0</v>
      </c>
      <c r="R3557" s="46">
        <f t="shared" si="720"/>
        <v>6421.65</v>
      </c>
      <c r="S3557" s="58" t="str">
        <f t="shared" si="721"/>
        <v>No Discount</v>
      </c>
      <c r="T3557" s="46" t="str">
        <f t="shared" si="722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723"/>
        <v>0</v>
      </c>
      <c r="W3557" s="46" t="str">
        <f t="shared" si="724"/>
        <v>-</v>
      </c>
      <c r="X3557" s="58">
        <f t="shared" si="725"/>
        <v>0</v>
      </c>
      <c r="Y3557" s="46" t="str">
        <f t="shared" si="726"/>
        <v>No</v>
      </c>
      <c r="Z3557" s="46" t="str">
        <f t="shared" si="727"/>
        <v>HIGH</v>
      </c>
    </row>
    <row r="3558" spans="1:26" x14ac:dyDescent="0.25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715"/>
        <v>910</v>
      </c>
      <c r="L3558" s="46">
        <f t="shared" si="716"/>
        <v>973</v>
      </c>
      <c r="M3558" s="46">
        <v>78</v>
      </c>
      <c r="N3558" s="46">
        <f t="shared" si="717"/>
        <v>1051</v>
      </c>
      <c r="O3558" s="46">
        <f t="shared" si="718"/>
        <v>141</v>
      </c>
      <c r="P3558" s="46" t="s">
        <v>30</v>
      </c>
      <c r="Q3558" s="58">
        <f t="shared" si="719"/>
        <v>0</v>
      </c>
      <c r="R3558" s="46" t="str">
        <f t="shared" si="720"/>
        <v>-</v>
      </c>
      <c r="S3558" s="58" t="str">
        <f t="shared" si="721"/>
        <v>No Discount</v>
      </c>
      <c r="T3558" s="46" t="str">
        <f t="shared" si="722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723"/>
        <v>0</v>
      </c>
      <c r="W3558" s="46" t="str">
        <f t="shared" si="724"/>
        <v>-</v>
      </c>
      <c r="X3558" s="58">
        <f t="shared" si="725"/>
        <v>0</v>
      </c>
      <c r="Y3558" s="46" t="str">
        <f t="shared" si="726"/>
        <v>No</v>
      </c>
      <c r="Z3558" s="46" t="str">
        <f t="shared" si="727"/>
        <v>Very high</v>
      </c>
    </row>
    <row r="3559" spans="1:26" x14ac:dyDescent="0.25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715"/>
        <v>154</v>
      </c>
      <c r="L3559" s="46">
        <f t="shared" si="716"/>
        <v>162</v>
      </c>
      <c r="M3559" s="46">
        <v>10</v>
      </c>
      <c r="N3559" s="46">
        <f t="shared" si="717"/>
        <v>172</v>
      </c>
      <c r="O3559" s="46">
        <f t="shared" si="718"/>
        <v>18</v>
      </c>
      <c r="P3559" s="46" t="s">
        <v>28</v>
      </c>
      <c r="Q3559" s="58">
        <f t="shared" si="719"/>
        <v>0</v>
      </c>
      <c r="R3559" s="46" t="str">
        <f t="shared" si="720"/>
        <v>-</v>
      </c>
      <c r="S3559" s="58" t="str">
        <f t="shared" si="721"/>
        <v>No Discount</v>
      </c>
      <c r="T3559" s="46" t="str">
        <f t="shared" si="722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723"/>
        <v>0</v>
      </c>
      <c r="W3559" s="46" t="str">
        <f t="shared" si="724"/>
        <v>-</v>
      </c>
      <c r="X3559" s="58">
        <f t="shared" si="725"/>
        <v>0</v>
      </c>
      <c r="Y3559" s="46" t="str">
        <f t="shared" si="726"/>
        <v>No</v>
      </c>
      <c r="Z3559" s="46" t="str">
        <f t="shared" si="727"/>
        <v>LOW</v>
      </c>
    </row>
    <row r="3560" spans="1:26" x14ac:dyDescent="0.25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715"/>
        <v>14510</v>
      </c>
      <c r="L3560" s="46">
        <f t="shared" si="716"/>
        <v>15382</v>
      </c>
      <c r="M3560" s="46">
        <v>21</v>
      </c>
      <c r="N3560" s="46">
        <f t="shared" si="717"/>
        <v>15403</v>
      </c>
      <c r="O3560" s="46">
        <f t="shared" si="718"/>
        <v>893</v>
      </c>
      <c r="P3560" s="46" t="s">
        <v>30</v>
      </c>
      <c r="Q3560" s="58">
        <f t="shared" si="719"/>
        <v>0</v>
      </c>
      <c r="R3560" s="46">
        <f t="shared" si="720"/>
        <v>2310.4499999999998</v>
      </c>
      <c r="S3560" s="58" t="str">
        <f t="shared" si="721"/>
        <v>No Discount</v>
      </c>
      <c r="T3560" s="46" t="str">
        <f t="shared" si="722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723"/>
        <v>0</v>
      </c>
      <c r="W3560" s="46" t="str">
        <f t="shared" si="724"/>
        <v>-</v>
      </c>
      <c r="X3560" s="58">
        <f t="shared" si="725"/>
        <v>0</v>
      </c>
      <c r="Y3560" s="46" t="str">
        <f t="shared" si="726"/>
        <v>Yes</v>
      </c>
      <c r="Z3560" s="46" t="str">
        <f t="shared" si="727"/>
        <v>MID</v>
      </c>
    </row>
    <row r="3561" spans="1:26" x14ac:dyDescent="0.25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715"/>
        <v>2435</v>
      </c>
      <c r="L3561" s="46">
        <f t="shared" si="716"/>
        <v>2630</v>
      </c>
      <c r="M3561" s="46">
        <v>43</v>
      </c>
      <c r="N3561" s="46">
        <f t="shared" si="717"/>
        <v>2673</v>
      </c>
      <c r="O3561" s="46">
        <f t="shared" si="718"/>
        <v>238</v>
      </c>
      <c r="P3561" s="46" t="s">
        <v>30</v>
      </c>
      <c r="Q3561" s="58">
        <f t="shared" si="719"/>
        <v>0</v>
      </c>
      <c r="R3561" s="46" t="str">
        <f t="shared" si="720"/>
        <v>-</v>
      </c>
      <c r="S3561" s="58" t="str">
        <f t="shared" si="721"/>
        <v>No Discount</v>
      </c>
      <c r="T3561" s="46" t="str">
        <f t="shared" si="722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723"/>
        <v>0</v>
      </c>
      <c r="W3561" s="46" t="str">
        <f t="shared" si="724"/>
        <v>-</v>
      </c>
      <c r="X3561" s="58">
        <f t="shared" si="725"/>
        <v>0</v>
      </c>
      <c r="Y3561" s="46" t="str">
        <f t="shared" si="726"/>
        <v>No</v>
      </c>
      <c r="Z3561" s="46" t="str">
        <f t="shared" si="727"/>
        <v>HIGH</v>
      </c>
    </row>
    <row r="3562" spans="1:26" x14ac:dyDescent="0.25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715"/>
        <v>518</v>
      </c>
      <c r="L3562" s="46">
        <f t="shared" si="716"/>
        <v>570</v>
      </c>
      <c r="M3562" s="46">
        <v>59</v>
      </c>
      <c r="N3562" s="46">
        <f t="shared" si="717"/>
        <v>629</v>
      </c>
      <c r="O3562" s="46">
        <f t="shared" si="718"/>
        <v>111</v>
      </c>
      <c r="P3562" s="46" t="s">
        <v>28</v>
      </c>
      <c r="Q3562" s="58">
        <f t="shared" si="719"/>
        <v>0</v>
      </c>
      <c r="R3562" s="46">
        <f t="shared" si="720"/>
        <v>176.12</v>
      </c>
      <c r="S3562" s="58" t="str">
        <f t="shared" si="721"/>
        <v>No Discount</v>
      </c>
      <c r="T3562" s="46" t="str">
        <f t="shared" si="722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723"/>
        <v>0</v>
      </c>
      <c r="W3562" s="46">
        <f t="shared" si="724"/>
        <v>176.12</v>
      </c>
      <c r="X3562" s="58">
        <f t="shared" si="725"/>
        <v>0</v>
      </c>
      <c r="Y3562" s="46" t="str">
        <f t="shared" si="726"/>
        <v>No</v>
      </c>
      <c r="Z3562" s="46" t="str">
        <f t="shared" si="727"/>
        <v>HIGH</v>
      </c>
    </row>
    <row r="3563" spans="1:26" x14ac:dyDescent="0.25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715"/>
        <v>24105</v>
      </c>
      <c r="L3563" s="46">
        <f t="shared" si="716"/>
        <v>26058</v>
      </c>
      <c r="M3563" s="46">
        <v>76</v>
      </c>
      <c r="N3563" s="46">
        <f t="shared" si="717"/>
        <v>26134</v>
      </c>
      <c r="O3563" s="46">
        <f t="shared" si="718"/>
        <v>2029</v>
      </c>
      <c r="P3563" s="46" t="s">
        <v>30</v>
      </c>
      <c r="Q3563" s="58">
        <f t="shared" si="719"/>
        <v>0</v>
      </c>
      <c r="R3563" s="46">
        <f t="shared" si="720"/>
        <v>3920.1</v>
      </c>
      <c r="S3563" s="58" t="str">
        <f t="shared" si="721"/>
        <v>No Discount</v>
      </c>
      <c r="T3563" s="46" t="str">
        <f t="shared" si="722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723"/>
        <v>0</v>
      </c>
      <c r="W3563" s="46" t="str">
        <f t="shared" si="724"/>
        <v>-</v>
      </c>
      <c r="X3563" s="58">
        <f t="shared" si="725"/>
        <v>0</v>
      </c>
      <c r="Y3563" s="46" t="str">
        <f t="shared" si="726"/>
        <v>Yes</v>
      </c>
      <c r="Z3563" s="46" t="str">
        <f t="shared" si="727"/>
        <v>Very high</v>
      </c>
    </row>
    <row r="3564" spans="1:26" x14ac:dyDescent="0.25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715"/>
        <v>6541</v>
      </c>
      <c r="L3564" s="46">
        <f t="shared" si="716"/>
        <v>7141</v>
      </c>
      <c r="M3564" s="46">
        <v>39</v>
      </c>
      <c r="N3564" s="46">
        <f t="shared" si="717"/>
        <v>7180</v>
      </c>
      <c r="O3564" s="46">
        <f t="shared" si="718"/>
        <v>639</v>
      </c>
      <c r="P3564" s="46" t="s">
        <v>30</v>
      </c>
      <c r="Q3564" s="58">
        <f t="shared" si="719"/>
        <v>0</v>
      </c>
      <c r="R3564" s="46">
        <f t="shared" si="720"/>
        <v>1077</v>
      </c>
      <c r="S3564" s="58" t="str">
        <f t="shared" si="721"/>
        <v>No Discount</v>
      </c>
      <c r="T3564" s="46" t="str">
        <f t="shared" si="722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723"/>
        <v>0</v>
      </c>
      <c r="W3564" s="46" t="str">
        <f t="shared" si="724"/>
        <v>-</v>
      </c>
      <c r="X3564" s="58">
        <f t="shared" si="725"/>
        <v>0</v>
      </c>
      <c r="Y3564" s="46" t="str">
        <f t="shared" si="726"/>
        <v>Yes</v>
      </c>
      <c r="Z3564" s="46" t="str">
        <f t="shared" si="727"/>
        <v>MID</v>
      </c>
    </row>
    <row r="3565" spans="1:26" x14ac:dyDescent="0.25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715"/>
        <v>8984</v>
      </c>
      <c r="L3565" s="46">
        <f t="shared" si="716"/>
        <v>9692</v>
      </c>
      <c r="M3565" s="46">
        <v>64</v>
      </c>
      <c r="N3565" s="46">
        <f t="shared" si="717"/>
        <v>9756</v>
      </c>
      <c r="O3565" s="46">
        <f t="shared" si="718"/>
        <v>772</v>
      </c>
      <c r="P3565" s="46" t="s">
        <v>30</v>
      </c>
      <c r="Q3565" s="58">
        <f t="shared" si="719"/>
        <v>0</v>
      </c>
      <c r="R3565" s="46" t="str">
        <f t="shared" si="720"/>
        <v>-</v>
      </c>
      <c r="S3565" s="58" t="str">
        <f t="shared" si="721"/>
        <v>No Discount</v>
      </c>
      <c r="T3565" s="46" t="str">
        <f t="shared" si="722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723"/>
        <v>0</v>
      </c>
      <c r="W3565" s="46" t="str">
        <f t="shared" si="724"/>
        <v>-</v>
      </c>
      <c r="X3565" s="58">
        <f t="shared" si="725"/>
        <v>0</v>
      </c>
      <c r="Y3565" s="46" t="str">
        <f t="shared" si="726"/>
        <v>Yes</v>
      </c>
      <c r="Z3565" s="46" t="str">
        <f t="shared" si="727"/>
        <v>Very high</v>
      </c>
    </row>
    <row r="3566" spans="1:26" x14ac:dyDescent="0.25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715"/>
        <v>258</v>
      </c>
      <c r="L3566" s="46">
        <f t="shared" si="716"/>
        <v>284</v>
      </c>
      <c r="M3566" s="46">
        <v>30</v>
      </c>
      <c r="N3566" s="46">
        <f t="shared" si="717"/>
        <v>314</v>
      </c>
      <c r="O3566" s="46">
        <f t="shared" si="718"/>
        <v>56</v>
      </c>
      <c r="P3566" s="46" t="s">
        <v>28</v>
      </c>
      <c r="Q3566" s="58">
        <f t="shared" si="719"/>
        <v>0</v>
      </c>
      <c r="R3566" s="46" t="str">
        <f t="shared" si="720"/>
        <v>-</v>
      </c>
      <c r="S3566" s="58" t="str">
        <f t="shared" si="721"/>
        <v>No Discount</v>
      </c>
      <c r="T3566" s="46" t="str">
        <f t="shared" si="722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si="723"/>
        <v>0</v>
      </c>
      <c r="W3566" s="46" t="str">
        <f t="shared" si="724"/>
        <v>-</v>
      </c>
      <c r="X3566" s="58">
        <f t="shared" si="725"/>
        <v>0</v>
      </c>
      <c r="Y3566" s="46" t="str">
        <f t="shared" si="726"/>
        <v>No</v>
      </c>
      <c r="Z3566" s="46" t="str">
        <f t="shared" si="727"/>
        <v>MID</v>
      </c>
    </row>
    <row r="3567" spans="1:26" x14ac:dyDescent="0.25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715"/>
        <v>1740</v>
      </c>
      <c r="L3567" s="46">
        <f t="shared" si="716"/>
        <v>1808</v>
      </c>
      <c r="M3567" s="46">
        <v>29</v>
      </c>
      <c r="N3567" s="46">
        <f t="shared" si="717"/>
        <v>1837</v>
      </c>
      <c r="O3567" s="46">
        <f t="shared" si="718"/>
        <v>97</v>
      </c>
      <c r="P3567" s="46" t="s">
        <v>30</v>
      </c>
      <c r="Q3567" s="58">
        <f t="shared" si="719"/>
        <v>0</v>
      </c>
      <c r="R3567" s="46" t="str">
        <f t="shared" si="720"/>
        <v>-</v>
      </c>
      <c r="S3567" s="58" t="str">
        <f t="shared" si="721"/>
        <v>No Discount</v>
      </c>
      <c r="T3567" s="46" t="str">
        <f t="shared" si="722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723"/>
        <v>0</v>
      </c>
      <c r="W3567" s="46" t="str">
        <f t="shared" si="724"/>
        <v>-</v>
      </c>
      <c r="X3567" s="58">
        <f t="shared" si="725"/>
        <v>0</v>
      </c>
      <c r="Y3567" s="46" t="str">
        <f t="shared" si="726"/>
        <v>Yes</v>
      </c>
      <c r="Z3567" s="46" t="str">
        <f t="shared" si="727"/>
        <v>MID</v>
      </c>
    </row>
    <row r="3568" spans="1:26" x14ac:dyDescent="0.25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715"/>
        <v>8358</v>
      </c>
      <c r="L3568" s="46">
        <f t="shared" si="716"/>
        <v>8853</v>
      </c>
      <c r="M3568" s="46">
        <v>82</v>
      </c>
      <c r="N3568" s="46">
        <f t="shared" si="717"/>
        <v>8935</v>
      </c>
      <c r="O3568" s="46">
        <f t="shared" si="718"/>
        <v>577</v>
      </c>
      <c r="P3568" s="46" t="s">
        <v>30</v>
      </c>
      <c r="Q3568" s="58">
        <f t="shared" si="719"/>
        <v>0.3</v>
      </c>
      <c r="R3568" s="46">
        <f t="shared" si="720"/>
        <v>2680.5</v>
      </c>
      <c r="S3568" s="58" t="str">
        <f t="shared" si="721"/>
        <v>No Discount</v>
      </c>
      <c r="T3568" s="46" t="str">
        <f t="shared" si="722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723"/>
        <v>0.3</v>
      </c>
      <c r="W3568" s="46">
        <f t="shared" si="724"/>
        <v>2680.5</v>
      </c>
      <c r="X3568" s="58">
        <f t="shared" si="725"/>
        <v>0</v>
      </c>
      <c r="Y3568" s="46" t="str">
        <f t="shared" si="726"/>
        <v>Yes</v>
      </c>
      <c r="Z3568" s="46" t="str">
        <f t="shared" si="727"/>
        <v>Very high</v>
      </c>
    </row>
    <row r="3569" spans="1:26" x14ac:dyDescent="0.25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715"/>
        <v>264</v>
      </c>
      <c r="L3569" s="46">
        <f t="shared" si="716"/>
        <v>288</v>
      </c>
      <c r="M3569" s="46">
        <v>54</v>
      </c>
      <c r="N3569" s="46">
        <f t="shared" si="717"/>
        <v>342</v>
      </c>
      <c r="O3569" s="46">
        <f t="shared" si="718"/>
        <v>78</v>
      </c>
      <c r="P3569" s="46" t="s">
        <v>30</v>
      </c>
      <c r="Q3569" s="58">
        <f t="shared" si="719"/>
        <v>0</v>
      </c>
      <c r="R3569" s="46" t="str">
        <f t="shared" si="720"/>
        <v>-</v>
      </c>
      <c r="S3569" s="58" t="str">
        <f t="shared" si="721"/>
        <v>No Discount</v>
      </c>
      <c r="T3569" s="46" t="str">
        <f t="shared" si="722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723"/>
        <v>0</v>
      </c>
      <c r="W3569" s="46" t="str">
        <f t="shared" si="724"/>
        <v>-</v>
      </c>
      <c r="X3569" s="58">
        <f t="shared" si="725"/>
        <v>0</v>
      </c>
      <c r="Y3569" s="46" t="str">
        <f t="shared" si="726"/>
        <v>No</v>
      </c>
      <c r="Z3569" s="46" t="str">
        <f t="shared" si="727"/>
        <v>HIGH</v>
      </c>
    </row>
    <row r="3570" spans="1:26" x14ac:dyDescent="0.25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715"/>
        <v>528</v>
      </c>
      <c r="L3570" s="46">
        <f t="shared" si="716"/>
        <v>576</v>
      </c>
      <c r="M3570" s="46">
        <v>30</v>
      </c>
      <c r="N3570" s="46">
        <f t="shared" si="717"/>
        <v>606</v>
      </c>
      <c r="O3570" s="46">
        <f t="shared" si="718"/>
        <v>78</v>
      </c>
      <c r="P3570" s="46" t="s">
        <v>28</v>
      </c>
      <c r="Q3570" s="58">
        <f t="shared" si="719"/>
        <v>0.3</v>
      </c>
      <c r="R3570" s="46">
        <f t="shared" si="720"/>
        <v>181.79999999999998</v>
      </c>
      <c r="S3570" s="58" t="str">
        <f t="shared" si="721"/>
        <v>No Discount</v>
      </c>
      <c r="T3570" s="46" t="str">
        <f t="shared" si="722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723"/>
        <v>0.3</v>
      </c>
      <c r="W3570" s="46">
        <f t="shared" si="724"/>
        <v>181.79999999999998</v>
      </c>
      <c r="X3570" s="58">
        <f t="shared" si="725"/>
        <v>0</v>
      </c>
      <c r="Y3570" s="46" t="str">
        <f t="shared" si="726"/>
        <v>No</v>
      </c>
      <c r="Z3570" s="46" t="str">
        <f t="shared" si="727"/>
        <v>MID</v>
      </c>
    </row>
    <row r="3571" spans="1:26" x14ac:dyDescent="0.25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715"/>
        <v>17307</v>
      </c>
      <c r="L3571" s="46">
        <f t="shared" si="716"/>
        <v>19062</v>
      </c>
      <c r="M3571" s="46">
        <v>49</v>
      </c>
      <c r="N3571" s="46">
        <f t="shared" si="717"/>
        <v>19111</v>
      </c>
      <c r="O3571" s="46">
        <f t="shared" si="718"/>
        <v>1804</v>
      </c>
      <c r="P3571" s="46" t="s">
        <v>28</v>
      </c>
      <c r="Q3571" s="58">
        <f t="shared" si="719"/>
        <v>0</v>
      </c>
      <c r="R3571" s="46" t="str">
        <f t="shared" si="720"/>
        <v>-</v>
      </c>
      <c r="S3571" s="58" t="str">
        <f t="shared" si="721"/>
        <v>No Discount</v>
      </c>
      <c r="T3571" s="46" t="str">
        <f t="shared" si="722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723"/>
        <v>0</v>
      </c>
      <c r="W3571" s="46" t="str">
        <f t="shared" si="724"/>
        <v>-</v>
      </c>
      <c r="X3571" s="58">
        <f t="shared" si="725"/>
        <v>0</v>
      </c>
      <c r="Y3571" s="46" t="str">
        <f t="shared" si="726"/>
        <v>Yes</v>
      </c>
      <c r="Z3571" s="46" t="str">
        <f t="shared" si="727"/>
        <v>HIGH</v>
      </c>
    </row>
    <row r="3572" spans="1:26" x14ac:dyDescent="0.25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715"/>
        <v>170</v>
      </c>
      <c r="L3572" s="46">
        <f t="shared" si="716"/>
        <v>184</v>
      </c>
      <c r="M3572" s="46">
        <v>10</v>
      </c>
      <c r="N3572" s="46">
        <f t="shared" si="717"/>
        <v>194</v>
      </c>
      <c r="O3572" s="46">
        <f t="shared" si="718"/>
        <v>24</v>
      </c>
      <c r="P3572" s="46" t="s">
        <v>64</v>
      </c>
      <c r="Q3572" s="58">
        <f t="shared" si="719"/>
        <v>0</v>
      </c>
      <c r="R3572" s="46">
        <f t="shared" si="720"/>
        <v>29.099999999999998</v>
      </c>
      <c r="S3572" s="58" t="str">
        <f t="shared" si="721"/>
        <v>No Discount</v>
      </c>
      <c r="T3572" s="46" t="str">
        <f t="shared" si="722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723"/>
        <v>0</v>
      </c>
      <c r="W3572" s="46" t="str">
        <f t="shared" si="724"/>
        <v>-</v>
      </c>
      <c r="X3572" s="58">
        <f t="shared" si="725"/>
        <v>0</v>
      </c>
      <c r="Y3572" s="46" t="str">
        <f t="shared" si="726"/>
        <v>No</v>
      </c>
      <c r="Z3572" s="46" t="str">
        <f t="shared" si="727"/>
        <v>LOW</v>
      </c>
    </row>
    <row r="3573" spans="1:26" x14ac:dyDescent="0.25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715"/>
        <v>3423</v>
      </c>
      <c r="L3573" s="46">
        <f t="shared" si="716"/>
        <v>3558</v>
      </c>
      <c r="M3573" s="46">
        <v>49</v>
      </c>
      <c r="N3573" s="46">
        <f t="shared" si="717"/>
        <v>3607</v>
      </c>
      <c r="O3573" s="46">
        <f t="shared" si="718"/>
        <v>184</v>
      </c>
      <c r="P3573" s="46" t="s">
        <v>30</v>
      </c>
      <c r="Q3573" s="58">
        <f t="shared" si="719"/>
        <v>0</v>
      </c>
      <c r="R3573" s="46" t="str">
        <f t="shared" si="720"/>
        <v>-</v>
      </c>
      <c r="S3573" s="58" t="str">
        <f t="shared" si="721"/>
        <v>No Discount</v>
      </c>
      <c r="T3573" s="46" t="str">
        <f t="shared" si="722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723"/>
        <v>0</v>
      </c>
      <c r="W3573" s="46" t="str">
        <f t="shared" si="724"/>
        <v>-</v>
      </c>
      <c r="X3573" s="58">
        <f t="shared" si="725"/>
        <v>0</v>
      </c>
      <c r="Y3573" s="46" t="str">
        <f t="shared" si="726"/>
        <v>Yes</v>
      </c>
      <c r="Z3573" s="46" t="str">
        <f t="shared" si="727"/>
        <v>HIGH</v>
      </c>
    </row>
    <row r="3574" spans="1:26" x14ac:dyDescent="0.25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715"/>
        <v>27548</v>
      </c>
      <c r="L3574" s="46">
        <f t="shared" si="716"/>
        <v>29444</v>
      </c>
      <c r="M3574" s="46">
        <v>28</v>
      </c>
      <c r="N3574" s="46">
        <f t="shared" si="717"/>
        <v>29472</v>
      </c>
      <c r="O3574" s="46">
        <f t="shared" si="718"/>
        <v>1924</v>
      </c>
      <c r="P3574" s="46" t="s">
        <v>28</v>
      </c>
      <c r="Q3574" s="58">
        <f t="shared" si="719"/>
        <v>0</v>
      </c>
      <c r="R3574" s="46" t="str">
        <f t="shared" si="720"/>
        <v>-</v>
      </c>
      <c r="S3574" s="58" t="str">
        <f t="shared" si="721"/>
        <v>No Discount</v>
      </c>
      <c r="T3574" s="46" t="str">
        <f t="shared" si="722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723"/>
        <v>0</v>
      </c>
      <c r="W3574" s="46" t="str">
        <f t="shared" si="724"/>
        <v>-</v>
      </c>
      <c r="X3574" s="58">
        <f t="shared" si="725"/>
        <v>0</v>
      </c>
      <c r="Y3574" s="46" t="str">
        <f t="shared" si="726"/>
        <v>Yes</v>
      </c>
      <c r="Z3574" s="46" t="str">
        <f t="shared" si="727"/>
        <v>MID</v>
      </c>
    </row>
    <row r="3575" spans="1:26" x14ac:dyDescent="0.25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715"/>
        <v>56</v>
      </c>
      <c r="L3575" s="46">
        <f t="shared" si="716"/>
        <v>58</v>
      </c>
      <c r="M3575" s="46">
        <v>10</v>
      </c>
      <c r="N3575" s="46">
        <f t="shared" si="717"/>
        <v>68</v>
      </c>
      <c r="O3575" s="46">
        <f t="shared" si="718"/>
        <v>12</v>
      </c>
      <c r="P3575" s="46" t="s">
        <v>30</v>
      </c>
      <c r="Q3575" s="58">
        <f t="shared" si="719"/>
        <v>0</v>
      </c>
      <c r="R3575" s="46" t="str">
        <f t="shared" si="720"/>
        <v>-</v>
      </c>
      <c r="S3575" s="58" t="str">
        <f t="shared" si="721"/>
        <v>No Discount</v>
      </c>
      <c r="T3575" s="46" t="str">
        <f t="shared" si="722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723"/>
        <v>0</v>
      </c>
      <c r="W3575" s="46" t="str">
        <f t="shared" si="724"/>
        <v>-</v>
      </c>
      <c r="X3575" s="58">
        <f t="shared" si="725"/>
        <v>0</v>
      </c>
      <c r="Y3575" s="46" t="str">
        <f t="shared" si="726"/>
        <v>No</v>
      </c>
      <c r="Z3575" s="46" t="str">
        <f t="shared" si="727"/>
        <v>LOW</v>
      </c>
    </row>
    <row r="3576" spans="1:26" x14ac:dyDescent="0.25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715"/>
        <v>7164</v>
      </c>
      <c r="L3576" s="46">
        <f t="shared" si="716"/>
        <v>7974</v>
      </c>
      <c r="M3576" s="46">
        <v>71</v>
      </c>
      <c r="N3576" s="46">
        <f t="shared" si="717"/>
        <v>8045</v>
      </c>
      <c r="O3576" s="46">
        <f t="shared" si="718"/>
        <v>881</v>
      </c>
      <c r="P3576" s="46" t="s">
        <v>30</v>
      </c>
      <c r="Q3576" s="58">
        <f t="shared" si="719"/>
        <v>0</v>
      </c>
      <c r="R3576" s="46" t="str">
        <f t="shared" si="720"/>
        <v>-</v>
      </c>
      <c r="S3576" s="58" t="str">
        <f t="shared" si="721"/>
        <v>No Discount</v>
      </c>
      <c r="T3576" s="46" t="str">
        <f t="shared" si="722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723"/>
        <v>0</v>
      </c>
      <c r="W3576" s="46" t="str">
        <f t="shared" si="724"/>
        <v>-</v>
      </c>
      <c r="X3576" s="58">
        <f t="shared" si="725"/>
        <v>0</v>
      </c>
      <c r="Y3576" s="46" t="str">
        <f t="shared" si="726"/>
        <v>No</v>
      </c>
      <c r="Z3576" s="46" t="str">
        <f t="shared" si="727"/>
        <v>Very high</v>
      </c>
    </row>
    <row r="3577" spans="1:26" x14ac:dyDescent="0.25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715"/>
        <v>5411</v>
      </c>
      <c r="L3577" s="46">
        <f t="shared" si="716"/>
        <v>5957</v>
      </c>
      <c r="M3577" s="46">
        <v>72</v>
      </c>
      <c r="N3577" s="46">
        <f t="shared" si="717"/>
        <v>6029</v>
      </c>
      <c r="O3577" s="46">
        <f t="shared" si="718"/>
        <v>618</v>
      </c>
      <c r="P3577" s="46" t="s">
        <v>30</v>
      </c>
      <c r="Q3577" s="58">
        <f t="shared" si="719"/>
        <v>0</v>
      </c>
      <c r="R3577" s="46">
        <f t="shared" si="720"/>
        <v>904.35</v>
      </c>
      <c r="S3577" s="58" t="str">
        <f t="shared" si="721"/>
        <v>No Discount</v>
      </c>
      <c r="T3577" s="46" t="str">
        <f t="shared" si="722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723"/>
        <v>0</v>
      </c>
      <c r="W3577" s="46" t="str">
        <f t="shared" si="724"/>
        <v>-</v>
      </c>
      <c r="X3577" s="58">
        <f t="shared" si="725"/>
        <v>0</v>
      </c>
      <c r="Y3577" s="46" t="str">
        <f t="shared" si="726"/>
        <v>No</v>
      </c>
      <c r="Z3577" s="46" t="str">
        <f t="shared" si="727"/>
        <v>Very high</v>
      </c>
    </row>
    <row r="3578" spans="1:26" x14ac:dyDescent="0.25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715"/>
        <v>95</v>
      </c>
      <c r="L3578" s="46">
        <f t="shared" si="716"/>
        <v>100</v>
      </c>
      <c r="M3578" s="46">
        <v>10</v>
      </c>
      <c r="N3578" s="46">
        <f t="shared" si="717"/>
        <v>110</v>
      </c>
      <c r="O3578" s="46">
        <f t="shared" si="718"/>
        <v>15</v>
      </c>
      <c r="P3578" s="46" t="s">
        <v>30</v>
      </c>
      <c r="Q3578" s="58">
        <f t="shared" si="719"/>
        <v>0.3</v>
      </c>
      <c r="R3578" s="46">
        <f t="shared" si="720"/>
        <v>33</v>
      </c>
      <c r="S3578" s="58" t="str">
        <f t="shared" si="721"/>
        <v>No Discount</v>
      </c>
      <c r="T3578" s="46" t="str">
        <f t="shared" si="722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723"/>
        <v>0.3</v>
      </c>
      <c r="W3578" s="46">
        <f t="shared" si="724"/>
        <v>33</v>
      </c>
      <c r="X3578" s="58">
        <f t="shared" si="725"/>
        <v>0</v>
      </c>
      <c r="Y3578" s="46" t="str">
        <f t="shared" si="726"/>
        <v>No</v>
      </c>
      <c r="Z3578" s="46" t="str">
        <f t="shared" si="727"/>
        <v>LOW</v>
      </c>
    </row>
    <row r="3579" spans="1:26" x14ac:dyDescent="0.25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715"/>
        <v>954</v>
      </c>
      <c r="L3579" s="46">
        <f t="shared" si="716"/>
        <v>1039</v>
      </c>
      <c r="M3579" s="46">
        <v>63</v>
      </c>
      <c r="N3579" s="46">
        <f t="shared" si="717"/>
        <v>1102</v>
      </c>
      <c r="O3579" s="46">
        <f t="shared" si="718"/>
        <v>148</v>
      </c>
      <c r="P3579" s="46" t="s">
        <v>30</v>
      </c>
      <c r="Q3579" s="58">
        <f t="shared" si="719"/>
        <v>0</v>
      </c>
      <c r="R3579" s="46" t="str">
        <f t="shared" si="720"/>
        <v>-</v>
      </c>
      <c r="S3579" s="58" t="str">
        <f t="shared" si="721"/>
        <v>No Discount</v>
      </c>
      <c r="T3579" s="46" t="str">
        <f t="shared" si="722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723"/>
        <v>0</v>
      </c>
      <c r="W3579" s="46" t="str">
        <f t="shared" si="724"/>
        <v>-</v>
      </c>
      <c r="X3579" s="58">
        <f t="shared" si="725"/>
        <v>0</v>
      </c>
      <c r="Y3579" s="46" t="str">
        <f t="shared" si="726"/>
        <v>No</v>
      </c>
      <c r="Z3579" s="46" t="str">
        <f t="shared" si="727"/>
        <v>Very high</v>
      </c>
    </row>
    <row r="3580" spans="1:26" x14ac:dyDescent="0.25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715"/>
        <v>54856</v>
      </c>
      <c r="L3580" s="46">
        <f t="shared" si="716"/>
        <v>60446</v>
      </c>
      <c r="M3580" s="46">
        <v>92</v>
      </c>
      <c r="N3580" s="46">
        <f t="shared" si="717"/>
        <v>60538</v>
      </c>
      <c r="O3580" s="46">
        <f t="shared" si="718"/>
        <v>5682</v>
      </c>
      <c r="P3580" s="46" t="s">
        <v>30</v>
      </c>
      <c r="Q3580" s="58">
        <f t="shared" si="719"/>
        <v>0.3</v>
      </c>
      <c r="R3580" s="46">
        <f t="shared" si="720"/>
        <v>18161.399999999998</v>
      </c>
      <c r="S3580" s="58" t="str">
        <f t="shared" si="721"/>
        <v>No Discount</v>
      </c>
      <c r="T3580" s="46" t="str">
        <f t="shared" si="722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723"/>
        <v>0.3</v>
      </c>
      <c r="W3580" s="46">
        <f t="shared" si="724"/>
        <v>18161.399999999998</v>
      </c>
      <c r="X3580" s="58">
        <f t="shared" si="725"/>
        <v>0</v>
      </c>
      <c r="Y3580" s="46" t="str">
        <f t="shared" si="726"/>
        <v>Yes</v>
      </c>
      <c r="Z3580" s="46" t="str">
        <f t="shared" si="727"/>
        <v>Very high</v>
      </c>
    </row>
    <row r="3581" spans="1:26" x14ac:dyDescent="0.25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715"/>
        <v>2229</v>
      </c>
      <c r="L3581" s="46">
        <f t="shared" si="716"/>
        <v>2273</v>
      </c>
      <c r="M3581" s="46">
        <v>71</v>
      </c>
      <c r="N3581" s="46">
        <f t="shared" si="717"/>
        <v>2344</v>
      </c>
      <c r="O3581" s="46">
        <f t="shared" si="718"/>
        <v>115</v>
      </c>
      <c r="P3581" s="46" t="s">
        <v>152</v>
      </c>
      <c r="Q3581" s="58">
        <f t="shared" si="719"/>
        <v>0.3</v>
      </c>
      <c r="R3581" s="46">
        <f t="shared" si="720"/>
        <v>703.19999999999993</v>
      </c>
      <c r="S3581" s="58" t="str">
        <f t="shared" si="721"/>
        <v>No Discount</v>
      </c>
      <c r="T3581" s="46" t="str">
        <f t="shared" si="722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723"/>
        <v>0.3</v>
      </c>
      <c r="W3581" s="46">
        <f t="shared" si="724"/>
        <v>703.19999999999993</v>
      </c>
      <c r="X3581" s="58">
        <f t="shared" si="725"/>
        <v>0</v>
      </c>
      <c r="Y3581" s="46" t="str">
        <f t="shared" si="726"/>
        <v>Yes</v>
      </c>
      <c r="Z3581" s="46" t="str">
        <f t="shared" si="727"/>
        <v>Very high</v>
      </c>
    </row>
    <row r="3582" spans="1:26" x14ac:dyDescent="0.25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715"/>
        <v>5220</v>
      </c>
      <c r="L3582" s="46">
        <f t="shared" si="716"/>
        <v>5424</v>
      </c>
      <c r="M3582" s="46">
        <v>35</v>
      </c>
      <c r="N3582" s="46">
        <f t="shared" si="717"/>
        <v>5459</v>
      </c>
      <c r="O3582" s="46">
        <f t="shared" si="718"/>
        <v>239</v>
      </c>
      <c r="P3582" s="46" t="s">
        <v>30</v>
      </c>
      <c r="Q3582" s="58">
        <f t="shared" si="719"/>
        <v>0.3</v>
      </c>
      <c r="R3582" s="46">
        <f t="shared" si="720"/>
        <v>1637.7</v>
      </c>
      <c r="S3582" s="58" t="str">
        <f t="shared" si="721"/>
        <v>No Discount</v>
      </c>
      <c r="T3582" s="46" t="str">
        <f t="shared" si="722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723"/>
        <v>0.3</v>
      </c>
      <c r="W3582" s="46">
        <f t="shared" si="724"/>
        <v>1637.7</v>
      </c>
      <c r="X3582" s="58">
        <f t="shared" si="725"/>
        <v>0</v>
      </c>
      <c r="Y3582" s="46" t="str">
        <f t="shared" si="726"/>
        <v>Yes</v>
      </c>
      <c r="Z3582" s="46" t="str">
        <f t="shared" si="727"/>
        <v>MID</v>
      </c>
    </row>
    <row r="3583" spans="1:26" x14ac:dyDescent="0.25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715"/>
        <v>10972</v>
      </c>
      <c r="L3583" s="46">
        <f t="shared" si="716"/>
        <v>11832</v>
      </c>
      <c r="M3583" s="46">
        <v>32</v>
      </c>
      <c r="N3583" s="46">
        <f t="shared" si="717"/>
        <v>11864</v>
      </c>
      <c r="O3583" s="46">
        <f t="shared" si="718"/>
        <v>892</v>
      </c>
      <c r="P3583" s="46" t="s">
        <v>28</v>
      </c>
      <c r="Q3583" s="58">
        <f t="shared" si="719"/>
        <v>0</v>
      </c>
      <c r="R3583" s="46" t="str">
        <f t="shared" si="720"/>
        <v>-</v>
      </c>
      <c r="S3583" s="58" t="str">
        <f t="shared" si="721"/>
        <v>No Discount</v>
      </c>
      <c r="T3583" s="46" t="str">
        <f t="shared" si="722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723"/>
        <v>0</v>
      </c>
      <c r="W3583" s="46" t="str">
        <f t="shared" si="724"/>
        <v>-</v>
      </c>
      <c r="X3583" s="58">
        <f t="shared" si="725"/>
        <v>0</v>
      </c>
      <c r="Y3583" s="46" t="str">
        <f t="shared" si="726"/>
        <v>Yes</v>
      </c>
      <c r="Z3583" s="46" t="str">
        <f t="shared" si="727"/>
        <v>MID</v>
      </c>
    </row>
    <row r="3584" spans="1:26" x14ac:dyDescent="0.25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715"/>
        <v>5106</v>
      </c>
      <c r="L3584" s="46">
        <f t="shared" si="716"/>
        <v>5412</v>
      </c>
      <c r="M3584" s="46">
        <v>22</v>
      </c>
      <c r="N3584" s="46">
        <f t="shared" si="717"/>
        <v>5434</v>
      </c>
      <c r="O3584" s="46">
        <f t="shared" si="718"/>
        <v>328</v>
      </c>
      <c r="P3584" s="46" t="s">
        <v>28</v>
      </c>
      <c r="Q3584" s="58">
        <f t="shared" si="719"/>
        <v>0</v>
      </c>
      <c r="R3584" s="46" t="str">
        <f t="shared" si="720"/>
        <v>-</v>
      </c>
      <c r="S3584" s="58" t="str">
        <f t="shared" si="721"/>
        <v>No Discount</v>
      </c>
      <c r="T3584" s="46" t="str">
        <f t="shared" si="722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723"/>
        <v>0</v>
      </c>
      <c r="W3584" s="46" t="str">
        <f t="shared" si="724"/>
        <v>-</v>
      </c>
      <c r="X3584" s="58">
        <f t="shared" si="725"/>
        <v>0</v>
      </c>
      <c r="Y3584" s="46" t="str">
        <f t="shared" si="726"/>
        <v>Yes</v>
      </c>
      <c r="Z3584" s="46" t="str">
        <f t="shared" si="727"/>
        <v>MID</v>
      </c>
    </row>
    <row r="3585" spans="1:26" x14ac:dyDescent="0.25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715"/>
        <v>2394</v>
      </c>
      <c r="L3585" s="46">
        <f t="shared" si="716"/>
        <v>2610</v>
      </c>
      <c r="M3585" s="46">
        <v>76</v>
      </c>
      <c r="N3585" s="46">
        <f t="shared" si="717"/>
        <v>2686</v>
      </c>
      <c r="O3585" s="46">
        <f t="shared" si="718"/>
        <v>292</v>
      </c>
      <c r="P3585" s="46" t="s">
        <v>30</v>
      </c>
      <c r="Q3585" s="58">
        <f t="shared" si="719"/>
        <v>0</v>
      </c>
      <c r="R3585" s="46">
        <f t="shared" si="720"/>
        <v>402.9</v>
      </c>
      <c r="S3585" s="58" t="str">
        <f t="shared" si="721"/>
        <v>No Discount</v>
      </c>
      <c r="T3585" s="46" t="str">
        <f t="shared" si="722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723"/>
        <v>0</v>
      </c>
      <c r="W3585" s="46" t="str">
        <f t="shared" si="724"/>
        <v>-</v>
      </c>
      <c r="X3585" s="58">
        <f t="shared" si="725"/>
        <v>0</v>
      </c>
      <c r="Y3585" s="46" t="str">
        <f t="shared" si="726"/>
        <v>Yes</v>
      </c>
      <c r="Z3585" s="46" t="str">
        <f t="shared" si="727"/>
        <v>Very high</v>
      </c>
    </row>
    <row r="3586" spans="1:26" x14ac:dyDescent="0.25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715"/>
        <v>230</v>
      </c>
      <c r="L3586" s="46">
        <f t="shared" si="716"/>
        <v>246</v>
      </c>
      <c r="M3586" s="46">
        <v>30</v>
      </c>
      <c r="N3586" s="46">
        <f t="shared" si="717"/>
        <v>276</v>
      </c>
      <c r="O3586" s="46">
        <f t="shared" si="718"/>
        <v>46</v>
      </c>
      <c r="P3586" s="46" t="s">
        <v>30</v>
      </c>
      <c r="Q3586" s="58">
        <f t="shared" si="719"/>
        <v>0</v>
      </c>
      <c r="R3586" s="46">
        <f t="shared" si="720"/>
        <v>41.4</v>
      </c>
      <c r="S3586" s="58" t="str">
        <f t="shared" si="721"/>
        <v>No Discount</v>
      </c>
      <c r="T3586" s="46" t="str">
        <f t="shared" si="722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723"/>
        <v>0</v>
      </c>
      <c r="W3586" s="46" t="str">
        <f t="shared" si="724"/>
        <v>-</v>
      </c>
      <c r="X3586" s="58">
        <f t="shared" si="725"/>
        <v>0</v>
      </c>
      <c r="Y3586" s="46" t="str">
        <f t="shared" si="726"/>
        <v>No</v>
      </c>
      <c r="Z3586" s="46" t="str">
        <f t="shared" si="727"/>
        <v>MID</v>
      </c>
    </row>
    <row r="3587" spans="1:26" x14ac:dyDescent="0.25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728">I3587*J3587</f>
        <v>672</v>
      </c>
      <c r="L3587" s="46">
        <f t="shared" ref="L3587:L3650" si="729">H3587*J3587</f>
        <v>732</v>
      </c>
      <c r="M3587" s="46">
        <v>30</v>
      </c>
      <c r="N3587" s="46">
        <f t="shared" ref="N3587:N3650" si="730">L3587+M3587</f>
        <v>762</v>
      </c>
      <c r="O3587" s="46">
        <f t="shared" ref="O3587:O3650" si="731">N3587-K3587</f>
        <v>90</v>
      </c>
      <c r="P3587" s="46" t="s">
        <v>152</v>
      </c>
      <c r="Q3587" s="58">
        <f t="shared" ref="Q3587:Q3650" si="732">IF(E3587="Amazon",30%,0)</f>
        <v>0</v>
      </c>
      <c r="R3587" s="46">
        <f t="shared" ref="R3587:R3650" si="733">IF(E3587="Amazon",30%*N3587,IF(E3587="Flipkart",28%*N3587,IF(E3587="India Mart",15%*N3587,"-")))</f>
        <v>213.36</v>
      </c>
      <c r="S3587" s="58" t="str">
        <f t="shared" ref="S3587:S3650" si="734">IF(AND(E3587="Website",N3587&gt;25000),2%,"No Discount")</f>
        <v>No Discount</v>
      </c>
      <c r="T3587" s="46" t="str">
        <f t="shared" ref="T3587:T3650" si="735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ref="V3587:V3650" si="736">IF(E3587="Amazon",30%,0%)</f>
        <v>0</v>
      </c>
      <c r="W3587" s="46">
        <f t="shared" ref="W3587:W3650" si="737">IF(E3587="Amazon",N3587*30%,IF(E3587="flipkart",N3587*28%,IF(E3587="indiamart",N3587*15%,"-")))</f>
        <v>213.36</v>
      </c>
      <c r="X3587" s="58">
        <f t="shared" ref="X3587:X3650" si="738">IF(AND(E3587="website",N3587&gt;25000),2%,0%)</f>
        <v>0</v>
      </c>
      <c r="Y3587" s="46" t="str">
        <f t="shared" ref="Y3587:Y3650" si="739">IF(OR(D3587="Furniture",D3587="Technology"),"Yes","No")</f>
        <v>No</v>
      </c>
      <c r="Z3587" s="46" t="str">
        <f t="shared" ref="Z3587:Z3650" si="740">_xlfn.IFS(M3587&lt;=20,"LOW",M3587&lt;=40,"MID",M3587&lt;=60,"HIGH",M3587&gt;60,"Very high")</f>
        <v>MID</v>
      </c>
    </row>
    <row r="3588" spans="1:26" x14ac:dyDescent="0.25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728"/>
        <v>35304</v>
      </c>
      <c r="L3588" s="46">
        <f t="shared" si="729"/>
        <v>38886</v>
      </c>
      <c r="M3588" s="46">
        <v>77</v>
      </c>
      <c r="N3588" s="46">
        <f t="shared" si="730"/>
        <v>38963</v>
      </c>
      <c r="O3588" s="46">
        <f t="shared" si="731"/>
        <v>3659</v>
      </c>
      <c r="P3588" s="46" t="s">
        <v>30</v>
      </c>
      <c r="Q3588" s="58">
        <f t="shared" si="732"/>
        <v>0</v>
      </c>
      <c r="R3588" s="46" t="str">
        <f t="shared" si="733"/>
        <v>-</v>
      </c>
      <c r="S3588" s="58">
        <f t="shared" si="734"/>
        <v>0.02</v>
      </c>
      <c r="T3588" s="46" t="str">
        <f t="shared" si="735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736"/>
        <v>0</v>
      </c>
      <c r="W3588" s="46" t="str">
        <f t="shared" si="737"/>
        <v>-</v>
      </c>
      <c r="X3588" s="58">
        <f t="shared" si="738"/>
        <v>0.02</v>
      </c>
      <c r="Y3588" s="46" t="str">
        <f t="shared" si="739"/>
        <v>Yes</v>
      </c>
      <c r="Z3588" s="46" t="str">
        <f t="shared" si="740"/>
        <v>Very high</v>
      </c>
    </row>
    <row r="3589" spans="1:26" x14ac:dyDescent="0.25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728"/>
        <v>2720</v>
      </c>
      <c r="L3589" s="46">
        <f t="shared" si="729"/>
        <v>2882</v>
      </c>
      <c r="M3589" s="46">
        <v>93</v>
      </c>
      <c r="N3589" s="46">
        <f t="shared" si="730"/>
        <v>2975</v>
      </c>
      <c r="O3589" s="46">
        <f t="shared" si="731"/>
        <v>255</v>
      </c>
      <c r="P3589" s="46" t="s">
        <v>28</v>
      </c>
      <c r="Q3589" s="58">
        <f t="shared" si="732"/>
        <v>0</v>
      </c>
      <c r="R3589" s="46">
        <f t="shared" si="733"/>
        <v>833.00000000000011</v>
      </c>
      <c r="S3589" s="58" t="str">
        <f t="shared" si="734"/>
        <v>No Discount</v>
      </c>
      <c r="T3589" s="46" t="str">
        <f t="shared" si="735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736"/>
        <v>0</v>
      </c>
      <c r="W3589" s="46">
        <f t="shared" si="737"/>
        <v>833.00000000000011</v>
      </c>
      <c r="X3589" s="58">
        <f t="shared" si="738"/>
        <v>0</v>
      </c>
      <c r="Y3589" s="46" t="str">
        <f t="shared" si="739"/>
        <v>No</v>
      </c>
      <c r="Z3589" s="46" t="str">
        <f t="shared" si="740"/>
        <v>Very high</v>
      </c>
    </row>
    <row r="3590" spans="1:26" x14ac:dyDescent="0.25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728"/>
        <v>748</v>
      </c>
      <c r="L3590" s="46">
        <f t="shared" si="729"/>
        <v>786</v>
      </c>
      <c r="M3590" s="46">
        <v>78</v>
      </c>
      <c r="N3590" s="46">
        <f t="shared" si="730"/>
        <v>864</v>
      </c>
      <c r="O3590" s="46">
        <f t="shared" si="731"/>
        <v>116</v>
      </c>
      <c r="P3590" s="46" t="s">
        <v>28</v>
      </c>
      <c r="Q3590" s="58">
        <f t="shared" si="732"/>
        <v>0</v>
      </c>
      <c r="R3590" s="46" t="str">
        <f t="shared" si="733"/>
        <v>-</v>
      </c>
      <c r="S3590" s="58" t="str">
        <f t="shared" si="734"/>
        <v>No Discount</v>
      </c>
      <c r="T3590" s="46" t="str">
        <f t="shared" si="735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736"/>
        <v>0</v>
      </c>
      <c r="W3590" s="46" t="str">
        <f t="shared" si="737"/>
        <v>-</v>
      </c>
      <c r="X3590" s="58">
        <f t="shared" si="738"/>
        <v>0</v>
      </c>
      <c r="Y3590" s="46" t="str">
        <f t="shared" si="739"/>
        <v>No</v>
      </c>
      <c r="Z3590" s="46" t="str">
        <f t="shared" si="740"/>
        <v>Very high</v>
      </c>
    </row>
    <row r="3591" spans="1:26" x14ac:dyDescent="0.25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728"/>
        <v>392</v>
      </c>
      <c r="L3591" s="46">
        <f t="shared" si="729"/>
        <v>404</v>
      </c>
      <c r="M3591" s="46">
        <v>10</v>
      </c>
      <c r="N3591" s="46">
        <f t="shared" si="730"/>
        <v>414</v>
      </c>
      <c r="O3591" s="46">
        <f t="shared" si="731"/>
        <v>22</v>
      </c>
      <c r="P3591" s="46" t="s">
        <v>30</v>
      </c>
      <c r="Q3591" s="58">
        <f t="shared" si="732"/>
        <v>0</v>
      </c>
      <c r="R3591" s="46">
        <f t="shared" si="733"/>
        <v>62.099999999999994</v>
      </c>
      <c r="S3591" s="58" t="str">
        <f t="shared" si="734"/>
        <v>No Discount</v>
      </c>
      <c r="T3591" s="46" t="str">
        <f t="shared" si="735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736"/>
        <v>0</v>
      </c>
      <c r="W3591" s="46" t="str">
        <f t="shared" si="737"/>
        <v>-</v>
      </c>
      <c r="X3591" s="58">
        <f t="shared" si="738"/>
        <v>0</v>
      </c>
      <c r="Y3591" s="46" t="str">
        <f t="shared" si="739"/>
        <v>No</v>
      </c>
      <c r="Z3591" s="46" t="str">
        <f t="shared" si="740"/>
        <v>LOW</v>
      </c>
    </row>
    <row r="3592" spans="1:26" x14ac:dyDescent="0.25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728"/>
        <v>7328</v>
      </c>
      <c r="L3592" s="46">
        <f t="shared" si="729"/>
        <v>7922</v>
      </c>
      <c r="M3592" s="46">
        <v>88</v>
      </c>
      <c r="N3592" s="46">
        <f t="shared" si="730"/>
        <v>8010</v>
      </c>
      <c r="O3592" s="46">
        <f t="shared" si="731"/>
        <v>682</v>
      </c>
      <c r="P3592" s="46" t="s">
        <v>28</v>
      </c>
      <c r="Q3592" s="58">
        <f t="shared" si="732"/>
        <v>0</v>
      </c>
      <c r="R3592" s="46">
        <f t="shared" si="733"/>
        <v>1201.5</v>
      </c>
      <c r="S3592" s="58" t="str">
        <f t="shared" si="734"/>
        <v>No Discount</v>
      </c>
      <c r="T3592" s="46" t="str">
        <f t="shared" si="735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736"/>
        <v>0</v>
      </c>
      <c r="W3592" s="46" t="str">
        <f t="shared" si="737"/>
        <v>-</v>
      </c>
      <c r="X3592" s="58">
        <f t="shared" si="738"/>
        <v>0</v>
      </c>
      <c r="Y3592" s="46" t="str">
        <f t="shared" si="739"/>
        <v>Yes</v>
      </c>
      <c r="Z3592" s="46" t="str">
        <f t="shared" si="740"/>
        <v>Very high</v>
      </c>
    </row>
    <row r="3593" spans="1:26" x14ac:dyDescent="0.25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728"/>
        <v>13083</v>
      </c>
      <c r="L3593" s="46">
        <f t="shared" si="729"/>
        <v>14112</v>
      </c>
      <c r="M3593" s="46">
        <v>63</v>
      </c>
      <c r="N3593" s="46">
        <f t="shared" si="730"/>
        <v>14175</v>
      </c>
      <c r="O3593" s="46">
        <f t="shared" si="731"/>
        <v>1092</v>
      </c>
      <c r="P3593" s="46" t="s">
        <v>30</v>
      </c>
      <c r="Q3593" s="58">
        <f t="shared" si="732"/>
        <v>0</v>
      </c>
      <c r="R3593" s="46">
        <f t="shared" si="733"/>
        <v>3969.0000000000005</v>
      </c>
      <c r="S3593" s="58" t="str">
        <f t="shared" si="734"/>
        <v>No Discount</v>
      </c>
      <c r="T3593" s="46" t="str">
        <f t="shared" si="735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736"/>
        <v>0</v>
      </c>
      <c r="W3593" s="46">
        <f t="shared" si="737"/>
        <v>3969.0000000000005</v>
      </c>
      <c r="X3593" s="58">
        <f t="shared" si="738"/>
        <v>0</v>
      </c>
      <c r="Y3593" s="46" t="str">
        <f t="shared" si="739"/>
        <v>Yes</v>
      </c>
      <c r="Z3593" s="46" t="str">
        <f t="shared" si="740"/>
        <v>Very high</v>
      </c>
    </row>
    <row r="3594" spans="1:26" x14ac:dyDescent="0.25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728"/>
        <v>9645</v>
      </c>
      <c r="L3594" s="46">
        <f t="shared" si="729"/>
        <v>10224</v>
      </c>
      <c r="M3594" s="46">
        <v>63</v>
      </c>
      <c r="N3594" s="46">
        <f t="shared" si="730"/>
        <v>10287</v>
      </c>
      <c r="O3594" s="46">
        <f t="shared" si="731"/>
        <v>642</v>
      </c>
      <c r="P3594" s="46" t="s">
        <v>30</v>
      </c>
      <c r="Q3594" s="58">
        <f t="shared" si="732"/>
        <v>0</v>
      </c>
      <c r="R3594" s="46" t="str">
        <f t="shared" si="733"/>
        <v>-</v>
      </c>
      <c r="S3594" s="58" t="str">
        <f t="shared" si="734"/>
        <v>No Discount</v>
      </c>
      <c r="T3594" s="46" t="str">
        <f t="shared" si="735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736"/>
        <v>0</v>
      </c>
      <c r="W3594" s="46" t="str">
        <f t="shared" si="737"/>
        <v>-</v>
      </c>
      <c r="X3594" s="58">
        <f t="shared" si="738"/>
        <v>0</v>
      </c>
      <c r="Y3594" s="46" t="str">
        <f t="shared" si="739"/>
        <v>Yes</v>
      </c>
      <c r="Z3594" s="46" t="str">
        <f t="shared" si="740"/>
        <v>Very high</v>
      </c>
    </row>
    <row r="3595" spans="1:26" x14ac:dyDescent="0.25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728"/>
        <v>11571</v>
      </c>
      <c r="L3595" s="46">
        <f t="shared" si="729"/>
        <v>12738</v>
      </c>
      <c r="M3595" s="46">
        <v>82</v>
      </c>
      <c r="N3595" s="46">
        <f t="shared" si="730"/>
        <v>12820</v>
      </c>
      <c r="O3595" s="46">
        <f t="shared" si="731"/>
        <v>1249</v>
      </c>
      <c r="P3595" s="46" t="s">
        <v>28</v>
      </c>
      <c r="Q3595" s="58">
        <f t="shared" si="732"/>
        <v>0</v>
      </c>
      <c r="R3595" s="46" t="str">
        <f t="shared" si="733"/>
        <v>-</v>
      </c>
      <c r="S3595" s="58" t="str">
        <f t="shared" si="734"/>
        <v>No Discount</v>
      </c>
      <c r="T3595" s="46" t="str">
        <f t="shared" si="735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736"/>
        <v>0</v>
      </c>
      <c r="W3595" s="46" t="str">
        <f t="shared" si="737"/>
        <v>-</v>
      </c>
      <c r="X3595" s="58">
        <f t="shared" si="738"/>
        <v>0</v>
      </c>
      <c r="Y3595" s="46" t="str">
        <f t="shared" si="739"/>
        <v>Yes</v>
      </c>
      <c r="Z3595" s="46" t="str">
        <f t="shared" si="740"/>
        <v>Very high</v>
      </c>
    </row>
    <row r="3596" spans="1:26" x14ac:dyDescent="0.25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728"/>
        <v>18616</v>
      </c>
      <c r="L3596" s="46">
        <f t="shared" si="729"/>
        <v>19728</v>
      </c>
      <c r="M3596" s="46">
        <v>25</v>
      </c>
      <c r="N3596" s="46">
        <f t="shared" si="730"/>
        <v>19753</v>
      </c>
      <c r="O3596" s="46">
        <f t="shared" si="731"/>
        <v>1137</v>
      </c>
      <c r="P3596" s="46" t="s">
        <v>30</v>
      </c>
      <c r="Q3596" s="58">
        <f t="shared" si="732"/>
        <v>0</v>
      </c>
      <c r="R3596" s="46" t="str">
        <f t="shared" si="733"/>
        <v>-</v>
      </c>
      <c r="S3596" s="58" t="str">
        <f t="shared" si="734"/>
        <v>No Discount</v>
      </c>
      <c r="T3596" s="46" t="str">
        <f t="shared" si="735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736"/>
        <v>0</v>
      </c>
      <c r="W3596" s="46" t="str">
        <f t="shared" si="737"/>
        <v>-</v>
      </c>
      <c r="X3596" s="58">
        <f t="shared" si="738"/>
        <v>0</v>
      </c>
      <c r="Y3596" s="46" t="str">
        <f t="shared" si="739"/>
        <v>Yes</v>
      </c>
      <c r="Z3596" s="46" t="str">
        <f t="shared" si="740"/>
        <v>MID</v>
      </c>
    </row>
    <row r="3597" spans="1:26" x14ac:dyDescent="0.25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728"/>
        <v>3633</v>
      </c>
      <c r="L3597" s="46">
        <f t="shared" si="729"/>
        <v>3963</v>
      </c>
      <c r="M3597" s="46">
        <v>65</v>
      </c>
      <c r="N3597" s="46">
        <f t="shared" si="730"/>
        <v>4028</v>
      </c>
      <c r="O3597" s="46">
        <f t="shared" si="731"/>
        <v>395</v>
      </c>
      <c r="P3597" s="46" t="s">
        <v>28</v>
      </c>
      <c r="Q3597" s="58">
        <f t="shared" si="732"/>
        <v>0</v>
      </c>
      <c r="R3597" s="46" t="str">
        <f t="shared" si="733"/>
        <v>-</v>
      </c>
      <c r="S3597" s="58" t="str">
        <f t="shared" si="734"/>
        <v>No Discount</v>
      </c>
      <c r="T3597" s="46" t="str">
        <f t="shared" si="735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736"/>
        <v>0</v>
      </c>
      <c r="W3597" s="46" t="str">
        <f t="shared" si="737"/>
        <v>-</v>
      </c>
      <c r="X3597" s="58">
        <f t="shared" si="738"/>
        <v>0</v>
      </c>
      <c r="Y3597" s="46" t="str">
        <f t="shared" si="739"/>
        <v>No</v>
      </c>
      <c r="Z3597" s="46" t="str">
        <f t="shared" si="740"/>
        <v>Very high</v>
      </c>
    </row>
    <row r="3598" spans="1:26" x14ac:dyDescent="0.25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728"/>
        <v>25152</v>
      </c>
      <c r="L3598" s="46">
        <f t="shared" si="729"/>
        <v>26868</v>
      </c>
      <c r="M3598" s="46">
        <v>75</v>
      </c>
      <c r="N3598" s="46">
        <f t="shared" si="730"/>
        <v>26943</v>
      </c>
      <c r="O3598" s="46">
        <f t="shared" si="731"/>
        <v>1791</v>
      </c>
      <c r="P3598" s="46" t="s">
        <v>28</v>
      </c>
      <c r="Q3598" s="58">
        <f t="shared" si="732"/>
        <v>0</v>
      </c>
      <c r="R3598" s="46" t="str">
        <f t="shared" si="733"/>
        <v>-</v>
      </c>
      <c r="S3598" s="58">
        <f t="shared" si="734"/>
        <v>0.02</v>
      </c>
      <c r="T3598" s="46" t="str">
        <f t="shared" si="735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736"/>
        <v>0</v>
      </c>
      <c r="W3598" s="46" t="str">
        <f t="shared" si="737"/>
        <v>-</v>
      </c>
      <c r="X3598" s="58">
        <f t="shared" si="738"/>
        <v>0.02</v>
      </c>
      <c r="Y3598" s="46" t="str">
        <f t="shared" si="739"/>
        <v>Yes</v>
      </c>
      <c r="Z3598" s="46" t="str">
        <f t="shared" si="740"/>
        <v>Very high</v>
      </c>
    </row>
    <row r="3599" spans="1:26" x14ac:dyDescent="0.25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728"/>
        <v>240</v>
      </c>
      <c r="L3599" s="46">
        <f t="shared" si="729"/>
        <v>261</v>
      </c>
      <c r="M3599" s="46">
        <v>10</v>
      </c>
      <c r="N3599" s="46">
        <f t="shared" si="730"/>
        <v>271</v>
      </c>
      <c r="O3599" s="46">
        <f t="shared" si="731"/>
        <v>31</v>
      </c>
      <c r="P3599" s="46" t="s">
        <v>152</v>
      </c>
      <c r="Q3599" s="58">
        <f t="shared" si="732"/>
        <v>0</v>
      </c>
      <c r="R3599" s="46" t="str">
        <f t="shared" si="733"/>
        <v>-</v>
      </c>
      <c r="S3599" s="58" t="str">
        <f t="shared" si="734"/>
        <v>No Discount</v>
      </c>
      <c r="T3599" s="46" t="str">
        <f t="shared" si="735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736"/>
        <v>0</v>
      </c>
      <c r="W3599" s="46" t="str">
        <f t="shared" si="737"/>
        <v>-</v>
      </c>
      <c r="X3599" s="58">
        <f t="shared" si="738"/>
        <v>0</v>
      </c>
      <c r="Y3599" s="46" t="str">
        <f t="shared" si="739"/>
        <v>No</v>
      </c>
      <c r="Z3599" s="46" t="str">
        <f t="shared" si="740"/>
        <v>LOW</v>
      </c>
    </row>
    <row r="3600" spans="1:26" x14ac:dyDescent="0.25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728"/>
        <v>43530</v>
      </c>
      <c r="L3600" s="46">
        <f t="shared" si="729"/>
        <v>46146</v>
      </c>
      <c r="M3600" s="46">
        <v>50</v>
      </c>
      <c r="N3600" s="46">
        <f t="shared" si="730"/>
        <v>46196</v>
      </c>
      <c r="O3600" s="46">
        <f t="shared" si="731"/>
        <v>2666</v>
      </c>
      <c r="P3600" s="46" t="s">
        <v>30</v>
      </c>
      <c r="Q3600" s="58">
        <f t="shared" si="732"/>
        <v>0</v>
      </c>
      <c r="R3600" s="46" t="str">
        <f t="shared" si="733"/>
        <v>-</v>
      </c>
      <c r="S3600" s="58" t="str">
        <f t="shared" si="734"/>
        <v>No Discount</v>
      </c>
      <c r="T3600" s="46" t="str">
        <f t="shared" si="735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736"/>
        <v>0</v>
      </c>
      <c r="W3600" s="46" t="str">
        <f t="shared" si="737"/>
        <v>-</v>
      </c>
      <c r="X3600" s="58">
        <f t="shared" si="738"/>
        <v>0</v>
      </c>
      <c r="Y3600" s="46" t="str">
        <f t="shared" si="739"/>
        <v>Yes</v>
      </c>
      <c r="Z3600" s="46" t="str">
        <f t="shared" si="740"/>
        <v>HIGH</v>
      </c>
    </row>
    <row r="3601" spans="1:26" x14ac:dyDescent="0.25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728"/>
        <v>3620</v>
      </c>
      <c r="L3601" s="46">
        <f t="shared" si="729"/>
        <v>3802</v>
      </c>
      <c r="M3601" s="46">
        <v>88</v>
      </c>
      <c r="N3601" s="46">
        <f t="shared" si="730"/>
        <v>3890</v>
      </c>
      <c r="O3601" s="46">
        <f t="shared" si="731"/>
        <v>270</v>
      </c>
      <c r="P3601" s="46" t="s">
        <v>30</v>
      </c>
      <c r="Q3601" s="58">
        <f t="shared" si="732"/>
        <v>0.3</v>
      </c>
      <c r="R3601" s="46">
        <f t="shared" si="733"/>
        <v>1167</v>
      </c>
      <c r="S3601" s="58" t="str">
        <f t="shared" si="734"/>
        <v>No Discount</v>
      </c>
      <c r="T3601" s="46" t="str">
        <f t="shared" si="735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736"/>
        <v>0.3</v>
      </c>
      <c r="W3601" s="46">
        <f t="shared" si="737"/>
        <v>1167</v>
      </c>
      <c r="X3601" s="58">
        <f t="shared" si="738"/>
        <v>0</v>
      </c>
      <c r="Y3601" s="46" t="str">
        <f t="shared" si="739"/>
        <v>No</v>
      </c>
      <c r="Z3601" s="46" t="str">
        <f t="shared" si="740"/>
        <v>Very high</v>
      </c>
    </row>
    <row r="3602" spans="1:26" x14ac:dyDescent="0.25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728"/>
        <v>20661</v>
      </c>
      <c r="L3602" s="46">
        <f t="shared" si="729"/>
        <v>22083</v>
      </c>
      <c r="M3602" s="46">
        <v>89</v>
      </c>
      <c r="N3602" s="46">
        <f t="shared" si="730"/>
        <v>22172</v>
      </c>
      <c r="O3602" s="46">
        <f t="shared" si="731"/>
        <v>1511</v>
      </c>
      <c r="P3602" s="46" t="s">
        <v>28</v>
      </c>
      <c r="Q3602" s="58">
        <f t="shared" si="732"/>
        <v>0</v>
      </c>
      <c r="R3602" s="46">
        <f t="shared" si="733"/>
        <v>3325.7999999999997</v>
      </c>
      <c r="S3602" s="58" t="str">
        <f t="shared" si="734"/>
        <v>No Discount</v>
      </c>
      <c r="T3602" s="46" t="str">
        <f t="shared" si="735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736"/>
        <v>0</v>
      </c>
      <c r="W3602" s="46" t="str">
        <f t="shared" si="737"/>
        <v>-</v>
      </c>
      <c r="X3602" s="58">
        <f t="shared" si="738"/>
        <v>0</v>
      </c>
      <c r="Y3602" s="46" t="str">
        <f t="shared" si="739"/>
        <v>Yes</v>
      </c>
      <c r="Z3602" s="46" t="str">
        <f t="shared" si="740"/>
        <v>Very high</v>
      </c>
    </row>
    <row r="3603" spans="1:26" x14ac:dyDescent="0.25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728"/>
        <v>59227</v>
      </c>
      <c r="L3603" s="46">
        <f t="shared" si="729"/>
        <v>65142</v>
      </c>
      <c r="M3603" s="46">
        <v>100</v>
      </c>
      <c r="N3603" s="46">
        <f t="shared" si="730"/>
        <v>65242</v>
      </c>
      <c r="O3603" s="46">
        <f t="shared" si="731"/>
        <v>6015</v>
      </c>
      <c r="P3603" s="46" t="s">
        <v>28</v>
      </c>
      <c r="Q3603" s="58">
        <f t="shared" si="732"/>
        <v>0</v>
      </c>
      <c r="R3603" s="46" t="str">
        <f t="shared" si="733"/>
        <v>-</v>
      </c>
      <c r="S3603" s="58">
        <f t="shared" si="734"/>
        <v>0.02</v>
      </c>
      <c r="T3603" s="46" t="str">
        <f t="shared" si="735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736"/>
        <v>0</v>
      </c>
      <c r="W3603" s="46" t="str">
        <f t="shared" si="737"/>
        <v>-</v>
      </c>
      <c r="X3603" s="58">
        <f t="shared" si="738"/>
        <v>0.02</v>
      </c>
      <c r="Y3603" s="46" t="str">
        <f t="shared" si="739"/>
        <v>Yes</v>
      </c>
      <c r="Z3603" s="46" t="str">
        <f t="shared" si="740"/>
        <v>Very high</v>
      </c>
    </row>
    <row r="3604" spans="1:26" x14ac:dyDescent="0.25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728"/>
        <v>2418</v>
      </c>
      <c r="L3604" s="46">
        <f t="shared" si="729"/>
        <v>2664</v>
      </c>
      <c r="M3604" s="46">
        <v>71</v>
      </c>
      <c r="N3604" s="46">
        <f t="shared" si="730"/>
        <v>2735</v>
      </c>
      <c r="O3604" s="46">
        <f t="shared" si="731"/>
        <v>317</v>
      </c>
      <c r="P3604" s="46" t="s">
        <v>30</v>
      </c>
      <c r="Q3604" s="58">
        <f t="shared" si="732"/>
        <v>0</v>
      </c>
      <c r="R3604" s="46" t="str">
        <f t="shared" si="733"/>
        <v>-</v>
      </c>
      <c r="S3604" s="58" t="str">
        <f t="shared" si="734"/>
        <v>No Discount</v>
      </c>
      <c r="T3604" s="46" t="str">
        <f t="shared" si="735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736"/>
        <v>0</v>
      </c>
      <c r="W3604" s="46" t="str">
        <f t="shared" si="737"/>
        <v>-</v>
      </c>
      <c r="X3604" s="58">
        <f t="shared" si="738"/>
        <v>0</v>
      </c>
      <c r="Y3604" s="46" t="str">
        <f t="shared" si="739"/>
        <v>Yes</v>
      </c>
      <c r="Z3604" s="46" t="str">
        <f t="shared" si="740"/>
        <v>Very high</v>
      </c>
    </row>
    <row r="3605" spans="1:26" x14ac:dyDescent="0.25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728"/>
        <v>3404</v>
      </c>
      <c r="L3605" s="46">
        <f t="shared" si="729"/>
        <v>3468</v>
      </c>
      <c r="M3605" s="46">
        <v>97</v>
      </c>
      <c r="N3605" s="46">
        <f t="shared" si="730"/>
        <v>3565</v>
      </c>
      <c r="O3605" s="46">
        <f t="shared" si="731"/>
        <v>161</v>
      </c>
      <c r="P3605" s="46" t="s">
        <v>152</v>
      </c>
      <c r="Q3605" s="58">
        <f t="shared" si="732"/>
        <v>0</v>
      </c>
      <c r="R3605" s="46" t="str">
        <f t="shared" si="733"/>
        <v>-</v>
      </c>
      <c r="S3605" s="58" t="str">
        <f t="shared" si="734"/>
        <v>No Discount</v>
      </c>
      <c r="T3605" s="46" t="str">
        <f t="shared" si="735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736"/>
        <v>0</v>
      </c>
      <c r="W3605" s="46" t="str">
        <f t="shared" si="737"/>
        <v>-</v>
      </c>
      <c r="X3605" s="58">
        <f t="shared" si="738"/>
        <v>0</v>
      </c>
      <c r="Y3605" s="46" t="str">
        <f t="shared" si="739"/>
        <v>Yes</v>
      </c>
      <c r="Z3605" s="46" t="str">
        <f t="shared" si="740"/>
        <v>Very high</v>
      </c>
    </row>
    <row r="3606" spans="1:26" x14ac:dyDescent="0.25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728"/>
        <v>2721</v>
      </c>
      <c r="L3606" s="46">
        <f t="shared" si="729"/>
        <v>3054</v>
      </c>
      <c r="M3606" s="46">
        <v>40</v>
      </c>
      <c r="N3606" s="46">
        <f t="shared" si="730"/>
        <v>3094</v>
      </c>
      <c r="O3606" s="46">
        <f t="shared" si="731"/>
        <v>373</v>
      </c>
      <c r="P3606" s="46" t="s">
        <v>152</v>
      </c>
      <c r="Q3606" s="58">
        <f t="shared" si="732"/>
        <v>0</v>
      </c>
      <c r="R3606" s="46" t="str">
        <f t="shared" si="733"/>
        <v>-</v>
      </c>
      <c r="S3606" s="58" t="str">
        <f t="shared" si="734"/>
        <v>No Discount</v>
      </c>
      <c r="T3606" s="46" t="str">
        <f t="shared" si="735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736"/>
        <v>0</v>
      </c>
      <c r="W3606" s="46" t="str">
        <f t="shared" si="737"/>
        <v>-</v>
      </c>
      <c r="X3606" s="58">
        <f t="shared" si="738"/>
        <v>0</v>
      </c>
      <c r="Y3606" s="46" t="str">
        <f t="shared" si="739"/>
        <v>No</v>
      </c>
      <c r="Z3606" s="46" t="str">
        <f t="shared" si="740"/>
        <v>MID</v>
      </c>
    </row>
    <row r="3607" spans="1:26" x14ac:dyDescent="0.25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728"/>
        <v>22686</v>
      </c>
      <c r="L3607" s="46">
        <f t="shared" si="729"/>
        <v>24732</v>
      </c>
      <c r="M3607" s="46">
        <v>34</v>
      </c>
      <c r="N3607" s="46">
        <f t="shared" si="730"/>
        <v>24766</v>
      </c>
      <c r="O3607" s="46">
        <f t="shared" si="731"/>
        <v>2080</v>
      </c>
      <c r="P3607" s="46" t="s">
        <v>28</v>
      </c>
      <c r="Q3607" s="58">
        <f t="shared" si="732"/>
        <v>0.3</v>
      </c>
      <c r="R3607" s="46">
        <f t="shared" si="733"/>
        <v>7429.7999999999993</v>
      </c>
      <c r="S3607" s="58" t="str">
        <f t="shared" si="734"/>
        <v>No Discount</v>
      </c>
      <c r="T3607" s="46" t="str">
        <f t="shared" si="735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736"/>
        <v>0.3</v>
      </c>
      <c r="W3607" s="46">
        <f t="shared" si="737"/>
        <v>7429.7999999999993</v>
      </c>
      <c r="X3607" s="58">
        <f t="shared" si="738"/>
        <v>0</v>
      </c>
      <c r="Y3607" s="46" t="str">
        <f t="shared" si="739"/>
        <v>Yes</v>
      </c>
      <c r="Z3607" s="46" t="str">
        <f t="shared" si="740"/>
        <v>MID</v>
      </c>
    </row>
    <row r="3608" spans="1:26" x14ac:dyDescent="0.25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728"/>
        <v>2932</v>
      </c>
      <c r="L3608" s="46">
        <f t="shared" si="729"/>
        <v>3104</v>
      </c>
      <c r="M3608" s="46">
        <v>21</v>
      </c>
      <c r="N3608" s="46">
        <f t="shared" si="730"/>
        <v>3125</v>
      </c>
      <c r="O3608" s="46">
        <f t="shared" si="731"/>
        <v>193</v>
      </c>
      <c r="P3608" s="46" t="s">
        <v>30</v>
      </c>
      <c r="Q3608" s="58">
        <f t="shared" si="732"/>
        <v>0</v>
      </c>
      <c r="R3608" s="46" t="str">
        <f t="shared" si="733"/>
        <v>-</v>
      </c>
      <c r="S3608" s="58" t="str">
        <f t="shared" si="734"/>
        <v>No Discount</v>
      </c>
      <c r="T3608" s="46" t="str">
        <f t="shared" si="735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736"/>
        <v>0</v>
      </c>
      <c r="W3608" s="46" t="str">
        <f t="shared" si="737"/>
        <v>-</v>
      </c>
      <c r="X3608" s="58">
        <f t="shared" si="738"/>
        <v>0</v>
      </c>
      <c r="Y3608" s="46" t="str">
        <f t="shared" si="739"/>
        <v>Yes</v>
      </c>
      <c r="Z3608" s="46" t="str">
        <f t="shared" si="740"/>
        <v>MID</v>
      </c>
    </row>
    <row r="3609" spans="1:26" x14ac:dyDescent="0.25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728"/>
        <v>17031</v>
      </c>
      <c r="L3609" s="46">
        <f t="shared" si="729"/>
        <v>18036</v>
      </c>
      <c r="M3609" s="46">
        <v>63</v>
      </c>
      <c r="N3609" s="46">
        <f t="shared" si="730"/>
        <v>18099</v>
      </c>
      <c r="O3609" s="46">
        <f t="shared" si="731"/>
        <v>1068</v>
      </c>
      <c r="P3609" s="46" t="s">
        <v>28</v>
      </c>
      <c r="Q3609" s="58">
        <f t="shared" si="732"/>
        <v>0</v>
      </c>
      <c r="R3609" s="46" t="str">
        <f t="shared" si="733"/>
        <v>-</v>
      </c>
      <c r="S3609" s="58" t="str">
        <f t="shared" si="734"/>
        <v>No Discount</v>
      </c>
      <c r="T3609" s="46" t="str">
        <f t="shared" si="735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736"/>
        <v>0</v>
      </c>
      <c r="W3609" s="46" t="str">
        <f t="shared" si="737"/>
        <v>-</v>
      </c>
      <c r="X3609" s="58">
        <f t="shared" si="738"/>
        <v>0</v>
      </c>
      <c r="Y3609" s="46" t="str">
        <f t="shared" si="739"/>
        <v>Yes</v>
      </c>
      <c r="Z3609" s="46" t="str">
        <f t="shared" si="740"/>
        <v>Very high</v>
      </c>
    </row>
    <row r="3610" spans="1:26" x14ac:dyDescent="0.25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728"/>
        <v>310</v>
      </c>
      <c r="L3610" s="46">
        <f t="shared" si="729"/>
        <v>334</v>
      </c>
      <c r="M3610" s="46">
        <v>30</v>
      </c>
      <c r="N3610" s="46">
        <f t="shared" si="730"/>
        <v>364</v>
      </c>
      <c r="O3610" s="46">
        <f t="shared" si="731"/>
        <v>54</v>
      </c>
      <c r="P3610" s="46" t="s">
        <v>28</v>
      </c>
      <c r="Q3610" s="58">
        <f t="shared" si="732"/>
        <v>0</v>
      </c>
      <c r="R3610" s="46" t="str">
        <f t="shared" si="733"/>
        <v>-</v>
      </c>
      <c r="S3610" s="58" t="str">
        <f t="shared" si="734"/>
        <v>No Discount</v>
      </c>
      <c r="T3610" s="46" t="str">
        <f t="shared" si="735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736"/>
        <v>0</v>
      </c>
      <c r="W3610" s="46" t="str">
        <f t="shared" si="737"/>
        <v>-</v>
      </c>
      <c r="X3610" s="58">
        <f t="shared" si="738"/>
        <v>0</v>
      </c>
      <c r="Y3610" s="46" t="str">
        <f t="shared" si="739"/>
        <v>No</v>
      </c>
      <c r="Z3610" s="46" t="str">
        <f t="shared" si="740"/>
        <v>MID</v>
      </c>
    </row>
    <row r="3611" spans="1:26" x14ac:dyDescent="0.25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728"/>
        <v>190</v>
      </c>
      <c r="L3611" s="46">
        <f t="shared" si="729"/>
        <v>200</v>
      </c>
      <c r="M3611" s="46">
        <v>10</v>
      </c>
      <c r="N3611" s="46">
        <f t="shared" si="730"/>
        <v>210</v>
      </c>
      <c r="O3611" s="46">
        <f t="shared" si="731"/>
        <v>20</v>
      </c>
      <c r="P3611" s="46" t="s">
        <v>28</v>
      </c>
      <c r="Q3611" s="58">
        <f t="shared" si="732"/>
        <v>0</v>
      </c>
      <c r="R3611" s="46" t="str">
        <f t="shared" si="733"/>
        <v>-</v>
      </c>
      <c r="S3611" s="58" t="str">
        <f t="shared" si="734"/>
        <v>No Discount</v>
      </c>
      <c r="T3611" s="46" t="str">
        <f t="shared" si="735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736"/>
        <v>0</v>
      </c>
      <c r="W3611" s="46" t="str">
        <f t="shared" si="737"/>
        <v>-</v>
      </c>
      <c r="X3611" s="58">
        <f t="shared" si="738"/>
        <v>0</v>
      </c>
      <c r="Y3611" s="46" t="str">
        <f t="shared" si="739"/>
        <v>No</v>
      </c>
      <c r="Z3611" s="46" t="str">
        <f t="shared" si="740"/>
        <v>LOW</v>
      </c>
    </row>
    <row r="3612" spans="1:26" x14ac:dyDescent="0.25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728"/>
        <v>5289</v>
      </c>
      <c r="L3612" s="46">
        <f t="shared" si="729"/>
        <v>5661</v>
      </c>
      <c r="M3612" s="46">
        <v>20</v>
      </c>
      <c r="N3612" s="46">
        <f t="shared" si="730"/>
        <v>5681</v>
      </c>
      <c r="O3612" s="46">
        <f t="shared" si="731"/>
        <v>392</v>
      </c>
      <c r="P3612" s="46" t="s">
        <v>30</v>
      </c>
      <c r="Q3612" s="58">
        <f t="shared" si="732"/>
        <v>0</v>
      </c>
      <c r="R3612" s="46" t="str">
        <f t="shared" si="733"/>
        <v>-</v>
      </c>
      <c r="S3612" s="58" t="str">
        <f t="shared" si="734"/>
        <v>No Discount</v>
      </c>
      <c r="T3612" s="46" t="str">
        <f t="shared" si="735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736"/>
        <v>0</v>
      </c>
      <c r="W3612" s="46" t="str">
        <f t="shared" si="737"/>
        <v>-</v>
      </c>
      <c r="X3612" s="58">
        <f t="shared" si="738"/>
        <v>0</v>
      </c>
      <c r="Y3612" s="46" t="str">
        <f t="shared" si="739"/>
        <v>Yes</v>
      </c>
      <c r="Z3612" s="46" t="str">
        <f t="shared" si="740"/>
        <v>LOW</v>
      </c>
    </row>
    <row r="3613" spans="1:26" x14ac:dyDescent="0.25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728"/>
        <v>1010</v>
      </c>
      <c r="L3613" s="46">
        <f t="shared" si="729"/>
        <v>1071</v>
      </c>
      <c r="M3613" s="46">
        <v>99</v>
      </c>
      <c r="N3613" s="46">
        <f t="shared" si="730"/>
        <v>1170</v>
      </c>
      <c r="O3613" s="46">
        <f t="shared" si="731"/>
        <v>160</v>
      </c>
      <c r="P3613" s="46" t="s">
        <v>152</v>
      </c>
      <c r="Q3613" s="58">
        <f t="shared" si="732"/>
        <v>0</v>
      </c>
      <c r="R3613" s="46" t="str">
        <f t="shared" si="733"/>
        <v>-</v>
      </c>
      <c r="S3613" s="58" t="str">
        <f t="shared" si="734"/>
        <v>No Discount</v>
      </c>
      <c r="T3613" s="46" t="str">
        <f t="shared" si="735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736"/>
        <v>0</v>
      </c>
      <c r="W3613" s="46" t="str">
        <f t="shared" si="737"/>
        <v>-</v>
      </c>
      <c r="X3613" s="58">
        <f t="shared" si="738"/>
        <v>0</v>
      </c>
      <c r="Y3613" s="46" t="str">
        <f t="shared" si="739"/>
        <v>No</v>
      </c>
      <c r="Z3613" s="46" t="str">
        <f t="shared" si="740"/>
        <v>Very high</v>
      </c>
    </row>
    <row r="3614" spans="1:26" x14ac:dyDescent="0.25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728"/>
        <v>18645</v>
      </c>
      <c r="L3614" s="46">
        <f t="shared" si="729"/>
        <v>19011</v>
      </c>
      <c r="M3614" s="46">
        <v>52</v>
      </c>
      <c r="N3614" s="46">
        <f t="shared" si="730"/>
        <v>19063</v>
      </c>
      <c r="O3614" s="46">
        <f t="shared" si="731"/>
        <v>418</v>
      </c>
      <c r="P3614" s="46" t="s">
        <v>28</v>
      </c>
      <c r="Q3614" s="58">
        <f t="shared" si="732"/>
        <v>0</v>
      </c>
      <c r="R3614" s="46">
        <f t="shared" si="733"/>
        <v>2859.45</v>
      </c>
      <c r="S3614" s="58" t="str">
        <f t="shared" si="734"/>
        <v>No Discount</v>
      </c>
      <c r="T3614" s="46" t="str">
        <f t="shared" si="735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736"/>
        <v>0</v>
      </c>
      <c r="W3614" s="46" t="str">
        <f t="shared" si="737"/>
        <v>-</v>
      </c>
      <c r="X3614" s="58">
        <f t="shared" si="738"/>
        <v>0</v>
      </c>
      <c r="Y3614" s="46" t="str">
        <f t="shared" si="739"/>
        <v>Yes</v>
      </c>
      <c r="Z3614" s="46" t="str">
        <f t="shared" si="740"/>
        <v>HIGH</v>
      </c>
    </row>
    <row r="3615" spans="1:26" x14ac:dyDescent="0.25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728"/>
        <v>23718</v>
      </c>
      <c r="L3615" s="46">
        <f t="shared" si="729"/>
        <v>26607</v>
      </c>
      <c r="M3615" s="46">
        <v>76</v>
      </c>
      <c r="N3615" s="46">
        <f t="shared" si="730"/>
        <v>26683</v>
      </c>
      <c r="O3615" s="46">
        <f t="shared" si="731"/>
        <v>2965</v>
      </c>
      <c r="P3615" s="46" t="s">
        <v>30</v>
      </c>
      <c r="Q3615" s="58">
        <f t="shared" si="732"/>
        <v>0</v>
      </c>
      <c r="R3615" s="46" t="str">
        <f t="shared" si="733"/>
        <v>-</v>
      </c>
      <c r="S3615" s="58">
        <f t="shared" si="734"/>
        <v>0.02</v>
      </c>
      <c r="T3615" s="46" t="str">
        <f t="shared" si="735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736"/>
        <v>0</v>
      </c>
      <c r="W3615" s="46" t="str">
        <f t="shared" si="737"/>
        <v>-</v>
      </c>
      <c r="X3615" s="58">
        <f t="shared" si="738"/>
        <v>0.02</v>
      </c>
      <c r="Y3615" s="46" t="str">
        <f t="shared" si="739"/>
        <v>Yes</v>
      </c>
      <c r="Z3615" s="46" t="str">
        <f t="shared" si="740"/>
        <v>Very high</v>
      </c>
    </row>
    <row r="3616" spans="1:26" x14ac:dyDescent="0.25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728"/>
        <v>8775</v>
      </c>
      <c r="L3616" s="46">
        <f t="shared" si="729"/>
        <v>9295</v>
      </c>
      <c r="M3616" s="46">
        <v>22</v>
      </c>
      <c r="N3616" s="46">
        <f t="shared" si="730"/>
        <v>9317</v>
      </c>
      <c r="O3616" s="46">
        <f t="shared" si="731"/>
        <v>542</v>
      </c>
      <c r="P3616" s="46" t="s">
        <v>30</v>
      </c>
      <c r="Q3616" s="58">
        <f t="shared" si="732"/>
        <v>0</v>
      </c>
      <c r="R3616" s="46">
        <f t="shared" si="733"/>
        <v>2608.7600000000002</v>
      </c>
      <c r="S3616" s="58" t="str">
        <f t="shared" si="734"/>
        <v>No Discount</v>
      </c>
      <c r="T3616" s="46" t="str">
        <f t="shared" si="735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736"/>
        <v>0</v>
      </c>
      <c r="W3616" s="46">
        <f t="shared" si="737"/>
        <v>2608.7600000000002</v>
      </c>
      <c r="X3616" s="58">
        <f t="shared" si="738"/>
        <v>0</v>
      </c>
      <c r="Y3616" s="46" t="str">
        <f t="shared" si="739"/>
        <v>Yes</v>
      </c>
      <c r="Z3616" s="46" t="str">
        <f t="shared" si="740"/>
        <v>MID</v>
      </c>
    </row>
    <row r="3617" spans="1:26" x14ac:dyDescent="0.25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728"/>
        <v>10112</v>
      </c>
      <c r="L3617" s="46">
        <f t="shared" si="729"/>
        <v>10508</v>
      </c>
      <c r="M3617" s="46">
        <v>46</v>
      </c>
      <c r="N3617" s="46">
        <f t="shared" si="730"/>
        <v>10554</v>
      </c>
      <c r="O3617" s="46">
        <f t="shared" si="731"/>
        <v>442</v>
      </c>
      <c r="P3617" s="46" t="s">
        <v>30</v>
      </c>
      <c r="Q3617" s="58">
        <f t="shared" si="732"/>
        <v>0</v>
      </c>
      <c r="R3617" s="46" t="str">
        <f t="shared" si="733"/>
        <v>-</v>
      </c>
      <c r="S3617" s="58" t="str">
        <f t="shared" si="734"/>
        <v>No Discount</v>
      </c>
      <c r="T3617" s="46" t="str">
        <f t="shared" si="735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736"/>
        <v>0</v>
      </c>
      <c r="W3617" s="46" t="str">
        <f t="shared" si="737"/>
        <v>-</v>
      </c>
      <c r="X3617" s="58">
        <f t="shared" si="738"/>
        <v>0</v>
      </c>
      <c r="Y3617" s="46" t="str">
        <f t="shared" si="739"/>
        <v>Yes</v>
      </c>
      <c r="Z3617" s="46" t="str">
        <f t="shared" si="740"/>
        <v>HIGH</v>
      </c>
    </row>
    <row r="3618" spans="1:26" x14ac:dyDescent="0.25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728"/>
        <v>29420</v>
      </c>
      <c r="L3618" s="46">
        <f t="shared" si="729"/>
        <v>32405</v>
      </c>
      <c r="M3618" s="46">
        <v>66</v>
      </c>
      <c r="N3618" s="46">
        <f t="shared" si="730"/>
        <v>32471</v>
      </c>
      <c r="O3618" s="46">
        <f t="shared" si="731"/>
        <v>3051</v>
      </c>
      <c r="P3618" s="46" t="s">
        <v>30</v>
      </c>
      <c r="Q3618" s="58">
        <f t="shared" si="732"/>
        <v>0</v>
      </c>
      <c r="R3618" s="46" t="str">
        <f t="shared" si="733"/>
        <v>-</v>
      </c>
      <c r="S3618" s="58">
        <f t="shared" si="734"/>
        <v>0.02</v>
      </c>
      <c r="T3618" s="46" t="str">
        <f t="shared" si="735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736"/>
        <v>0</v>
      </c>
      <c r="W3618" s="46" t="str">
        <f t="shared" si="737"/>
        <v>-</v>
      </c>
      <c r="X3618" s="58">
        <f t="shared" si="738"/>
        <v>0.02</v>
      </c>
      <c r="Y3618" s="46" t="str">
        <f t="shared" si="739"/>
        <v>Yes</v>
      </c>
      <c r="Z3618" s="46" t="str">
        <f t="shared" si="740"/>
        <v>Very high</v>
      </c>
    </row>
    <row r="3619" spans="1:26" x14ac:dyDescent="0.25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728"/>
        <v>15294</v>
      </c>
      <c r="L3619" s="46">
        <f t="shared" si="729"/>
        <v>16990</v>
      </c>
      <c r="M3619" s="46">
        <v>23</v>
      </c>
      <c r="N3619" s="46">
        <f t="shared" si="730"/>
        <v>17013</v>
      </c>
      <c r="O3619" s="46">
        <f t="shared" si="731"/>
        <v>1719</v>
      </c>
      <c r="P3619" s="46" t="s">
        <v>30</v>
      </c>
      <c r="Q3619" s="58">
        <f t="shared" si="732"/>
        <v>0</v>
      </c>
      <c r="R3619" s="46" t="str">
        <f t="shared" si="733"/>
        <v>-</v>
      </c>
      <c r="S3619" s="58" t="str">
        <f t="shared" si="734"/>
        <v>No Discount</v>
      </c>
      <c r="T3619" s="46" t="str">
        <f t="shared" si="735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736"/>
        <v>0</v>
      </c>
      <c r="W3619" s="46" t="str">
        <f t="shared" si="737"/>
        <v>-</v>
      </c>
      <c r="X3619" s="58">
        <f t="shared" si="738"/>
        <v>0</v>
      </c>
      <c r="Y3619" s="46" t="str">
        <f t="shared" si="739"/>
        <v>Yes</v>
      </c>
      <c r="Z3619" s="46" t="str">
        <f t="shared" si="740"/>
        <v>MID</v>
      </c>
    </row>
    <row r="3620" spans="1:26" x14ac:dyDescent="0.25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728"/>
        <v>28369</v>
      </c>
      <c r="L3620" s="46">
        <f t="shared" si="729"/>
        <v>30063</v>
      </c>
      <c r="M3620" s="46">
        <v>59</v>
      </c>
      <c r="N3620" s="46">
        <f t="shared" si="730"/>
        <v>30122</v>
      </c>
      <c r="O3620" s="46">
        <f t="shared" si="731"/>
        <v>1753</v>
      </c>
      <c r="P3620" s="46" t="s">
        <v>30</v>
      </c>
      <c r="Q3620" s="58">
        <f t="shared" si="732"/>
        <v>0</v>
      </c>
      <c r="R3620" s="46">
        <f t="shared" si="733"/>
        <v>8434.1600000000017</v>
      </c>
      <c r="S3620" s="58" t="str">
        <f t="shared" si="734"/>
        <v>No Discount</v>
      </c>
      <c r="T3620" s="46" t="str">
        <f t="shared" si="735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736"/>
        <v>0</v>
      </c>
      <c r="W3620" s="46">
        <f t="shared" si="737"/>
        <v>8434.1600000000017</v>
      </c>
      <c r="X3620" s="58">
        <f t="shared" si="738"/>
        <v>0</v>
      </c>
      <c r="Y3620" s="46" t="str">
        <f t="shared" si="739"/>
        <v>Yes</v>
      </c>
      <c r="Z3620" s="46" t="str">
        <f t="shared" si="740"/>
        <v>HIGH</v>
      </c>
    </row>
    <row r="3621" spans="1:26" x14ac:dyDescent="0.25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728"/>
        <v>5106</v>
      </c>
      <c r="L3621" s="46">
        <f t="shared" si="729"/>
        <v>5412</v>
      </c>
      <c r="M3621" s="46">
        <v>54</v>
      </c>
      <c r="N3621" s="46">
        <f t="shared" si="730"/>
        <v>5466</v>
      </c>
      <c r="O3621" s="46">
        <f t="shared" si="731"/>
        <v>360</v>
      </c>
      <c r="P3621" s="46" t="s">
        <v>28</v>
      </c>
      <c r="Q3621" s="58">
        <f t="shared" si="732"/>
        <v>0.3</v>
      </c>
      <c r="R3621" s="46">
        <f t="shared" si="733"/>
        <v>1639.8</v>
      </c>
      <c r="S3621" s="58" t="str">
        <f t="shared" si="734"/>
        <v>No Discount</v>
      </c>
      <c r="T3621" s="46" t="str">
        <f t="shared" si="735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736"/>
        <v>0.3</v>
      </c>
      <c r="W3621" s="46">
        <f t="shared" si="737"/>
        <v>1639.8</v>
      </c>
      <c r="X3621" s="58">
        <f t="shared" si="738"/>
        <v>0</v>
      </c>
      <c r="Y3621" s="46" t="str">
        <f t="shared" si="739"/>
        <v>Yes</v>
      </c>
      <c r="Z3621" s="46" t="str">
        <f t="shared" si="740"/>
        <v>HIGH</v>
      </c>
    </row>
    <row r="3622" spans="1:26" x14ac:dyDescent="0.25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728"/>
        <v>396</v>
      </c>
      <c r="L3622" s="46">
        <f t="shared" si="729"/>
        <v>432</v>
      </c>
      <c r="M3622" s="46">
        <v>30</v>
      </c>
      <c r="N3622" s="46">
        <f t="shared" si="730"/>
        <v>462</v>
      </c>
      <c r="O3622" s="46">
        <f t="shared" si="731"/>
        <v>66</v>
      </c>
      <c r="P3622" s="46" t="s">
        <v>28</v>
      </c>
      <c r="Q3622" s="58">
        <f t="shared" si="732"/>
        <v>0.3</v>
      </c>
      <c r="R3622" s="46">
        <f t="shared" si="733"/>
        <v>138.6</v>
      </c>
      <c r="S3622" s="58" t="str">
        <f t="shared" si="734"/>
        <v>No Discount</v>
      </c>
      <c r="T3622" s="46" t="str">
        <f t="shared" si="735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736"/>
        <v>0.3</v>
      </c>
      <c r="W3622" s="46">
        <f t="shared" si="737"/>
        <v>138.6</v>
      </c>
      <c r="X3622" s="58">
        <f t="shared" si="738"/>
        <v>0</v>
      </c>
      <c r="Y3622" s="46" t="str">
        <f t="shared" si="739"/>
        <v>No</v>
      </c>
      <c r="Z3622" s="46" t="str">
        <f t="shared" si="740"/>
        <v>MID</v>
      </c>
    </row>
    <row r="3623" spans="1:26" x14ac:dyDescent="0.25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728"/>
        <v>316</v>
      </c>
      <c r="L3623" s="46">
        <f t="shared" si="729"/>
        <v>350</v>
      </c>
      <c r="M3623" s="46">
        <v>30</v>
      </c>
      <c r="N3623" s="46">
        <f t="shared" si="730"/>
        <v>380</v>
      </c>
      <c r="O3623" s="46">
        <f t="shared" si="731"/>
        <v>64</v>
      </c>
      <c r="P3623" s="46" t="s">
        <v>28</v>
      </c>
      <c r="Q3623" s="58">
        <f t="shared" si="732"/>
        <v>0</v>
      </c>
      <c r="R3623" s="46" t="str">
        <f t="shared" si="733"/>
        <v>-</v>
      </c>
      <c r="S3623" s="58" t="str">
        <f t="shared" si="734"/>
        <v>No Discount</v>
      </c>
      <c r="T3623" s="46" t="str">
        <f t="shared" si="735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736"/>
        <v>0</v>
      </c>
      <c r="W3623" s="46" t="str">
        <f t="shared" si="737"/>
        <v>-</v>
      </c>
      <c r="X3623" s="58">
        <f t="shared" si="738"/>
        <v>0</v>
      </c>
      <c r="Y3623" s="46" t="str">
        <f t="shared" si="739"/>
        <v>No</v>
      </c>
      <c r="Z3623" s="46" t="str">
        <f t="shared" si="740"/>
        <v>MID</v>
      </c>
    </row>
    <row r="3624" spans="1:26" x14ac:dyDescent="0.25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728"/>
        <v>23940</v>
      </c>
      <c r="L3624" s="46">
        <f t="shared" si="729"/>
        <v>26080</v>
      </c>
      <c r="M3624" s="46">
        <v>23</v>
      </c>
      <c r="N3624" s="46">
        <f t="shared" si="730"/>
        <v>26103</v>
      </c>
      <c r="O3624" s="46">
        <f t="shared" si="731"/>
        <v>2163</v>
      </c>
      <c r="P3624" s="46" t="s">
        <v>28</v>
      </c>
      <c r="Q3624" s="58">
        <f t="shared" si="732"/>
        <v>0</v>
      </c>
      <c r="R3624" s="46" t="str">
        <f t="shared" si="733"/>
        <v>-</v>
      </c>
      <c r="S3624" s="58" t="str">
        <f t="shared" si="734"/>
        <v>No Discount</v>
      </c>
      <c r="T3624" s="46" t="str">
        <f t="shared" si="735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736"/>
        <v>0</v>
      </c>
      <c r="W3624" s="46" t="str">
        <f t="shared" si="737"/>
        <v>-</v>
      </c>
      <c r="X3624" s="58">
        <f t="shared" si="738"/>
        <v>0</v>
      </c>
      <c r="Y3624" s="46" t="str">
        <f t="shared" si="739"/>
        <v>Yes</v>
      </c>
      <c r="Z3624" s="46" t="str">
        <f t="shared" si="740"/>
        <v>MID</v>
      </c>
    </row>
    <row r="3625" spans="1:26" x14ac:dyDescent="0.25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728"/>
        <v>72009</v>
      </c>
      <c r="L3625" s="46">
        <f t="shared" si="729"/>
        <v>75591</v>
      </c>
      <c r="M3625" s="46">
        <v>54</v>
      </c>
      <c r="N3625" s="46">
        <f t="shared" si="730"/>
        <v>75645</v>
      </c>
      <c r="O3625" s="46">
        <f t="shared" si="731"/>
        <v>3636</v>
      </c>
      <c r="P3625" s="46" t="s">
        <v>30</v>
      </c>
      <c r="Q3625" s="58">
        <f t="shared" si="732"/>
        <v>0.3</v>
      </c>
      <c r="R3625" s="46">
        <f t="shared" si="733"/>
        <v>22693.5</v>
      </c>
      <c r="S3625" s="58" t="str">
        <f t="shared" si="734"/>
        <v>No Discount</v>
      </c>
      <c r="T3625" s="46" t="str">
        <f t="shared" si="735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736"/>
        <v>0.3</v>
      </c>
      <c r="W3625" s="46">
        <f t="shared" si="737"/>
        <v>22693.5</v>
      </c>
      <c r="X3625" s="58">
        <f t="shared" si="738"/>
        <v>0</v>
      </c>
      <c r="Y3625" s="46" t="str">
        <f t="shared" si="739"/>
        <v>Yes</v>
      </c>
      <c r="Z3625" s="46" t="str">
        <f t="shared" si="740"/>
        <v>HIGH</v>
      </c>
    </row>
    <row r="3626" spans="1:26" x14ac:dyDescent="0.25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728"/>
        <v>1431</v>
      </c>
      <c r="L3626" s="46">
        <f t="shared" si="729"/>
        <v>1560</v>
      </c>
      <c r="M3626" s="46">
        <v>54</v>
      </c>
      <c r="N3626" s="46">
        <f t="shared" si="730"/>
        <v>1614</v>
      </c>
      <c r="O3626" s="46">
        <f t="shared" si="731"/>
        <v>183</v>
      </c>
      <c r="P3626" s="46" t="s">
        <v>64</v>
      </c>
      <c r="Q3626" s="58">
        <f t="shared" si="732"/>
        <v>0</v>
      </c>
      <c r="R3626" s="46" t="str">
        <f t="shared" si="733"/>
        <v>-</v>
      </c>
      <c r="S3626" s="58" t="str">
        <f t="shared" si="734"/>
        <v>No Discount</v>
      </c>
      <c r="T3626" s="46" t="str">
        <f t="shared" si="735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736"/>
        <v>0</v>
      </c>
      <c r="W3626" s="46" t="str">
        <f t="shared" si="737"/>
        <v>-</v>
      </c>
      <c r="X3626" s="58">
        <f t="shared" si="738"/>
        <v>0</v>
      </c>
      <c r="Y3626" s="46" t="str">
        <f t="shared" si="739"/>
        <v>No</v>
      </c>
      <c r="Z3626" s="46" t="str">
        <f t="shared" si="740"/>
        <v>HIGH</v>
      </c>
    </row>
    <row r="3627" spans="1:26" x14ac:dyDescent="0.25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728"/>
        <v>174</v>
      </c>
      <c r="L3627" s="46">
        <f t="shared" si="729"/>
        <v>180</v>
      </c>
      <c r="M3627" s="46">
        <v>10</v>
      </c>
      <c r="N3627" s="46">
        <f t="shared" si="730"/>
        <v>190</v>
      </c>
      <c r="O3627" s="46">
        <f t="shared" si="731"/>
        <v>16</v>
      </c>
      <c r="P3627" s="46" t="s">
        <v>30</v>
      </c>
      <c r="Q3627" s="58">
        <f t="shared" si="732"/>
        <v>0</v>
      </c>
      <c r="R3627" s="46">
        <f t="shared" si="733"/>
        <v>53.2</v>
      </c>
      <c r="S3627" s="58" t="str">
        <f t="shared" si="734"/>
        <v>No Discount</v>
      </c>
      <c r="T3627" s="46" t="str">
        <f t="shared" si="735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736"/>
        <v>0</v>
      </c>
      <c r="W3627" s="46">
        <f t="shared" si="737"/>
        <v>53.2</v>
      </c>
      <c r="X3627" s="58">
        <f t="shared" si="738"/>
        <v>0</v>
      </c>
      <c r="Y3627" s="46" t="str">
        <f t="shared" si="739"/>
        <v>No</v>
      </c>
      <c r="Z3627" s="46" t="str">
        <f t="shared" si="740"/>
        <v>LOW</v>
      </c>
    </row>
    <row r="3628" spans="1:26" x14ac:dyDescent="0.25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728"/>
        <v>704</v>
      </c>
      <c r="L3628" s="46">
        <f t="shared" si="729"/>
        <v>796</v>
      </c>
      <c r="M3628" s="46">
        <v>30</v>
      </c>
      <c r="N3628" s="46">
        <f t="shared" si="730"/>
        <v>826</v>
      </c>
      <c r="O3628" s="46">
        <f t="shared" si="731"/>
        <v>122</v>
      </c>
      <c r="P3628" s="46" t="s">
        <v>28</v>
      </c>
      <c r="Q3628" s="58">
        <f t="shared" si="732"/>
        <v>0</v>
      </c>
      <c r="R3628" s="46" t="str">
        <f t="shared" si="733"/>
        <v>-</v>
      </c>
      <c r="S3628" s="58" t="str">
        <f t="shared" si="734"/>
        <v>No Discount</v>
      </c>
      <c r="T3628" s="46" t="str">
        <f t="shared" si="735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736"/>
        <v>0</v>
      </c>
      <c r="W3628" s="46" t="str">
        <f t="shared" si="737"/>
        <v>-</v>
      </c>
      <c r="X3628" s="58">
        <f t="shared" si="738"/>
        <v>0</v>
      </c>
      <c r="Y3628" s="46" t="str">
        <f t="shared" si="739"/>
        <v>No</v>
      </c>
      <c r="Z3628" s="46" t="str">
        <f t="shared" si="740"/>
        <v>MID</v>
      </c>
    </row>
    <row r="3629" spans="1:26" x14ac:dyDescent="0.25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728"/>
        <v>8469</v>
      </c>
      <c r="L3629" s="46">
        <f t="shared" si="729"/>
        <v>8889</v>
      </c>
      <c r="M3629" s="46">
        <v>80</v>
      </c>
      <c r="N3629" s="46">
        <f t="shared" si="730"/>
        <v>8969</v>
      </c>
      <c r="O3629" s="46">
        <f t="shared" si="731"/>
        <v>500</v>
      </c>
      <c r="P3629" s="46" t="s">
        <v>30</v>
      </c>
      <c r="Q3629" s="58">
        <f t="shared" si="732"/>
        <v>0</v>
      </c>
      <c r="R3629" s="46" t="str">
        <f t="shared" si="733"/>
        <v>-</v>
      </c>
      <c r="S3629" s="58" t="str">
        <f t="shared" si="734"/>
        <v>No Discount</v>
      </c>
      <c r="T3629" s="46" t="str">
        <f t="shared" si="735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736"/>
        <v>0</v>
      </c>
      <c r="W3629" s="46" t="str">
        <f t="shared" si="737"/>
        <v>-</v>
      </c>
      <c r="X3629" s="58">
        <f t="shared" si="738"/>
        <v>0</v>
      </c>
      <c r="Y3629" s="46" t="str">
        <f t="shared" si="739"/>
        <v>Yes</v>
      </c>
      <c r="Z3629" s="46" t="str">
        <f t="shared" si="740"/>
        <v>Very high</v>
      </c>
    </row>
    <row r="3630" spans="1:26" x14ac:dyDescent="0.25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728"/>
        <v>474</v>
      </c>
      <c r="L3630" s="46">
        <f t="shared" si="729"/>
        <v>525</v>
      </c>
      <c r="M3630" s="46">
        <v>30</v>
      </c>
      <c r="N3630" s="46">
        <f t="shared" si="730"/>
        <v>555</v>
      </c>
      <c r="O3630" s="46">
        <f t="shared" si="731"/>
        <v>81</v>
      </c>
      <c r="P3630" s="46" t="s">
        <v>30</v>
      </c>
      <c r="Q3630" s="58">
        <f t="shared" si="732"/>
        <v>0</v>
      </c>
      <c r="R3630" s="46" t="str">
        <f t="shared" si="733"/>
        <v>-</v>
      </c>
      <c r="S3630" s="58" t="str">
        <f t="shared" si="734"/>
        <v>No Discount</v>
      </c>
      <c r="T3630" s="46" t="str">
        <f t="shared" si="735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si="736"/>
        <v>0</v>
      </c>
      <c r="W3630" s="46" t="str">
        <f t="shared" si="737"/>
        <v>-</v>
      </c>
      <c r="X3630" s="58">
        <f t="shared" si="738"/>
        <v>0</v>
      </c>
      <c r="Y3630" s="46" t="str">
        <f t="shared" si="739"/>
        <v>No</v>
      </c>
      <c r="Z3630" s="46" t="str">
        <f t="shared" si="740"/>
        <v>MID</v>
      </c>
    </row>
    <row r="3631" spans="1:26" x14ac:dyDescent="0.25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728"/>
        <v>7880</v>
      </c>
      <c r="L3631" s="46">
        <f t="shared" si="729"/>
        <v>8352</v>
      </c>
      <c r="M3631" s="46">
        <v>63</v>
      </c>
      <c r="N3631" s="46">
        <f t="shared" si="730"/>
        <v>8415</v>
      </c>
      <c r="O3631" s="46">
        <f t="shared" si="731"/>
        <v>535</v>
      </c>
      <c r="P3631" s="46" t="s">
        <v>28</v>
      </c>
      <c r="Q3631" s="58">
        <f t="shared" si="732"/>
        <v>0.3</v>
      </c>
      <c r="R3631" s="46">
        <f t="shared" si="733"/>
        <v>2524.5</v>
      </c>
      <c r="S3631" s="58" t="str">
        <f t="shared" si="734"/>
        <v>No Discount</v>
      </c>
      <c r="T3631" s="46" t="str">
        <f t="shared" si="735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736"/>
        <v>0.3</v>
      </c>
      <c r="W3631" s="46">
        <f t="shared" si="737"/>
        <v>2524.5</v>
      </c>
      <c r="X3631" s="58">
        <f t="shared" si="738"/>
        <v>0</v>
      </c>
      <c r="Y3631" s="46" t="str">
        <f t="shared" si="739"/>
        <v>Yes</v>
      </c>
      <c r="Z3631" s="46" t="str">
        <f t="shared" si="740"/>
        <v>Very high</v>
      </c>
    </row>
    <row r="3632" spans="1:26" x14ac:dyDescent="0.25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728"/>
        <v>22265</v>
      </c>
      <c r="L3632" s="46">
        <f t="shared" si="729"/>
        <v>24040</v>
      </c>
      <c r="M3632" s="46">
        <v>58</v>
      </c>
      <c r="N3632" s="46">
        <f t="shared" si="730"/>
        <v>24098</v>
      </c>
      <c r="O3632" s="46">
        <f t="shared" si="731"/>
        <v>1833</v>
      </c>
      <c r="P3632" s="46" t="s">
        <v>28</v>
      </c>
      <c r="Q3632" s="58">
        <f t="shared" si="732"/>
        <v>0</v>
      </c>
      <c r="R3632" s="46">
        <f t="shared" si="733"/>
        <v>3614.7</v>
      </c>
      <c r="S3632" s="58" t="str">
        <f t="shared" si="734"/>
        <v>No Discount</v>
      </c>
      <c r="T3632" s="46" t="str">
        <f t="shared" si="735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736"/>
        <v>0</v>
      </c>
      <c r="W3632" s="46" t="str">
        <f t="shared" si="737"/>
        <v>-</v>
      </c>
      <c r="X3632" s="58">
        <f t="shared" si="738"/>
        <v>0</v>
      </c>
      <c r="Y3632" s="46" t="str">
        <f t="shared" si="739"/>
        <v>Yes</v>
      </c>
      <c r="Z3632" s="46" t="str">
        <f t="shared" si="740"/>
        <v>HIGH</v>
      </c>
    </row>
    <row r="3633" spans="1:26" x14ac:dyDescent="0.25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728"/>
        <v>374</v>
      </c>
      <c r="L3633" s="46">
        <f t="shared" si="729"/>
        <v>404</v>
      </c>
      <c r="M3633" s="46">
        <v>30</v>
      </c>
      <c r="N3633" s="46">
        <f t="shared" si="730"/>
        <v>434</v>
      </c>
      <c r="O3633" s="46">
        <f t="shared" si="731"/>
        <v>60</v>
      </c>
      <c r="P3633" s="46" t="s">
        <v>30</v>
      </c>
      <c r="Q3633" s="58">
        <f t="shared" si="732"/>
        <v>0.3</v>
      </c>
      <c r="R3633" s="46">
        <f t="shared" si="733"/>
        <v>130.19999999999999</v>
      </c>
      <c r="S3633" s="58" t="str">
        <f t="shared" si="734"/>
        <v>No Discount</v>
      </c>
      <c r="T3633" s="46" t="str">
        <f t="shared" si="735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736"/>
        <v>0.3</v>
      </c>
      <c r="W3633" s="46">
        <f t="shared" si="737"/>
        <v>130.19999999999999</v>
      </c>
      <c r="X3633" s="58">
        <f t="shared" si="738"/>
        <v>0</v>
      </c>
      <c r="Y3633" s="46" t="str">
        <f t="shared" si="739"/>
        <v>No</v>
      </c>
      <c r="Z3633" s="46" t="str">
        <f t="shared" si="740"/>
        <v>MID</v>
      </c>
    </row>
    <row r="3634" spans="1:26" x14ac:dyDescent="0.25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728"/>
        <v>37926</v>
      </c>
      <c r="L3634" s="46">
        <f t="shared" si="729"/>
        <v>39810</v>
      </c>
      <c r="M3634" s="46">
        <v>92</v>
      </c>
      <c r="N3634" s="46">
        <f t="shared" si="730"/>
        <v>39902</v>
      </c>
      <c r="O3634" s="46">
        <f t="shared" si="731"/>
        <v>1976</v>
      </c>
      <c r="P3634" s="46" t="s">
        <v>30</v>
      </c>
      <c r="Q3634" s="58">
        <f t="shared" si="732"/>
        <v>0</v>
      </c>
      <c r="R3634" s="46" t="str">
        <f t="shared" si="733"/>
        <v>-</v>
      </c>
      <c r="S3634" s="58" t="str">
        <f t="shared" si="734"/>
        <v>No Discount</v>
      </c>
      <c r="T3634" s="46" t="str">
        <f t="shared" si="735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736"/>
        <v>0</v>
      </c>
      <c r="W3634" s="46" t="str">
        <f t="shared" si="737"/>
        <v>-</v>
      </c>
      <c r="X3634" s="58">
        <f t="shared" si="738"/>
        <v>0</v>
      </c>
      <c r="Y3634" s="46" t="str">
        <f t="shared" si="739"/>
        <v>Yes</v>
      </c>
      <c r="Z3634" s="46" t="str">
        <f t="shared" si="740"/>
        <v>Very high</v>
      </c>
    </row>
    <row r="3635" spans="1:26" x14ac:dyDescent="0.25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728"/>
        <v>1308</v>
      </c>
      <c r="L3635" s="46">
        <f t="shared" si="729"/>
        <v>1372</v>
      </c>
      <c r="M3635" s="46">
        <v>69</v>
      </c>
      <c r="N3635" s="46">
        <f t="shared" si="730"/>
        <v>1441</v>
      </c>
      <c r="O3635" s="46">
        <f t="shared" si="731"/>
        <v>133</v>
      </c>
      <c r="P3635" s="46" t="s">
        <v>28</v>
      </c>
      <c r="Q3635" s="58">
        <f t="shared" si="732"/>
        <v>0</v>
      </c>
      <c r="R3635" s="46">
        <f t="shared" si="733"/>
        <v>216.15</v>
      </c>
      <c r="S3635" s="58" t="str">
        <f t="shared" si="734"/>
        <v>No Discount</v>
      </c>
      <c r="T3635" s="46" t="str">
        <f t="shared" si="735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736"/>
        <v>0</v>
      </c>
      <c r="W3635" s="46" t="str">
        <f t="shared" si="737"/>
        <v>-</v>
      </c>
      <c r="X3635" s="58">
        <f t="shared" si="738"/>
        <v>0</v>
      </c>
      <c r="Y3635" s="46" t="str">
        <f t="shared" si="739"/>
        <v>No</v>
      </c>
      <c r="Z3635" s="46" t="str">
        <f t="shared" si="740"/>
        <v>Very high</v>
      </c>
    </row>
    <row r="3636" spans="1:26" x14ac:dyDescent="0.25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728"/>
        <v>11788</v>
      </c>
      <c r="L3636" s="46">
        <f t="shared" si="729"/>
        <v>12736</v>
      </c>
      <c r="M3636" s="46">
        <v>67</v>
      </c>
      <c r="N3636" s="46">
        <f t="shared" si="730"/>
        <v>12803</v>
      </c>
      <c r="O3636" s="46">
        <f t="shared" si="731"/>
        <v>1015</v>
      </c>
      <c r="P3636" s="46" t="s">
        <v>28</v>
      </c>
      <c r="Q3636" s="58">
        <f t="shared" si="732"/>
        <v>0</v>
      </c>
      <c r="R3636" s="46" t="str">
        <f t="shared" si="733"/>
        <v>-</v>
      </c>
      <c r="S3636" s="58" t="str">
        <f t="shared" si="734"/>
        <v>No Discount</v>
      </c>
      <c r="T3636" s="46" t="str">
        <f t="shared" si="735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736"/>
        <v>0</v>
      </c>
      <c r="W3636" s="46" t="str">
        <f t="shared" si="737"/>
        <v>-</v>
      </c>
      <c r="X3636" s="58">
        <f t="shared" si="738"/>
        <v>0</v>
      </c>
      <c r="Y3636" s="46" t="str">
        <f t="shared" si="739"/>
        <v>Yes</v>
      </c>
      <c r="Z3636" s="46" t="str">
        <f t="shared" si="740"/>
        <v>Very high</v>
      </c>
    </row>
    <row r="3637" spans="1:26" x14ac:dyDescent="0.25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728"/>
        <v>6887</v>
      </c>
      <c r="L3637" s="46">
        <f t="shared" si="729"/>
        <v>7361</v>
      </c>
      <c r="M3637" s="46">
        <v>87</v>
      </c>
      <c r="N3637" s="46">
        <f t="shared" si="730"/>
        <v>7448</v>
      </c>
      <c r="O3637" s="46">
        <f t="shared" si="731"/>
        <v>561</v>
      </c>
      <c r="P3637" s="46" t="s">
        <v>152</v>
      </c>
      <c r="Q3637" s="58">
        <f t="shared" si="732"/>
        <v>0.3</v>
      </c>
      <c r="R3637" s="46">
        <f t="shared" si="733"/>
        <v>2234.4</v>
      </c>
      <c r="S3637" s="58" t="str">
        <f t="shared" si="734"/>
        <v>No Discount</v>
      </c>
      <c r="T3637" s="46" t="str">
        <f t="shared" si="735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736"/>
        <v>0.3</v>
      </c>
      <c r="W3637" s="46">
        <f t="shared" si="737"/>
        <v>2234.4</v>
      </c>
      <c r="X3637" s="58">
        <f t="shared" si="738"/>
        <v>0</v>
      </c>
      <c r="Y3637" s="46" t="str">
        <f t="shared" si="739"/>
        <v>Yes</v>
      </c>
      <c r="Z3637" s="46" t="str">
        <f t="shared" si="740"/>
        <v>Very high</v>
      </c>
    </row>
    <row r="3638" spans="1:26" x14ac:dyDescent="0.25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728"/>
        <v>3102</v>
      </c>
      <c r="L3638" s="46">
        <f t="shared" si="729"/>
        <v>3354</v>
      </c>
      <c r="M3638" s="46">
        <v>21</v>
      </c>
      <c r="N3638" s="46">
        <f t="shared" si="730"/>
        <v>3375</v>
      </c>
      <c r="O3638" s="46">
        <f t="shared" si="731"/>
        <v>273</v>
      </c>
      <c r="P3638" s="46" t="s">
        <v>30</v>
      </c>
      <c r="Q3638" s="58">
        <f t="shared" si="732"/>
        <v>0</v>
      </c>
      <c r="R3638" s="46" t="str">
        <f t="shared" si="733"/>
        <v>-</v>
      </c>
      <c r="S3638" s="58" t="str">
        <f t="shared" si="734"/>
        <v>No Discount</v>
      </c>
      <c r="T3638" s="46" t="str">
        <f t="shared" si="735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736"/>
        <v>0</v>
      </c>
      <c r="W3638" s="46" t="str">
        <f t="shared" si="737"/>
        <v>-</v>
      </c>
      <c r="X3638" s="58">
        <f t="shared" si="738"/>
        <v>0</v>
      </c>
      <c r="Y3638" s="46" t="str">
        <f t="shared" si="739"/>
        <v>Yes</v>
      </c>
      <c r="Z3638" s="46" t="str">
        <f t="shared" si="740"/>
        <v>MID</v>
      </c>
    </row>
    <row r="3639" spans="1:26" x14ac:dyDescent="0.25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728"/>
        <v>10262</v>
      </c>
      <c r="L3639" s="46">
        <f t="shared" si="729"/>
        <v>10864</v>
      </c>
      <c r="M3639" s="46">
        <v>84</v>
      </c>
      <c r="N3639" s="46">
        <f t="shared" si="730"/>
        <v>10948</v>
      </c>
      <c r="O3639" s="46">
        <f t="shared" si="731"/>
        <v>686</v>
      </c>
      <c r="P3639" s="46" t="s">
        <v>28</v>
      </c>
      <c r="Q3639" s="58">
        <f t="shared" si="732"/>
        <v>0</v>
      </c>
      <c r="R3639" s="46" t="str">
        <f t="shared" si="733"/>
        <v>-</v>
      </c>
      <c r="S3639" s="58" t="str">
        <f t="shared" si="734"/>
        <v>No Discount</v>
      </c>
      <c r="T3639" s="46" t="str">
        <f t="shared" si="735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736"/>
        <v>0</v>
      </c>
      <c r="W3639" s="46" t="str">
        <f t="shared" si="737"/>
        <v>-</v>
      </c>
      <c r="X3639" s="58">
        <f t="shared" si="738"/>
        <v>0</v>
      </c>
      <c r="Y3639" s="46" t="str">
        <f t="shared" si="739"/>
        <v>Yes</v>
      </c>
      <c r="Z3639" s="46" t="str">
        <f t="shared" si="740"/>
        <v>Very high</v>
      </c>
    </row>
    <row r="3640" spans="1:26" x14ac:dyDescent="0.25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728"/>
        <v>246</v>
      </c>
      <c r="L3640" s="46">
        <f t="shared" si="729"/>
        <v>276</v>
      </c>
      <c r="M3640" s="46">
        <v>10</v>
      </c>
      <c r="N3640" s="46">
        <f t="shared" si="730"/>
        <v>286</v>
      </c>
      <c r="O3640" s="46">
        <f t="shared" si="731"/>
        <v>40</v>
      </c>
      <c r="P3640" s="46" t="s">
        <v>30</v>
      </c>
      <c r="Q3640" s="58">
        <f t="shared" si="732"/>
        <v>0</v>
      </c>
      <c r="R3640" s="46">
        <f t="shared" si="733"/>
        <v>80.080000000000013</v>
      </c>
      <c r="S3640" s="58" t="str">
        <f t="shared" si="734"/>
        <v>No Discount</v>
      </c>
      <c r="T3640" s="46" t="str">
        <f t="shared" si="735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736"/>
        <v>0</v>
      </c>
      <c r="W3640" s="46">
        <f t="shared" si="737"/>
        <v>80.080000000000013</v>
      </c>
      <c r="X3640" s="58">
        <f t="shared" si="738"/>
        <v>0</v>
      </c>
      <c r="Y3640" s="46" t="str">
        <f t="shared" si="739"/>
        <v>No</v>
      </c>
      <c r="Z3640" s="46" t="str">
        <f t="shared" si="740"/>
        <v>LOW</v>
      </c>
    </row>
    <row r="3641" spans="1:26" x14ac:dyDescent="0.25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728"/>
        <v>6568</v>
      </c>
      <c r="L3641" s="46">
        <f t="shared" si="729"/>
        <v>7096</v>
      </c>
      <c r="M3641" s="46">
        <v>51</v>
      </c>
      <c r="N3641" s="46">
        <f t="shared" si="730"/>
        <v>7147</v>
      </c>
      <c r="O3641" s="46">
        <f t="shared" si="731"/>
        <v>579</v>
      </c>
      <c r="P3641" s="46" t="s">
        <v>28</v>
      </c>
      <c r="Q3641" s="58">
        <f t="shared" si="732"/>
        <v>0.3</v>
      </c>
      <c r="R3641" s="46">
        <f t="shared" si="733"/>
        <v>2144.1</v>
      </c>
      <c r="S3641" s="58" t="str">
        <f t="shared" si="734"/>
        <v>No Discount</v>
      </c>
      <c r="T3641" s="46" t="str">
        <f t="shared" si="735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736"/>
        <v>0.3</v>
      </c>
      <c r="W3641" s="46">
        <f t="shared" si="737"/>
        <v>2144.1</v>
      </c>
      <c r="X3641" s="58">
        <f t="shared" si="738"/>
        <v>0</v>
      </c>
      <c r="Y3641" s="46" t="str">
        <f t="shared" si="739"/>
        <v>No</v>
      </c>
      <c r="Z3641" s="46" t="str">
        <f t="shared" si="740"/>
        <v>HIGH</v>
      </c>
    </row>
    <row r="3642" spans="1:26" x14ac:dyDescent="0.25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728"/>
        <v>2490</v>
      </c>
      <c r="L3642" s="46">
        <f t="shared" si="729"/>
        <v>2742</v>
      </c>
      <c r="M3642" s="46">
        <v>26</v>
      </c>
      <c r="N3642" s="46">
        <f t="shared" si="730"/>
        <v>2768</v>
      </c>
      <c r="O3642" s="46">
        <f t="shared" si="731"/>
        <v>278</v>
      </c>
      <c r="P3642" s="46" t="s">
        <v>30</v>
      </c>
      <c r="Q3642" s="58">
        <f t="shared" si="732"/>
        <v>0.3</v>
      </c>
      <c r="R3642" s="46">
        <f t="shared" si="733"/>
        <v>830.4</v>
      </c>
      <c r="S3642" s="58" t="str">
        <f t="shared" si="734"/>
        <v>No Discount</v>
      </c>
      <c r="T3642" s="46" t="str">
        <f t="shared" si="735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736"/>
        <v>0.3</v>
      </c>
      <c r="W3642" s="46">
        <f t="shared" si="737"/>
        <v>830.4</v>
      </c>
      <c r="X3642" s="58">
        <f t="shared" si="738"/>
        <v>0</v>
      </c>
      <c r="Y3642" s="46" t="str">
        <f t="shared" si="739"/>
        <v>No</v>
      </c>
      <c r="Z3642" s="46" t="str">
        <f t="shared" si="740"/>
        <v>MID</v>
      </c>
    </row>
    <row r="3643" spans="1:26" x14ac:dyDescent="0.25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728"/>
        <v>6600</v>
      </c>
      <c r="L3643" s="46">
        <f t="shared" si="729"/>
        <v>7192</v>
      </c>
      <c r="M3643" s="46">
        <v>84</v>
      </c>
      <c r="N3643" s="46">
        <f t="shared" si="730"/>
        <v>7276</v>
      </c>
      <c r="O3643" s="46">
        <f t="shared" si="731"/>
        <v>676</v>
      </c>
      <c r="P3643" s="46" t="s">
        <v>30</v>
      </c>
      <c r="Q3643" s="58">
        <f t="shared" si="732"/>
        <v>0</v>
      </c>
      <c r="R3643" s="46" t="str">
        <f t="shared" si="733"/>
        <v>-</v>
      </c>
      <c r="S3643" s="58" t="str">
        <f t="shared" si="734"/>
        <v>No Discount</v>
      </c>
      <c r="T3643" s="46" t="str">
        <f t="shared" si="735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736"/>
        <v>0</v>
      </c>
      <c r="W3643" s="46" t="str">
        <f t="shared" si="737"/>
        <v>-</v>
      </c>
      <c r="X3643" s="58">
        <f t="shared" si="738"/>
        <v>0</v>
      </c>
      <c r="Y3643" s="46" t="str">
        <f t="shared" si="739"/>
        <v>No</v>
      </c>
      <c r="Z3643" s="46" t="str">
        <f t="shared" si="740"/>
        <v>Very high</v>
      </c>
    </row>
    <row r="3644" spans="1:26" x14ac:dyDescent="0.25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728"/>
        <v>10720</v>
      </c>
      <c r="L3644" s="46">
        <f t="shared" si="729"/>
        <v>11355</v>
      </c>
      <c r="M3644" s="46">
        <v>46</v>
      </c>
      <c r="N3644" s="46">
        <f t="shared" si="730"/>
        <v>11401</v>
      </c>
      <c r="O3644" s="46">
        <f t="shared" si="731"/>
        <v>681</v>
      </c>
      <c r="P3644" s="46" t="s">
        <v>30</v>
      </c>
      <c r="Q3644" s="58">
        <f t="shared" si="732"/>
        <v>0</v>
      </c>
      <c r="R3644" s="46" t="str">
        <f t="shared" si="733"/>
        <v>-</v>
      </c>
      <c r="S3644" s="58" t="str">
        <f t="shared" si="734"/>
        <v>No Discount</v>
      </c>
      <c r="T3644" s="46" t="str">
        <f t="shared" si="735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736"/>
        <v>0</v>
      </c>
      <c r="W3644" s="46" t="str">
        <f t="shared" si="737"/>
        <v>-</v>
      </c>
      <c r="X3644" s="58">
        <f t="shared" si="738"/>
        <v>0</v>
      </c>
      <c r="Y3644" s="46" t="str">
        <f t="shared" si="739"/>
        <v>Yes</v>
      </c>
      <c r="Z3644" s="46" t="str">
        <f t="shared" si="740"/>
        <v>HIGH</v>
      </c>
    </row>
    <row r="3645" spans="1:26" x14ac:dyDescent="0.25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728"/>
        <v>23277</v>
      </c>
      <c r="L3645" s="46">
        <f t="shared" si="729"/>
        <v>25857</v>
      </c>
      <c r="M3645" s="46">
        <v>28</v>
      </c>
      <c r="N3645" s="46">
        <f t="shared" si="730"/>
        <v>25885</v>
      </c>
      <c r="O3645" s="46">
        <f t="shared" si="731"/>
        <v>2608</v>
      </c>
      <c r="P3645" s="46" t="s">
        <v>28</v>
      </c>
      <c r="Q3645" s="58">
        <f t="shared" si="732"/>
        <v>0</v>
      </c>
      <c r="R3645" s="46" t="str">
        <f t="shared" si="733"/>
        <v>-</v>
      </c>
      <c r="S3645" s="58">
        <f t="shared" si="734"/>
        <v>0.02</v>
      </c>
      <c r="T3645" s="46" t="str">
        <f t="shared" si="735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736"/>
        <v>0</v>
      </c>
      <c r="W3645" s="46" t="str">
        <f t="shared" si="737"/>
        <v>-</v>
      </c>
      <c r="X3645" s="58">
        <f t="shared" si="738"/>
        <v>0.02</v>
      </c>
      <c r="Y3645" s="46" t="str">
        <f t="shared" si="739"/>
        <v>Yes</v>
      </c>
      <c r="Z3645" s="46" t="str">
        <f t="shared" si="740"/>
        <v>MID</v>
      </c>
    </row>
    <row r="3646" spans="1:26" x14ac:dyDescent="0.25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728"/>
        <v>2454</v>
      </c>
      <c r="L3646" s="46">
        <f t="shared" si="729"/>
        <v>2646</v>
      </c>
      <c r="M3646" s="46">
        <v>87</v>
      </c>
      <c r="N3646" s="46">
        <f t="shared" si="730"/>
        <v>2733</v>
      </c>
      <c r="O3646" s="46">
        <f t="shared" si="731"/>
        <v>279</v>
      </c>
      <c r="P3646" s="46" t="s">
        <v>30</v>
      </c>
      <c r="Q3646" s="58">
        <f t="shared" si="732"/>
        <v>0</v>
      </c>
      <c r="R3646" s="46">
        <f t="shared" si="733"/>
        <v>765.24000000000012</v>
      </c>
      <c r="S3646" s="58" t="str">
        <f t="shared" si="734"/>
        <v>No Discount</v>
      </c>
      <c r="T3646" s="46" t="str">
        <f t="shared" si="735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736"/>
        <v>0</v>
      </c>
      <c r="W3646" s="46">
        <f t="shared" si="737"/>
        <v>765.24000000000012</v>
      </c>
      <c r="X3646" s="58">
        <f t="shared" si="738"/>
        <v>0</v>
      </c>
      <c r="Y3646" s="46" t="str">
        <f t="shared" si="739"/>
        <v>No</v>
      </c>
      <c r="Z3646" s="46" t="str">
        <f t="shared" si="740"/>
        <v>Very high</v>
      </c>
    </row>
    <row r="3647" spans="1:26" x14ac:dyDescent="0.25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728"/>
        <v>59</v>
      </c>
      <c r="L3647" s="46">
        <f t="shared" si="729"/>
        <v>63</v>
      </c>
      <c r="M3647" s="46">
        <v>10</v>
      </c>
      <c r="N3647" s="46">
        <f t="shared" si="730"/>
        <v>73</v>
      </c>
      <c r="O3647" s="46">
        <f t="shared" si="731"/>
        <v>14</v>
      </c>
      <c r="P3647" s="46" t="s">
        <v>28</v>
      </c>
      <c r="Q3647" s="58">
        <f t="shared" si="732"/>
        <v>0</v>
      </c>
      <c r="R3647" s="46">
        <f t="shared" si="733"/>
        <v>10.95</v>
      </c>
      <c r="S3647" s="58" t="str">
        <f t="shared" si="734"/>
        <v>No Discount</v>
      </c>
      <c r="T3647" s="46" t="str">
        <f t="shared" si="735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736"/>
        <v>0</v>
      </c>
      <c r="W3647" s="46" t="str">
        <f t="shared" si="737"/>
        <v>-</v>
      </c>
      <c r="X3647" s="58">
        <f t="shared" si="738"/>
        <v>0</v>
      </c>
      <c r="Y3647" s="46" t="str">
        <f t="shared" si="739"/>
        <v>No</v>
      </c>
      <c r="Z3647" s="46" t="str">
        <f t="shared" si="740"/>
        <v>LOW</v>
      </c>
    </row>
    <row r="3648" spans="1:26" x14ac:dyDescent="0.25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728"/>
        <v>16606</v>
      </c>
      <c r="L3648" s="46">
        <f t="shared" si="729"/>
        <v>17260</v>
      </c>
      <c r="M3648" s="46">
        <v>50</v>
      </c>
      <c r="N3648" s="46">
        <f t="shared" si="730"/>
        <v>17310</v>
      </c>
      <c r="O3648" s="46">
        <f t="shared" si="731"/>
        <v>704</v>
      </c>
      <c r="P3648" s="46" t="s">
        <v>28</v>
      </c>
      <c r="Q3648" s="58">
        <f t="shared" si="732"/>
        <v>0.3</v>
      </c>
      <c r="R3648" s="46">
        <f t="shared" si="733"/>
        <v>5193</v>
      </c>
      <c r="S3648" s="58" t="str">
        <f t="shared" si="734"/>
        <v>No Discount</v>
      </c>
      <c r="T3648" s="46" t="str">
        <f t="shared" si="735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736"/>
        <v>0.3</v>
      </c>
      <c r="W3648" s="46">
        <f t="shared" si="737"/>
        <v>5193</v>
      </c>
      <c r="X3648" s="58">
        <f t="shared" si="738"/>
        <v>0</v>
      </c>
      <c r="Y3648" s="46" t="str">
        <f t="shared" si="739"/>
        <v>Yes</v>
      </c>
      <c r="Z3648" s="46" t="str">
        <f t="shared" si="740"/>
        <v>HIGH</v>
      </c>
    </row>
    <row r="3649" spans="1:26" x14ac:dyDescent="0.25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728"/>
        <v>3526</v>
      </c>
      <c r="L3649" s="46">
        <f t="shared" si="729"/>
        <v>3774</v>
      </c>
      <c r="M3649" s="46">
        <v>23</v>
      </c>
      <c r="N3649" s="46">
        <f t="shared" si="730"/>
        <v>3797</v>
      </c>
      <c r="O3649" s="46">
        <f t="shared" si="731"/>
        <v>271</v>
      </c>
      <c r="P3649" s="46" t="s">
        <v>28</v>
      </c>
      <c r="Q3649" s="58">
        <f t="shared" si="732"/>
        <v>0</v>
      </c>
      <c r="R3649" s="46">
        <f t="shared" si="733"/>
        <v>569.54999999999995</v>
      </c>
      <c r="S3649" s="58" t="str">
        <f t="shared" si="734"/>
        <v>No Discount</v>
      </c>
      <c r="T3649" s="46" t="str">
        <f t="shared" si="735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736"/>
        <v>0</v>
      </c>
      <c r="W3649" s="46" t="str">
        <f t="shared" si="737"/>
        <v>-</v>
      </c>
      <c r="X3649" s="58">
        <f t="shared" si="738"/>
        <v>0</v>
      </c>
      <c r="Y3649" s="46" t="str">
        <f t="shared" si="739"/>
        <v>Yes</v>
      </c>
      <c r="Z3649" s="46" t="str">
        <f t="shared" si="740"/>
        <v>MID</v>
      </c>
    </row>
    <row r="3650" spans="1:26" x14ac:dyDescent="0.25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728"/>
        <v>18279</v>
      </c>
      <c r="L3650" s="46">
        <f t="shared" si="729"/>
        <v>18822</v>
      </c>
      <c r="M3650" s="46">
        <v>44</v>
      </c>
      <c r="N3650" s="46">
        <f t="shared" si="730"/>
        <v>18866</v>
      </c>
      <c r="O3650" s="46">
        <f t="shared" si="731"/>
        <v>587</v>
      </c>
      <c r="P3650" s="46" t="s">
        <v>28</v>
      </c>
      <c r="Q3650" s="58">
        <f t="shared" si="732"/>
        <v>0</v>
      </c>
      <c r="R3650" s="46">
        <f t="shared" si="733"/>
        <v>5282.4800000000005</v>
      </c>
      <c r="S3650" s="58" t="str">
        <f t="shared" si="734"/>
        <v>No Discount</v>
      </c>
      <c r="T3650" s="46" t="str">
        <f t="shared" si="735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736"/>
        <v>0</v>
      </c>
      <c r="W3650" s="46">
        <f t="shared" si="737"/>
        <v>5282.4800000000005</v>
      </c>
      <c r="X3650" s="58">
        <f t="shared" si="738"/>
        <v>0</v>
      </c>
      <c r="Y3650" s="46" t="str">
        <f t="shared" si="739"/>
        <v>Yes</v>
      </c>
      <c r="Z3650" s="46" t="str">
        <f t="shared" si="740"/>
        <v>HIGH</v>
      </c>
    </row>
    <row r="3651" spans="1:26" x14ac:dyDescent="0.25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741">I3651*J3651</f>
        <v>10914</v>
      </c>
      <c r="L3651" s="46">
        <f t="shared" ref="L3651:L3714" si="742">H3651*J3651</f>
        <v>11672</v>
      </c>
      <c r="M3651" s="46">
        <v>29</v>
      </c>
      <c r="N3651" s="46">
        <f t="shared" ref="N3651:N3714" si="743">L3651+M3651</f>
        <v>11701</v>
      </c>
      <c r="O3651" s="46">
        <f t="shared" ref="O3651:O3714" si="744">N3651-K3651</f>
        <v>787</v>
      </c>
      <c r="P3651" s="46" t="s">
        <v>28</v>
      </c>
      <c r="Q3651" s="58">
        <f t="shared" ref="Q3651:Q3714" si="745">IF(E3651="Amazon",30%,0)</f>
        <v>0.3</v>
      </c>
      <c r="R3651" s="46">
        <f t="shared" ref="R3651:R3714" si="746">IF(E3651="Amazon",30%*N3651,IF(E3651="Flipkart",28%*N3651,IF(E3651="India Mart",15%*N3651,"-")))</f>
        <v>3510.2999999999997</v>
      </c>
      <c r="S3651" s="58" t="str">
        <f t="shared" ref="S3651:S3714" si="747">IF(AND(E3651="Website",N3651&gt;25000),2%,"No Discount")</f>
        <v>No Discount</v>
      </c>
      <c r="T3651" s="46" t="str">
        <f t="shared" ref="T3651:T3714" si="748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ref="V3651:V3714" si="749">IF(E3651="Amazon",30%,0%)</f>
        <v>0.3</v>
      </c>
      <c r="W3651" s="46">
        <f t="shared" ref="W3651:W3714" si="750">IF(E3651="Amazon",N3651*30%,IF(E3651="flipkart",N3651*28%,IF(E3651="indiamart",N3651*15%,"-")))</f>
        <v>3510.2999999999997</v>
      </c>
      <c r="X3651" s="58">
        <f t="shared" ref="X3651:X3714" si="751">IF(AND(E3651="website",N3651&gt;25000),2%,0%)</f>
        <v>0</v>
      </c>
      <c r="Y3651" s="46" t="str">
        <f t="shared" ref="Y3651:Y3714" si="752">IF(OR(D3651="Furniture",D3651="Technology"),"Yes","No")</f>
        <v>Yes</v>
      </c>
      <c r="Z3651" s="46" t="str">
        <f t="shared" ref="Z3651:Z3714" si="753">_xlfn.IFS(M3651&lt;=20,"LOW",M3651&lt;=40,"MID",M3651&lt;=60,"HIGH",M3651&gt;60,"Very high")</f>
        <v>MID</v>
      </c>
    </row>
    <row r="3652" spans="1:26" x14ac:dyDescent="0.25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741"/>
        <v>1118</v>
      </c>
      <c r="L3652" s="46">
        <f t="shared" si="742"/>
        <v>1252</v>
      </c>
      <c r="M3652" s="46">
        <v>95</v>
      </c>
      <c r="N3652" s="46">
        <f t="shared" si="743"/>
        <v>1347</v>
      </c>
      <c r="O3652" s="46">
        <f t="shared" si="744"/>
        <v>229</v>
      </c>
      <c r="P3652" s="46" t="s">
        <v>28</v>
      </c>
      <c r="Q3652" s="58">
        <f t="shared" si="745"/>
        <v>0</v>
      </c>
      <c r="R3652" s="46" t="str">
        <f t="shared" si="746"/>
        <v>-</v>
      </c>
      <c r="S3652" s="58" t="str">
        <f t="shared" si="747"/>
        <v>No Discount</v>
      </c>
      <c r="T3652" s="46" t="str">
        <f t="shared" si="748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749"/>
        <v>0</v>
      </c>
      <c r="W3652" s="46" t="str">
        <f t="shared" si="750"/>
        <v>-</v>
      </c>
      <c r="X3652" s="58">
        <f t="shared" si="751"/>
        <v>0</v>
      </c>
      <c r="Y3652" s="46" t="str">
        <f t="shared" si="752"/>
        <v>No</v>
      </c>
      <c r="Z3652" s="46" t="str">
        <f t="shared" si="753"/>
        <v>Very high</v>
      </c>
    </row>
    <row r="3653" spans="1:26" x14ac:dyDescent="0.25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741"/>
        <v>15046</v>
      </c>
      <c r="L3653" s="46">
        <f t="shared" si="742"/>
        <v>16398</v>
      </c>
      <c r="M3653" s="46">
        <v>89</v>
      </c>
      <c r="N3653" s="46">
        <f t="shared" si="743"/>
        <v>16487</v>
      </c>
      <c r="O3653" s="46">
        <f t="shared" si="744"/>
        <v>1441</v>
      </c>
      <c r="P3653" s="46" t="s">
        <v>30</v>
      </c>
      <c r="Q3653" s="58">
        <f t="shared" si="745"/>
        <v>0</v>
      </c>
      <c r="R3653" s="46" t="str">
        <f t="shared" si="746"/>
        <v>-</v>
      </c>
      <c r="S3653" s="58" t="str">
        <f t="shared" si="747"/>
        <v>No Discount</v>
      </c>
      <c r="T3653" s="46" t="str">
        <f t="shared" si="748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749"/>
        <v>0</v>
      </c>
      <c r="W3653" s="46" t="str">
        <f t="shared" si="750"/>
        <v>-</v>
      </c>
      <c r="X3653" s="58">
        <f t="shared" si="751"/>
        <v>0</v>
      </c>
      <c r="Y3653" s="46" t="str">
        <f t="shared" si="752"/>
        <v>Yes</v>
      </c>
      <c r="Z3653" s="46" t="str">
        <f t="shared" si="753"/>
        <v>Very high</v>
      </c>
    </row>
    <row r="3654" spans="1:26" x14ac:dyDescent="0.25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741"/>
        <v>2901</v>
      </c>
      <c r="L3654" s="46">
        <f t="shared" si="742"/>
        <v>3224</v>
      </c>
      <c r="M3654" s="46">
        <v>76</v>
      </c>
      <c r="N3654" s="46">
        <f t="shared" si="743"/>
        <v>3300</v>
      </c>
      <c r="O3654" s="46">
        <f t="shared" si="744"/>
        <v>399</v>
      </c>
      <c r="P3654" s="46" t="s">
        <v>30</v>
      </c>
      <c r="Q3654" s="58">
        <f t="shared" si="745"/>
        <v>0</v>
      </c>
      <c r="R3654" s="46" t="str">
        <f t="shared" si="746"/>
        <v>-</v>
      </c>
      <c r="S3654" s="58" t="str">
        <f t="shared" si="747"/>
        <v>No Discount</v>
      </c>
      <c r="T3654" s="46" t="str">
        <f t="shared" si="748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749"/>
        <v>0</v>
      </c>
      <c r="W3654" s="46" t="str">
        <f t="shared" si="750"/>
        <v>-</v>
      </c>
      <c r="X3654" s="58">
        <f t="shared" si="751"/>
        <v>0</v>
      </c>
      <c r="Y3654" s="46" t="str">
        <f t="shared" si="752"/>
        <v>Yes</v>
      </c>
      <c r="Z3654" s="46" t="str">
        <f t="shared" si="753"/>
        <v>Very high</v>
      </c>
    </row>
    <row r="3655" spans="1:26" x14ac:dyDescent="0.25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741"/>
        <v>10180</v>
      </c>
      <c r="L3655" s="46">
        <f t="shared" si="742"/>
        <v>10988</v>
      </c>
      <c r="M3655" s="46">
        <v>56</v>
      </c>
      <c r="N3655" s="46">
        <f t="shared" si="743"/>
        <v>11044</v>
      </c>
      <c r="O3655" s="46">
        <f t="shared" si="744"/>
        <v>864</v>
      </c>
      <c r="P3655" s="46" t="s">
        <v>30</v>
      </c>
      <c r="Q3655" s="58">
        <f t="shared" si="745"/>
        <v>0.3</v>
      </c>
      <c r="R3655" s="46">
        <f t="shared" si="746"/>
        <v>3313.2</v>
      </c>
      <c r="S3655" s="58" t="str">
        <f t="shared" si="747"/>
        <v>No Discount</v>
      </c>
      <c r="T3655" s="46" t="str">
        <f t="shared" si="748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749"/>
        <v>0.3</v>
      </c>
      <c r="W3655" s="46">
        <f t="shared" si="750"/>
        <v>3313.2</v>
      </c>
      <c r="X3655" s="58">
        <f t="shared" si="751"/>
        <v>0</v>
      </c>
      <c r="Y3655" s="46" t="str">
        <f t="shared" si="752"/>
        <v>Yes</v>
      </c>
      <c r="Z3655" s="46" t="str">
        <f t="shared" si="753"/>
        <v>HIGH</v>
      </c>
    </row>
    <row r="3656" spans="1:26" x14ac:dyDescent="0.25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741"/>
        <v>8946</v>
      </c>
      <c r="L3656" s="46">
        <f t="shared" si="742"/>
        <v>9474</v>
      </c>
      <c r="M3656" s="46">
        <v>65</v>
      </c>
      <c r="N3656" s="46">
        <f t="shared" si="743"/>
        <v>9539</v>
      </c>
      <c r="O3656" s="46">
        <f t="shared" si="744"/>
        <v>593</v>
      </c>
      <c r="P3656" s="46" t="s">
        <v>30</v>
      </c>
      <c r="Q3656" s="58">
        <f t="shared" si="745"/>
        <v>0</v>
      </c>
      <c r="R3656" s="46" t="str">
        <f t="shared" si="746"/>
        <v>-</v>
      </c>
      <c r="S3656" s="58" t="str">
        <f t="shared" si="747"/>
        <v>No Discount</v>
      </c>
      <c r="T3656" s="46" t="str">
        <f t="shared" si="748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749"/>
        <v>0</v>
      </c>
      <c r="W3656" s="46" t="str">
        <f t="shared" si="750"/>
        <v>-</v>
      </c>
      <c r="X3656" s="58">
        <f t="shared" si="751"/>
        <v>0</v>
      </c>
      <c r="Y3656" s="46" t="str">
        <f t="shared" si="752"/>
        <v>Yes</v>
      </c>
      <c r="Z3656" s="46" t="str">
        <f t="shared" si="753"/>
        <v>Very high</v>
      </c>
    </row>
    <row r="3657" spans="1:26" x14ac:dyDescent="0.25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741"/>
        <v>15828</v>
      </c>
      <c r="L3657" s="46">
        <f t="shared" si="742"/>
        <v>17756</v>
      </c>
      <c r="M3657" s="46">
        <v>90</v>
      </c>
      <c r="N3657" s="46">
        <f t="shared" si="743"/>
        <v>17846</v>
      </c>
      <c r="O3657" s="46">
        <f t="shared" si="744"/>
        <v>2018</v>
      </c>
      <c r="P3657" s="46" t="s">
        <v>64</v>
      </c>
      <c r="Q3657" s="58">
        <f t="shared" si="745"/>
        <v>0.3</v>
      </c>
      <c r="R3657" s="46">
        <f t="shared" si="746"/>
        <v>5353.8</v>
      </c>
      <c r="S3657" s="58" t="str">
        <f t="shared" si="747"/>
        <v>No Discount</v>
      </c>
      <c r="T3657" s="46" t="str">
        <f t="shared" si="748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749"/>
        <v>0.3</v>
      </c>
      <c r="W3657" s="46">
        <f t="shared" si="750"/>
        <v>5353.8</v>
      </c>
      <c r="X3657" s="58">
        <f t="shared" si="751"/>
        <v>0</v>
      </c>
      <c r="Y3657" s="46" t="str">
        <f t="shared" si="752"/>
        <v>Yes</v>
      </c>
      <c r="Z3657" s="46" t="str">
        <f t="shared" si="753"/>
        <v>Very high</v>
      </c>
    </row>
    <row r="3658" spans="1:26" x14ac:dyDescent="0.25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741"/>
        <v>3120</v>
      </c>
      <c r="L3658" s="46">
        <f t="shared" si="742"/>
        <v>3306</v>
      </c>
      <c r="M3658" s="46">
        <v>67</v>
      </c>
      <c r="N3658" s="46">
        <f t="shared" si="743"/>
        <v>3373</v>
      </c>
      <c r="O3658" s="46">
        <f t="shared" si="744"/>
        <v>253</v>
      </c>
      <c r="P3658" s="46" t="s">
        <v>30</v>
      </c>
      <c r="Q3658" s="58">
        <f t="shared" si="745"/>
        <v>0</v>
      </c>
      <c r="R3658" s="46" t="str">
        <f t="shared" si="746"/>
        <v>-</v>
      </c>
      <c r="S3658" s="58" t="str">
        <f t="shared" si="747"/>
        <v>No Discount</v>
      </c>
      <c r="T3658" s="46" t="str">
        <f t="shared" si="748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749"/>
        <v>0</v>
      </c>
      <c r="W3658" s="46" t="str">
        <f t="shared" si="750"/>
        <v>-</v>
      </c>
      <c r="X3658" s="58">
        <f t="shared" si="751"/>
        <v>0</v>
      </c>
      <c r="Y3658" s="46" t="str">
        <f t="shared" si="752"/>
        <v>Yes</v>
      </c>
      <c r="Z3658" s="46" t="str">
        <f t="shared" si="753"/>
        <v>Very high</v>
      </c>
    </row>
    <row r="3659" spans="1:26" x14ac:dyDescent="0.25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741"/>
        <v>5457</v>
      </c>
      <c r="L3659" s="46">
        <f t="shared" si="742"/>
        <v>5836</v>
      </c>
      <c r="M3659" s="46">
        <v>59</v>
      </c>
      <c r="N3659" s="46">
        <f t="shared" si="743"/>
        <v>5895</v>
      </c>
      <c r="O3659" s="46">
        <f t="shared" si="744"/>
        <v>438</v>
      </c>
      <c r="P3659" s="46" t="s">
        <v>28</v>
      </c>
      <c r="Q3659" s="58">
        <f t="shared" si="745"/>
        <v>0</v>
      </c>
      <c r="R3659" s="46">
        <f t="shared" si="746"/>
        <v>1650.6000000000001</v>
      </c>
      <c r="S3659" s="58" t="str">
        <f t="shared" si="747"/>
        <v>No Discount</v>
      </c>
      <c r="T3659" s="46" t="str">
        <f t="shared" si="748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749"/>
        <v>0</v>
      </c>
      <c r="W3659" s="46">
        <f t="shared" si="750"/>
        <v>1650.6000000000001</v>
      </c>
      <c r="X3659" s="58">
        <f t="shared" si="751"/>
        <v>0</v>
      </c>
      <c r="Y3659" s="46" t="str">
        <f t="shared" si="752"/>
        <v>Yes</v>
      </c>
      <c r="Z3659" s="46" t="str">
        <f t="shared" si="753"/>
        <v>HIGH</v>
      </c>
    </row>
    <row r="3660" spans="1:26" x14ac:dyDescent="0.25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741"/>
        <v>224</v>
      </c>
      <c r="L3660" s="46">
        <f t="shared" si="742"/>
        <v>238</v>
      </c>
      <c r="M3660" s="46">
        <v>30</v>
      </c>
      <c r="N3660" s="46">
        <f t="shared" si="743"/>
        <v>268</v>
      </c>
      <c r="O3660" s="46">
        <f t="shared" si="744"/>
        <v>44</v>
      </c>
      <c r="P3660" s="46" t="s">
        <v>30</v>
      </c>
      <c r="Q3660" s="58">
        <f t="shared" si="745"/>
        <v>0</v>
      </c>
      <c r="R3660" s="46">
        <f t="shared" si="746"/>
        <v>75.040000000000006</v>
      </c>
      <c r="S3660" s="58" t="str">
        <f t="shared" si="747"/>
        <v>No Discount</v>
      </c>
      <c r="T3660" s="46" t="str">
        <f t="shared" si="748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749"/>
        <v>0</v>
      </c>
      <c r="W3660" s="46">
        <f t="shared" si="750"/>
        <v>75.040000000000006</v>
      </c>
      <c r="X3660" s="58">
        <f t="shared" si="751"/>
        <v>0</v>
      </c>
      <c r="Y3660" s="46" t="str">
        <f t="shared" si="752"/>
        <v>No</v>
      </c>
      <c r="Z3660" s="46" t="str">
        <f t="shared" si="753"/>
        <v>MID</v>
      </c>
    </row>
    <row r="3661" spans="1:26" x14ac:dyDescent="0.25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741"/>
        <v>4656</v>
      </c>
      <c r="L3661" s="46">
        <f t="shared" si="742"/>
        <v>4984</v>
      </c>
      <c r="M3661" s="46">
        <v>76</v>
      </c>
      <c r="N3661" s="46">
        <f t="shared" si="743"/>
        <v>5060</v>
      </c>
      <c r="O3661" s="46">
        <f t="shared" si="744"/>
        <v>404</v>
      </c>
      <c r="P3661" s="46" t="s">
        <v>30</v>
      </c>
      <c r="Q3661" s="58">
        <f t="shared" si="745"/>
        <v>0</v>
      </c>
      <c r="R3661" s="46" t="str">
        <f t="shared" si="746"/>
        <v>-</v>
      </c>
      <c r="S3661" s="58" t="str">
        <f t="shared" si="747"/>
        <v>No Discount</v>
      </c>
      <c r="T3661" s="46" t="str">
        <f t="shared" si="748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749"/>
        <v>0</v>
      </c>
      <c r="W3661" s="46" t="str">
        <f t="shared" si="750"/>
        <v>-</v>
      </c>
      <c r="X3661" s="58">
        <f t="shared" si="751"/>
        <v>0</v>
      </c>
      <c r="Y3661" s="46" t="str">
        <f t="shared" si="752"/>
        <v>No</v>
      </c>
      <c r="Z3661" s="46" t="str">
        <f t="shared" si="753"/>
        <v>Very high</v>
      </c>
    </row>
    <row r="3662" spans="1:26" x14ac:dyDescent="0.25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741"/>
        <v>13912</v>
      </c>
      <c r="L3662" s="46">
        <f t="shared" si="742"/>
        <v>15016</v>
      </c>
      <c r="M3662" s="46">
        <v>48</v>
      </c>
      <c r="N3662" s="46">
        <f t="shared" si="743"/>
        <v>15064</v>
      </c>
      <c r="O3662" s="46">
        <f t="shared" si="744"/>
        <v>1152</v>
      </c>
      <c r="P3662" s="46" t="s">
        <v>30</v>
      </c>
      <c r="Q3662" s="58">
        <f t="shared" si="745"/>
        <v>0</v>
      </c>
      <c r="R3662" s="46" t="str">
        <f t="shared" si="746"/>
        <v>-</v>
      </c>
      <c r="S3662" s="58" t="str">
        <f t="shared" si="747"/>
        <v>No Discount</v>
      </c>
      <c r="T3662" s="46" t="str">
        <f t="shared" si="748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749"/>
        <v>0</v>
      </c>
      <c r="W3662" s="46" t="str">
        <f t="shared" si="750"/>
        <v>-</v>
      </c>
      <c r="X3662" s="58">
        <f t="shared" si="751"/>
        <v>0</v>
      </c>
      <c r="Y3662" s="46" t="str">
        <f t="shared" si="752"/>
        <v>Yes</v>
      </c>
      <c r="Z3662" s="46" t="str">
        <f t="shared" si="753"/>
        <v>HIGH</v>
      </c>
    </row>
    <row r="3663" spans="1:26" x14ac:dyDescent="0.25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741"/>
        <v>2577</v>
      </c>
      <c r="L3663" s="46">
        <f t="shared" si="742"/>
        <v>2754</v>
      </c>
      <c r="M3663" s="46">
        <v>86</v>
      </c>
      <c r="N3663" s="46">
        <f t="shared" si="743"/>
        <v>2840</v>
      </c>
      <c r="O3663" s="46">
        <f t="shared" si="744"/>
        <v>263</v>
      </c>
      <c r="P3663" s="46" t="s">
        <v>30</v>
      </c>
      <c r="Q3663" s="58">
        <f t="shared" si="745"/>
        <v>0</v>
      </c>
      <c r="R3663" s="46" t="str">
        <f t="shared" si="746"/>
        <v>-</v>
      </c>
      <c r="S3663" s="58" t="str">
        <f t="shared" si="747"/>
        <v>No Discount</v>
      </c>
      <c r="T3663" s="46" t="str">
        <f t="shared" si="748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749"/>
        <v>0</v>
      </c>
      <c r="W3663" s="46" t="str">
        <f t="shared" si="750"/>
        <v>-</v>
      </c>
      <c r="X3663" s="58">
        <f t="shared" si="751"/>
        <v>0</v>
      </c>
      <c r="Y3663" s="46" t="str">
        <f t="shared" si="752"/>
        <v>No</v>
      </c>
      <c r="Z3663" s="46" t="str">
        <f t="shared" si="753"/>
        <v>Very high</v>
      </c>
    </row>
    <row r="3664" spans="1:26" x14ac:dyDescent="0.25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741"/>
        <v>1010</v>
      </c>
      <c r="L3664" s="46">
        <f t="shared" si="742"/>
        <v>1071</v>
      </c>
      <c r="M3664" s="46">
        <v>58</v>
      </c>
      <c r="N3664" s="46">
        <f t="shared" si="743"/>
        <v>1129</v>
      </c>
      <c r="O3664" s="46">
        <f t="shared" si="744"/>
        <v>119</v>
      </c>
      <c r="P3664" s="46" t="s">
        <v>28</v>
      </c>
      <c r="Q3664" s="58">
        <f t="shared" si="745"/>
        <v>0</v>
      </c>
      <c r="R3664" s="46" t="str">
        <f t="shared" si="746"/>
        <v>-</v>
      </c>
      <c r="S3664" s="58" t="str">
        <f t="shared" si="747"/>
        <v>No Discount</v>
      </c>
      <c r="T3664" s="46" t="str">
        <f t="shared" si="748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749"/>
        <v>0</v>
      </c>
      <c r="W3664" s="46" t="str">
        <f t="shared" si="750"/>
        <v>-</v>
      </c>
      <c r="X3664" s="58">
        <f t="shared" si="751"/>
        <v>0</v>
      </c>
      <c r="Y3664" s="46" t="str">
        <f t="shared" si="752"/>
        <v>No</v>
      </c>
      <c r="Z3664" s="46" t="str">
        <f t="shared" si="753"/>
        <v>HIGH</v>
      </c>
    </row>
    <row r="3665" spans="1:26" x14ac:dyDescent="0.25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741"/>
        <v>3116</v>
      </c>
      <c r="L3665" s="46">
        <f t="shared" si="742"/>
        <v>3176</v>
      </c>
      <c r="M3665" s="46">
        <v>69</v>
      </c>
      <c r="N3665" s="46">
        <f t="shared" si="743"/>
        <v>3245</v>
      </c>
      <c r="O3665" s="46">
        <f t="shared" si="744"/>
        <v>129</v>
      </c>
      <c r="P3665" s="46" t="s">
        <v>28</v>
      </c>
      <c r="Q3665" s="58">
        <f t="shared" si="745"/>
        <v>0</v>
      </c>
      <c r="R3665" s="46">
        <f t="shared" si="746"/>
        <v>486.75</v>
      </c>
      <c r="S3665" s="58" t="str">
        <f t="shared" si="747"/>
        <v>No Discount</v>
      </c>
      <c r="T3665" s="46" t="str">
        <f t="shared" si="748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749"/>
        <v>0</v>
      </c>
      <c r="W3665" s="46" t="str">
        <f t="shared" si="750"/>
        <v>-</v>
      </c>
      <c r="X3665" s="58">
        <f t="shared" si="751"/>
        <v>0</v>
      </c>
      <c r="Y3665" s="46" t="str">
        <f t="shared" si="752"/>
        <v>Yes</v>
      </c>
      <c r="Z3665" s="46" t="str">
        <f t="shared" si="753"/>
        <v>Very high</v>
      </c>
    </row>
    <row r="3666" spans="1:26" x14ac:dyDescent="0.25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741"/>
        <v>3090</v>
      </c>
      <c r="L3666" s="46">
        <f t="shared" si="742"/>
        <v>3275</v>
      </c>
      <c r="M3666" s="46">
        <v>22</v>
      </c>
      <c r="N3666" s="46">
        <f t="shared" si="743"/>
        <v>3297</v>
      </c>
      <c r="O3666" s="46">
        <f t="shared" si="744"/>
        <v>207</v>
      </c>
      <c r="P3666" s="46" t="s">
        <v>30</v>
      </c>
      <c r="Q3666" s="58">
        <f t="shared" si="745"/>
        <v>0</v>
      </c>
      <c r="R3666" s="46" t="str">
        <f t="shared" si="746"/>
        <v>-</v>
      </c>
      <c r="S3666" s="58" t="str">
        <f t="shared" si="747"/>
        <v>No Discount</v>
      </c>
      <c r="T3666" s="46" t="str">
        <f t="shared" si="748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749"/>
        <v>0</v>
      </c>
      <c r="W3666" s="46" t="str">
        <f t="shared" si="750"/>
        <v>-</v>
      </c>
      <c r="X3666" s="58">
        <f t="shared" si="751"/>
        <v>0</v>
      </c>
      <c r="Y3666" s="46" t="str">
        <f t="shared" si="752"/>
        <v>Yes</v>
      </c>
      <c r="Z3666" s="46" t="str">
        <f t="shared" si="753"/>
        <v>MID</v>
      </c>
    </row>
    <row r="3667" spans="1:26" x14ac:dyDescent="0.25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741"/>
        <v>3744</v>
      </c>
      <c r="L3667" s="46">
        <f t="shared" si="742"/>
        <v>4002</v>
      </c>
      <c r="M3667" s="46">
        <v>24</v>
      </c>
      <c r="N3667" s="46">
        <f t="shared" si="743"/>
        <v>4026</v>
      </c>
      <c r="O3667" s="46">
        <f t="shared" si="744"/>
        <v>282</v>
      </c>
      <c r="P3667" s="46" t="s">
        <v>28</v>
      </c>
      <c r="Q3667" s="58">
        <f t="shared" si="745"/>
        <v>0</v>
      </c>
      <c r="R3667" s="46" t="str">
        <f t="shared" si="746"/>
        <v>-</v>
      </c>
      <c r="S3667" s="58" t="str">
        <f t="shared" si="747"/>
        <v>No Discount</v>
      </c>
      <c r="T3667" s="46" t="str">
        <f t="shared" si="748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749"/>
        <v>0</v>
      </c>
      <c r="W3667" s="46" t="str">
        <f t="shared" si="750"/>
        <v>-</v>
      </c>
      <c r="X3667" s="58">
        <f t="shared" si="751"/>
        <v>0</v>
      </c>
      <c r="Y3667" s="46" t="str">
        <f t="shared" si="752"/>
        <v>Yes</v>
      </c>
      <c r="Z3667" s="46" t="str">
        <f t="shared" si="753"/>
        <v>MID</v>
      </c>
    </row>
    <row r="3668" spans="1:26" x14ac:dyDescent="0.25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741"/>
        <v>2596</v>
      </c>
      <c r="L3668" s="46">
        <f t="shared" si="742"/>
        <v>2829</v>
      </c>
      <c r="M3668" s="46">
        <v>82</v>
      </c>
      <c r="N3668" s="46">
        <f t="shared" si="743"/>
        <v>2911</v>
      </c>
      <c r="O3668" s="46">
        <f t="shared" si="744"/>
        <v>315</v>
      </c>
      <c r="P3668" s="46" t="s">
        <v>28</v>
      </c>
      <c r="Q3668" s="58">
        <f t="shared" si="745"/>
        <v>0.3</v>
      </c>
      <c r="R3668" s="46">
        <f t="shared" si="746"/>
        <v>873.3</v>
      </c>
      <c r="S3668" s="58" t="str">
        <f t="shared" si="747"/>
        <v>No Discount</v>
      </c>
      <c r="T3668" s="46" t="str">
        <f t="shared" si="748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749"/>
        <v>0.3</v>
      </c>
      <c r="W3668" s="46">
        <f t="shared" si="750"/>
        <v>873.3</v>
      </c>
      <c r="X3668" s="58">
        <f t="shared" si="751"/>
        <v>0</v>
      </c>
      <c r="Y3668" s="46" t="str">
        <f t="shared" si="752"/>
        <v>Yes</v>
      </c>
      <c r="Z3668" s="46" t="str">
        <f t="shared" si="753"/>
        <v>Very high</v>
      </c>
    </row>
    <row r="3669" spans="1:26" x14ac:dyDescent="0.25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741"/>
        <v>6696</v>
      </c>
      <c r="L3669" s="46">
        <f t="shared" si="742"/>
        <v>7095</v>
      </c>
      <c r="M3669" s="46">
        <v>26</v>
      </c>
      <c r="N3669" s="46">
        <f t="shared" si="743"/>
        <v>7121</v>
      </c>
      <c r="O3669" s="46">
        <f t="shared" si="744"/>
        <v>425</v>
      </c>
      <c r="P3669" s="46" t="s">
        <v>30</v>
      </c>
      <c r="Q3669" s="58">
        <f t="shared" si="745"/>
        <v>0</v>
      </c>
      <c r="R3669" s="46" t="str">
        <f t="shared" si="746"/>
        <v>-</v>
      </c>
      <c r="S3669" s="58" t="str">
        <f t="shared" si="747"/>
        <v>No Discount</v>
      </c>
      <c r="T3669" s="46" t="str">
        <f t="shared" si="748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749"/>
        <v>0</v>
      </c>
      <c r="W3669" s="46" t="str">
        <f t="shared" si="750"/>
        <v>-</v>
      </c>
      <c r="X3669" s="58">
        <f t="shared" si="751"/>
        <v>0</v>
      </c>
      <c r="Y3669" s="46" t="str">
        <f t="shared" si="752"/>
        <v>Yes</v>
      </c>
      <c r="Z3669" s="46" t="str">
        <f t="shared" si="753"/>
        <v>MID</v>
      </c>
    </row>
    <row r="3670" spans="1:26" x14ac:dyDescent="0.25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741"/>
        <v>7122</v>
      </c>
      <c r="L3670" s="46">
        <f t="shared" si="742"/>
        <v>7332</v>
      </c>
      <c r="M3670" s="46">
        <v>97</v>
      </c>
      <c r="N3670" s="46">
        <f t="shared" si="743"/>
        <v>7429</v>
      </c>
      <c r="O3670" s="46">
        <f t="shared" si="744"/>
        <v>307</v>
      </c>
      <c r="P3670" s="46" t="s">
        <v>30</v>
      </c>
      <c r="Q3670" s="58">
        <f t="shared" si="745"/>
        <v>0</v>
      </c>
      <c r="R3670" s="46">
        <f t="shared" si="746"/>
        <v>1114.3499999999999</v>
      </c>
      <c r="S3670" s="58" t="str">
        <f t="shared" si="747"/>
        <v>No Discount</v>
      </c>
      <c r="T3670" s="46" t="str">
        <f t="shared" si="748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749"/>
        <v>0</v>
      </c>
      <c r="W3670" s="46" t="str">
        <f t="shared" si="750"/>
        <v>-</v>
      </c>
      <c r="X3670" s="58">
        <f t="shared" si="751"/>
        <v>0</v>
      </c>
      <c r="Y3670" s="46" t="str">
        <f t="shared" si="752"/>
        <v>Yes</v>
      </c>
      <c r="Z3670" s="46" t="str">
        <f t="shared" si="753"/>
        <v>Very high</v>
      </c>
    </row>
    <row r="3671" spans="1:26" x14ac:dyDescent="0.25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741"/>
        <v>87</v>
      </c>
      <c r="L3671" s="46">
        <f t="shared" si="742"/>
        <v>96</v>
      </c>
      <c r="M3671" s="46">
        <v>10</v>
      </c>
      <c r="N3671" s="46">
        <f t="shared" si="743"/>
        <v>106</v>
      </c>
      <c r="O3671" s="46">
        <f t="shared" si="744"/>
        <v>19</v>
      </c>
      <c r="P3671" s="46" t="s">
        <v>30</v>
      </c>
      <c r="Q3671" s="58">
        <f t="shared" si="745"/>
        <v>0</v>
      </c>
      <c r="R3671" s="46" t="str">
        <f t="shared" si="746"/>
        <v>-</v>
      </c>
      <c r="S3671" s="58" t="str">
        <f t="shared" si="747"/>
        <v>No Discount</v>
      </c>
      <c r="T3671" s="46" t="str">
        <f t="shared" si="748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749"/>
        <v>0</v>
      </c>
      <c r="W3671" s="46" t="str">
        <f t="shared" si="750"/>
        <v>-</v>
      </c>
      <c r="X3671" s="58">
        <f t="shared" si="751"/>
        <v>0</v>
      </c>
      <c r="Y3671" s="46" t="str">
        <f t="shared" si="752"/>
        <v>No</v>
      </c>
      <c r="Z3671" s="46" t="str">
        <f t="shared" si="753"/>
        <v>LOW</v>
      </c>
    </row>
    <row r="3672" spans="1:26" x14ac:dyDescent="0.25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741"/>
        <v>254</v>
      </c>
      <c r="L3672" s="46">
        <f t="shared" si="742"/>
        <v>279</v>
      </c>
      <c r="M3672" s="46">
        <v>64</v>
      </c>
      <c r="N3672" s="46">
        <f t="shared" si="743"/>
        <v>343</v>
      </c>
      <c r="O3672" s="46">
        <f t="shared" si="744"/>
        <v>89</v>
      </c>
      <c r="P3672" s="46" t="s">
        <v>28</v>
      </c>
      <c r="Q3672" s="58">
        <f t="shared" si="745"/>
        <v>0</v>
      </c>
      <c r="R3672" s="46" t="str">
        <f t="shared" si="746"/>
        <v>-</v>
      </c>
      <c r="S3672" s="58" t="str">
        <f t="shared" si="747"/>
        <v>No Discount</v>
      </c>
      <c r="T3672" s="46" t="str">
        <f t="shared" si="748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749"/>
        <v>0</v>
      </c>
      <c r="W3672" s="46" t="str">
        <f t="shared" si="750"/>
        <v>-</v>
      </c>
      <c r="X3672" s="58">
        <f t="shared" si="751"/>
        <v>0</v>
      </c>
      <c r="Y3672" s="46" t="str">
        <f t="shared" si="752"/>
        <v>No</v>
      </c>
      <c r="Z3672" s="46" t="str">
        <f t="shared" si="753"/>
        <v>Very high</v>
      </c>
    </row>
    <row r="3673" spans="1:26" x14ac:dyDescent="0.25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741"/>
        <v>2456</v>
      </c>
      <c r="L3673" s="46">
        <f t="shared" si="742"/>
        <v>2551</v>
      </c>
      <c r="M3673" s="46">
        <v>39</v>
      </c>
      <c r="N3673" s="46">
        <f t="shared" si="743"/>
        <v>2590</v>
      </c>
      <c r="O3673" s="46">
        <f t="shared" si="744"/>
        <v>134</v>
      </c>
      <c r="P3673" s="46" t="s">
        <v>30</v>
      </c>
      <c r="Q3673" s="58">
        <f t="shared" si="745"/>
        <v>0</v>
      </c>
      <c r="R3673" s="46">
        <f t="shared" si="746"/>
        <v>388.5</v>
      </c>
      <c r="S3673" s="58" t="str">
        <f t="shared" si="747"/>
        <v>No Discount</v>
      </c>
      <c r="T3673" s="46" t="str">
        <f t="shared" si="748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749"/>
        <v>0</v>
      </c>
      <c r="W3673" s="46" t="str">
        <f t="shared" si="750"/>
        <v>-</v>
      </c>
      <c r="X3673" s="58">
        <f t="shared" si="751"/>
        <v>0</v>
      </c>
      <c r="Y3673" s="46" t="str">
        <f t="shared" si="752"/>
        <v>Yes</v>
      </c>
      <c r="Z3673" s="46" t="str">
        <f t="shared" si="753"/>
        <v>MID</v>
      </c>
    </row>
    <row r="3674" spans="1:26" x14ac:dyDescent="0.25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741"/>
        <v>13344</v>
      </c>
      <c r="L3674" s="46">
        <f t="shared" si="742"/>
        <v>14394</v>
      </c>
      <c r="M3674" s="46">
        <v>56</v>
      </c>
      <c r="N3674" s="46">
        <f t="shared" si="743"/>
        <v>14450</v>
      </c>
      <c r="O3674" s="46">
        <f t="shared" si="744"/>
        <v>1106</v>
      </c>
      <c r="P3674" s="46" t="s">
        <v>30</v>
      </c>
      <c r="Q3674" s="58">
        <f t="shared" si="745"/>
        <v>0</v>
      </c>
      <c r="R3674" s="46">
        <f t="shared" si="746"/>
        <v>4046.0000000000005</v>
      </c>
      <c r="S3674" s="58" t="str">
        <f t="shared" si="747"/>
        <v>No Discount</v>
      </c>
      <c r="T3674" s="46" t="str">
        <f t="shared" si="748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749"/>
        <v>0</v>
      </c>
      <c r="W3674" s="46">
        <f t="shared" si="750"/>
        <v>4046.0000000000005</v>
      </c>
      <c r="X3674" s="58">
        <f t="shared" si="751"/>
        <v>0</v>
      </c>
      <c r="Y3674" s="46" t="str">
        <f t="shared" si="752"/>
        <v>Yes</v>
      </c>
      <c r="Z3674" s="46" t="str">
        <f t="shared" si="753"/>
        <v>HIGH</v>
      </c>
    </row>
    <row r="3675" spans="1:26" x14ac:dyDescent="0.25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741"/>
        <v>5180</v>
      </c>
      <c r="L3675" s="46">
        <f t="shared" si="742"/>
        <v>5540</v>
      </c>
      <c r="M3675" s="46">
        <v>62</v>
      </c>
      <c r="N3675" s="46">
        <f t="shared" si="743"/>
        <v>5602</v>
      </c>
      <c r="O3675" s="46">
        <f t="shared" si="744"/>
        <v>422</v>
      </c>
      <c r="P3675" s="46" t="s">
        <v>30</v>
      </c>
      <c r="Q3675" s="58">
        <f t="shared" si="745"/>
        <v>0.3</v>
      </c>
      <c r="R3675" s="46">
        <f t="shared" si="746"/>
        <v>1680.6</v>
      </c>
      <c r="S3675" s="58" t="str">
        <f t="shared" si="747"/>
        <v>No Discount</v>
      </c>
      <c r="T3675" s="46" t="str">
        <f t="shared" si="748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749"/>
        <v>0.3</v>
      </c>
      <c r="W3675" s="46">
        <f t="shared" si="750"/>
        <v>1680.6</v>
      </c>
      <c r="X3675" s="58">
        <f t="shared" si="751"/>
        <v>0</v>
      </c>
      <c r="Y3675" s="46" t="str">
        <f t="shared" si="752"/>
        <v>No</v>
      </c>
      <c r="Z3675" s="46" t="str">
        <f t="shared" si="753"/>
        <v>Very high</v>
      </c>
    </row>
    <row r="3676" spans="1:26" x14ac:dyDescent="0.25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741"/>
        <v>37375</v>
      </c>
      <c r="L3676" s="46">
        <f t="shared" si="742"/>
        <v>40800</v>
      </c>
      <c r="M3676" s="46">
        <v>44</v>
      </c>
      <c r="N3676" s="46">
        <f t="shared" si="743"/>
        <v>40844</v>
      </c>
      <c r="O3676" s="46">
        <f t="shared" si="744"/>
        <v>3469</v>
      </c>
      <c r="P3676" s="46" t="s">
        <v>30</v>
      </c>
      <c r="Q3676" s="58">
        <f t="shared" si="745"/>
        <v>0</v>
      </c>
      <c r="R3676" s="46">
        <f t="shared" si="746"/>
        <v>6126.5999999999995</v>
      </c>
      <c r="S3676" s="58" t="str">
        <f t="shared" si="747"/>
        <v>No Discount</v>
      </c>
      <c r="T3676" s="46" t="str">
        <f t="shared" si="748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749"/>
        <v>0</v>
      </c>
      <c r="W3676" s="46" t="str">
        <f t="shared" si="750"/>
        <v>-</v>
      </c>
      <c r="X3676" s="58">
        <f t="shared" si="751"/>
        <v>0</v>
      </c>
      <c r="Y3676" s="46" t="str">
        <f t="shared" si="752"/>
        <v>Yes</v>
      </c>
      <c r="Z3676" s="46" t="str">
        <f t="shared" si="753"/>
        <v>HIGH</v>
      </c>
    </row>
    <row r="3677" spans="1:26" x14ac:dyDescent="0.25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741"/>
        <v>112</v>
      </c>
      <c r="L3677" s="46">
        <f t="shared" si="742"/>
        <v>120</v>
      </c>
      <c r="M3677" s="46">
        <v>10</v>
      </c>
      <c r="N3677" s="46">
        <f t="shared" si="743"/>
        <v>130</v>
      </c>
      <c r="O3677" s="46">
        <f t="shared" si="744"/>
        <v>18</v>
      </c>
      <c r="P3677" s="46" t="s">
        <v>28</v>
      </c>
      <c r="Q3677" s="58">
        <f t="shared" si="745"/>
        <v>0</v>
      </c>
      <c r="R3677" s="46" t="str">
        <f t="shared" si="746"/>
        <v>-</v>
      </c>
      <c r="S3677" s="58" t="str">
        <f t="shared" si="747"/>
        <v>No Discount</v>
      </c>
      <c r="T3677" s="46" t="str">
        <f t="shared" si="748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749"/>
        <v>0</v>
      </c>
      <c r="W3677" s="46" t="str">
        <f t="shared" si="750"/>
        <v>-</v>
      </c>
      <c r="X3677" s="58">
        <f t="shared" si="751"/>
        <v>0</v>
      </c>
      <c r="Y3677" s="46" t="str">
        <f t="shared" si="752"/>
        <v>No</v>
      </c>
      <c r="Z3677" s="46" t="str">
        <f t="shared" si="753"/>
        <v>LOW</v>
      </c>
    </row>
    <row r="3678" spans="1:26" x14ac:dyDescent="0.25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741"/>
        <v>260</v>
      </c>
      <c r="L3678" s="46">
        <f t="shared" si="742"/>
        <v>272</v>
      </c>
      <c r="M3678" s="46">
        <v>30</v>
      </c>
      <c r="N3678" s="46">
        <f t="shared" si="743"/>
        <v>302</v>
      </c>
      <c r="O3678" s="46">
        <f t="shared" si="744"/>
        <v>42</v>
      </c>
      <c r="P3678" s="46" t="s">
        <v>30</v>
      </c>
      <c r="Q3678" s="58">
        <f t="shared" si="745"/>
        <v>0</v>
      </c>
      <c r="R3678" s="46">
        <f t="shared" si="746"/>
        <v>45.3</v>
      </c>
      <c r="S3678" s="58" t="str">
        <f t="shared" si="747"/>
        <v>No Discount</v>
      </c>
      <c r="T3678" s="46" t="str">
        <f t="shared" si="748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749"/>
        <v>0</v>
      </c>
      <c r="W3678" s="46" t="str">
        <f t="shared" si="750"/>
        <v>-</v>
      </c>
      <c r="X3678" s="58">
        <f t="shared" si="751"/>
        <v>0</v>
      </c>
      <c r="Y3678" s="46" t="str">
        <f t="shared" si="752"/>
        <v>No</v>
      </c>
      <c r="Z3678" s="46" t="str">
        <f t="shared" si="753"/>
        <v>MID</v>
      </c>
    </row>
    <row r="3679" spans="1:26" x14ac:dyDescent="0.25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741"/>
        <v>12692</v>
      </c>
      <c r="L3679" s="46">
        <f t="shared" si="742"/>
        <v>13196</v>
      </c>
      <c r="M3679" s="46">
        <v>65</v>
      </c>
      <c r="N3679" s="46">
        <f t="shared" si="743"/>
        <v>13261</v>
      </c>
      <c r="O3679" s="46">
        <f t="shared" si="744"/>
        <v>569</v>
      </c>
      <c r="P3679" s="46" t="s">
        <v>152</v>
      </c>
      <c r="Q3679" s="58">
        <f t="shared" si="745"/>
        <v>0.3</v>
      </c>
      <c r="R3679" s="46">
        <f t="shared" si="746"/>
        <v>3978.2999999999997</v>
      </c>
      <c r="S3679" s="58" t="str">
        <f t="shared" si="747"/>
        <v>No Discount</v>
      </c>
      <c r="T3679" s="46" t="str">
        <f t="shared" si="748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749"/>
        <v>0.3</v>
      </c>
      <c r="W3679" s="46">
        <f t="shared" si="750"/>
        <v>3978.2999999999997</v>
      </c>
      <c r="X3679" s="58">
        <f t="shared" si="751"/>
        <v>0</v>
      </c>
      <c r="Y3679" s="46" t="str">
        <f t="shared" si="752"/>
        <v>Yes</v>
      </c>
      <c r="Z3679" s="46" t="str">
        <f t="shared" si="753"/>
        <v>Very high</v>
      </c>
    </row>
    <row r="3680" spans="1:26" x14ac:dyDescent="0.25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741"/>
        <v>5362</v>
      </c>
      <c r="L3680" s="46">
        <f t="shared" si="742"/>
        <v>5574</v>
      </c>
      <c r="M3680" s="46">
        <v>96</v>
      </c>
      <c r="N3680" s="46">
        <f t="shared" si="743"/>
        <v>5670</v>
      </c>
      <c r="O3680" s="46">
        <f t="shared" si="744"/>
        <v>308</v>
      </c>
      <c r="P3680" s="46" t="s">
        <v>152</v>
      </c>
      <c r="Q3680" s="58">
        <f t="shared" si="745"/>
        <v>0</v>
      </c>
      <c r="R3680" s="46" t="str">
        <f t="shared" si="746"/>
        <v>-</v>
      </c>
      <c r="S3680" s="58" t="str">
        <f t="shared" si="747"/>
        <v>No Discount</v>
      </c>
      <c r="T3680" s="46" t="str">
        <f t="shared" si="748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749"/>
        <v>0</v>
      </c>
      <c r="W3680" s="46" t="str">
        <f t="shared" si="750"/>
        <v>-</v>
      </c>
      <c r="X3680" s="58">
        <f t="shared" si="751"/>
        <v>0</v>
      </c>
      <c r="Y3680" s="46" t="str">
        <f t="shared" si="752"/>
        <v>Yes</v>
      </c>
      <c r="Z3680" s="46" t="str">
        <f t="shared" si="753"/>
        <v>Very high</v>
      </c>
    </row>
    <row r="3681" spans="1:26" x14ac:dyDescent="0.25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741"/>
        <v>330</v>
      </c>
      <c r="L3681" s="46">
        <f t="shared" si="742"/>
        <v>360</v>
      </c>
      <c r="M3681" s="46">
        <v>10</v>
      </c>
      <c r="N3681" s="46">
        <f t="shared" si="743"/>
        <v>370</v>
      </c>
      <c r="O3681" s="46">
        <f t="shared" si="744"/>
        <v>40</v>
      </c>
      <c r="P3681" s="46" t="s">
        <v>30</v>
      </c>
      <c r="Q3681" s="58">
        <f t="shared" si="745"/>
        <v>0</v>
      </c>
      <c r="R3681" s="46">
        <f t="shared" si="746"/>
        <v>55.5</v>
      </c>
      <c r="S3681" s="58" t="str">
        <f t="shared" si="747"/>
        <v>No Discount</v>
      </c>
      <c r="T3681" s="46" t="str">
        <f t="shared" si="748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749"/>
        <v>0</v>
      </c>
      <c r="W3681" s="46" t="str">
        <f t="shared" si="750"/>
        <v>-</v>
      </c>
      <c r="X3681" s="58">
        <f t="shared" si="751"/>
        <v>0</v>
      </c>
      <c r="Y3681" s="46" t="str">
        <f t="shared" si="752"/>
        <v>No</v>
      </c>
      <c r="Z3681" s="46" t="str">
        <f t="shared" si="753"/>
        <v>LOW</v>
      </c>
    </row>
    <row r="3682" spans="1:26" x14ac:dyDescent="0.25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741"/>
        <v>5502</v>
      </c>
      <c r="L3682" s="46">
        <f t="shared" si="742"/>
        <v>5775</v>
      </c>
      <c r="M3682" s="46">
        <v>83</v>
      </c>
      <c r="N3682" s="46">
        <f t="shared" si="743"/>
        <v>5858</v>
      </c>
      <c r="O3682" s="46">
        <f t="shared" si="744"/>
        <v>356</v>
      </c>
      <c r="P3682" s="46" t="s">
        <v>152</v>
      </c>
      <c r="Q3682" s="58">
        <f t="shared" si="745"/>
        <v>0</v>
      </c>
      <c r="R3682" s="46">
        <f t="shared" si="746"/>
        <v>878.69999999999993</v>
      </c>
      <c r="S3682" s="58" t="str">
        <f t="shared" si="747"/>
        <v>No Discount</v>
      </c>
      <c r="T3682" s="46" t="str">
        <f t="shared" si="748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749"/>
        <v>0</v>
      </c>
      <c r="W3682" s="46" t="str">
        <f t="shared" si="750"/>
        <v>-</v>
      </c>
      <c r="X3682" s="58">
        <f t="shared" si="751"/>
        <v>0</v>
      </c>
      <c r="Y3682" s="46" t="str">
        <f t="shared" si="752"/>
        <v>Yes</v>
      </c>
      <c r="Z3682" s="46" t="str">
        <f t="shared" si="753"/>
        <v>Very high</v>
      </c>
    </row>
    <row r="3683" spans="1:26" x14ac:dyDescent="0.25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741"/>
        <v>3668</v>
      </c>
      <c r="L3683" s="46">
        <f t="shared" si="742"/>
        <v>4034</v>
      </c>
      <c r="M3683" s="46">
        <v>47</v>
      </c>
      <c r="N3683" s="46">
        <f t="shared" si="743"/>
        <v>4081</v>
      </c>
      <c r="O3683" s="46">
        <f t="shared" si="744"/>
        <v>413</v>
      </c>
      <c r="P3683" s="46" t="s">
        <v>30</v>
      </c>
      <c r="Q3683" s="58">
        <f t="shared" si="745"/>
        <v>0</v>
      </c>
      <c r="R3683" s="46" t="str">
        <f t="shared" si="746"/>
        <v>-</v>
      </c>
      <c r="S3683" s="58" t="str">
        <f t="shared" si="747"/>
        <v>No Discount</v>
      </c>
      <c r="T3683" s="46" t="str">
        <f t="shared" si="748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749"/>
        <v>0</v>
      </c>
      <c r="W3683" s="46" t="str">
        <f t="shared" si="750"/>
        <v>-</v>
      </c>
      <c r="X3683" s="58">
        <f t="shared" si="751"/>
        <v>0</v>
      </c>
      <c r="Y3683" s="46" t="str">
        <f t="shared" si="752"/>
        <v>No</v>
      </c>
      <c r="Z3683" s="46" t="str">
        <f t="shared" si="753"/>
        <v>HIGH</v>
      </c>
    </row>
    <row r="3684" spans="1:26" x14ac:dyDescent="0.25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741"/>
        <v>32460</v>
      </c>
      <c r="L3684" s="46">
        <f t="shared" si="742"/>
        <v>35092</v>
      </c>
      <c r="M3684" s="46">
        <v>100</v>
      </c>
      <c r="N3684" s="46">
        <f t="shared" si="743"/>
        <v>35192</v>
      </c>
      <c r="O3684" s="46">
        <f t="shared" si="744"/>
        <v>2732</v>
      </c>
      <c r="P3684" s="46" t="s">
        <v>28</v>
      </c>
      <c r="Q3684" s="58">
        <f t="shared" si="745"/>
        <v>0</v>
      </c>
      <c r="R3684" s="46" t="str">
        <f t="shared" si="746"/>
        <v>-</v>
      </c>
      <c r="S3684" s="58" t="str">
        <f t="shared" si="747"/>
        <v>No Discount</v>
      </c>
      <c r="T3684" s="46" t="str">
        <f t="shared" si="748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749"/>
        <v>0</v>
      </c>
      <c r="W3684" s="46" t="str">
        <f t="shared" si="750"/>
        <v>-</v>
      </c>
      <c r="X3684" s="58">
        <f t="shared" si="751"/>
        <v>0</v>
      </c>
      <c r="Y3684" s="46" t="str">
        <f t="shared" si="752"/>
        <v>Yes</v>
      </c>
      <c r="Z3684" s="46" t="str">
        <f t="shared" si="753"/>
        <v>Very high</v>
      </c>
    </row>
    <row r="3685" spans="1:26" x14ac:dyDescent="0.25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741"/>
        <v>15144</v>
      </c>
      <c r="L3685" s="46">
        <f t="shared" si="742"/>
        <v>16052</v>
      </c>
      <c r="M3685" s="46">
        <v>65</v>
      </c>
      <c r="N3685" s="46">
        <f t="shared" si="743"/>
        <v>16117</v>
      </c>
      <c r="O3685" s="46">
        <f t="shared" si="744"/>
        <v>973</v>
      </c>
      <c r="P3685" s="46" t="s">
        <v>28</v>
      </c>
      <c r="Q3685" s="58">
        <f t="shared" si="745"/>
        <v>0</v>
      </c>
      <c r="R3685" s="46">
        <f t="shared" si="746"/>
        <v>2417.5499999999997</v>
      </c>
      <c r="S3685" s="58" t="str">
        <f t="shared" si="747"/>
        <v>No Discount</v>
      </c>
      <c r="T3685" s="46" t="str">
        <f t="shared" si="748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749"/>
        <v>0</v>
      </c>
      <c r="W3685" s="46" t="str">
        <f t="shared" si="750"/>
        <v>-</v>
      </c>
      <c r="X3685" s="58">
        <f t="shared" si="751"/>
        <v>0</v>
      </c>
      <c r="Y3685" s="46" t="str">
        <f t="shared" si="752"/>
        <v>Yes</v>
      </c>
      <c r="Z3685" s="46" t="str">
        <f t="shared" si="753"/>
        <v>Very high</v>
      </c>
    </row>
    <row r="3686" spans="1:26" x14ac:dyDescent="0.25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741"/>
        <v>11836</v>
      </c>
      <c r="L3686" s="46">
        <f t="shared" si="742"/>
        <v>13024</v>
      </c>
      <c r="M3686" s="46">
        <v>70</v>
      </c>
      <c r="N3686" s="46">
        <f t="shared" si="743"/>
        <v>13094</v>
      </c>
      <c r="O3686" s="46">
        <f t="shared" si="744"/>
        <v>1258</v>
      </c>
      <c r="P3686" s="46" t="s">
        <v>30</v>
      </c>
      <c r="Q3686" s="58">
        <f t="shared" si="745"/>
        <v>0</v>
      </c>
      <c r="R3686" s="46" t="str">
        <f t="shared" si="746"/>
        <v>-</v>
      </c>
      <c r="S3686" s="58" t="str">
        <f t="shared" si="747"/>
        <v>No Discount</v>
      </c>
      <c r="T3686" s="46" t="str">
        <f t="shared" si="748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749"/>
        <v>0</v>
      </c>
      <c r="W3686" s="46" t="str">
        <f t="shared" si="750"/>
        <v>-</v>
      </c>
      <c r="X3686" s="58">
        <f t="shared" si="751"/>
        <v>0</v>
      </c>
      <c r="Y3686" s="46" t="str">
        <f t="shared" si="752"/>
        <v>Yes</v>
      </c>
      <c r="Z3686" s="46" t="str">
        <f t="shared" si="753"/>
        <v>Very high</v>
      </c>
    </row>
    <row r="3687" spans="1:26" x14ac:dyDescent="0.25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741"/>
        <v>798</v>
      </c>
      <c r="L3687" s="46">
        <f t="shared" si="742"/>
        <v>834</v>
      </c>
      <c r="M3687" s="46">
        <v>30</v>
      </c>
      <c r="N3687" s="46">
        <f t="shared" si="743"/>
        <v>864</v>
      </c>
      <c r="O3687" s="46">
        <f t="shared" si="744"/>
        <v>66</v>
      </c>
      <c r="P3687" s="46" t="s">
        <v>30</v>
      </c>
      <c r="Q3687" s="58">
        <f t="shared" si="745"/>
        <v>0</v>
      </c>
      <c r="R3687" s="46" t="str">
        <f t="shared" si="746"/>
        <v>-</v>
      </c>
      <c r="S3687" s="58" t="str">
        <f t="shared" si="747"/>
        <v>No Discount</v>
      </c>
      <c r="T3687" s="46" t="str">
        <f t="shared" si="748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749"/>
        <v>0</v>
      </c>
      <c r="W3687" s="46" t="str">
        <f t="shared" si="750"/>
        <v>-</v>
      </c>
      <c r="X3687" s="58">
        <f t="shared" si="751"/>
        <v>0</v>
      </c>
      <c r="Y3687" s="46" t="str">
        <f t="shared" si="752"/>
        <v>No</v>
      </c>
      <c r="Z3687" s="46" t="str">
        <f t="shared" si="753"/>
        <v>MID</v>
      </c>
    </row>
    <row r="3688" spans="1:26" x14ac:dyDescent="0.25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741"/>
        <v>382</v>
      </c>
      <c r="L3688" s="46">
        <f t="shared" si="742"/>
        <v>420</v>
      </c>
      <c r="M3688" s="46">
        <v>79</v>
      </c>
      <c r="N3688" s="46">
        <f t="shared" si="743"/>
        <v>499</v>
      </c>
      <c r="O3688" s="46">
        <f t="shared" si="744"/>
        <v>117</v>
      </c>
      <c r="P3688" s="46" t="s">
        <v>28</v>
      </c>
      <c r="Q3688" s="58">
        <f t="shared" si="745"/>
        <v>0</v>
      </c>
      <c r="R3688" s="46">
        <f t="shared" si="746"/>
        <v>74.849999999999994</v>
      </c>
      <c r="S3688" s="58" t="str">
        <f t="shared" si="747"/>
        <v>No Discount</v>
      </c>
      <c r="T3688" s="46" t="str">
        <f t="shared" si="748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749"/>
        <v>0</v>
      </c>
      <c r="W3688" s="46" t="str">
        <f t="shared" si="750"/>
        <v>-</v>
      </c>
      <c r="X3688" s="58">
        <f t="shared" si="751"/>
        <v>0</v>
      </c>
      <c r="Y3688" s="46" t="str">
        <f t="shared" si="752"/>
        <v>No</v>
      </c>
      <c r="Z3688" s="46" t="str">
        <f t="shared" si="753"/>
        <v>Very high</v>
      </c>
    </row>
    <row r="3689" spans="1:26" x14ac:dyDescent="0.25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741"/>
        <v>979</v>
      </c>
      <c r="L3689" s="46">
        <f t="shared" si="742"/>
        <v>1048</v>
      </c>
      <c r="M3689" s="46">
        <v>49</v>
      </c>
      <c r="N3689" s="46">
        <f t="shared" si="743"/>
        <v>1097</v>
      </c>
      <c r="O3689" s="46">
        <f t="shared" si="744"/>
        <v>118</v>
      </c>
      <c r="P3689" s="46" t="s">
        <v>152</v>
      </c>
      <c r="Q3689" s="58">
        <f t="shared" si="745"/>
        <v>0</v>
      </c>
      <c r="R3689" s="46" t="str">
        <f t="shared" si="746"/>
        <v>-</v>
      </c>
      <c r="S3689" s="58" t="str">
        <f t="shared" si="747"/>
        <v>No Discount</v>
      </c>
      <c r="T3689" s="46" t="str">
        <f t="shared" si="748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749"/>
        <v>0</v>
      </c>
      <c r="W3689" s="46" t="str">
        <f t="shared" si="750"/>
        <v>-</v>
      </c>
      <c r="X3689" s="58">
        <f t="shared" si="751"/>
        <v>0</v>
      </c>
      <c r="Y3689" s="46" t="str">
        <f t="shared" si="752"/>
        <v>No</v>
      </c>
      <c r="Z3689" s="46" t="str">
        <f t="shared" si="753"/>
        <v>HIGH</v>
      </c>
    </row>
    <row r="3690" spans="1:26" x14ac:dyDescent="0.25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741"/>
        <v>216</v>
      </c>
      <c r="L3690" s="46">
        <f t="shared" si="742"/>
        <v>224</v>
      </c>
      <c r="M3690" s="46">
        <v>10</v>
      </c>
      <c r="N3690" s="46">
        <f t="shared" si="743"/>
        <v>234</v>
      </c>
      <c r="O3690" s="46">
        <f t="shared" si="744"/>
        <v>18</v>
      </c>
      <c r="P3690" s="46" t="s">
        <v>30</v>
      </c>
      <c r="Q3690" s="58">
        <f t="shared" si="745"/>
        <v>0</v>
      </c>
      <c r="R3690" s="46">
        <f t="shared" si="746"/>
        <v>65.52000000000001</v>
      </c>
      <c r="S3690" s="58" t="str">
        <f t="shared" si="747"/>
        <v>No Discount</v>
      </c>
      <c r="T3690" s="46" t="str">
        <f t="shared" si="748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749"/>
        <v>0</v>
      </c>
      <c r="W3690" s="46">
        <f t="shared" si="750"/>
        <v>65.52000000000001</v>
      </c>
      <c r="X3690" s="58">
        <f t="shared" si="751"/>
        <v>0</v>
      </c>
      <c r="Y3690" s="46" t="str">
        <f t="shared" si="752"/>
        <v>No</v>
      </c>
      <c r="Z3690" s="46" t="str">
        <f t="shared" si="753"/>
        <v>LOW</v>
      </c>
    </row>
    <row r="3691" spans="1:26" x14ac:dyDescent="0.25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741"/>
        <v>7635</v>
      </c>
      <c r="L3691" s="46">
        <f t="shared" si="742"/>
        <v>8241</v>
      </c>
      <c r="M3691" s="46">
        <v>81</v>
      </c>
      <c r="N3691" s="46">
        <f t="shared" si="743"/>
        <v>8322</v>
      </c>
      <c r="O3691" s="46">
        <f t="shared" si="744"/>
        <v>687</v>
      </c>
      <c r="P3691" s="46" t="s">
        <v>152</v>
      </c>
      <c r="Q3691" s="58">
        <f t="shared" si="745"/>
        <v>0</v>
      </c>
      <c r="R3691" s="46" t="str">
        <f t="shared" si="746"/>
        <v>-</v>
      </c>
      <c r="S3691" s="58" t="str">
        <f t="shared" si="747"/>
        <v>No Discount</v>
      </c>
      <c r="T3691" s="46" t="str">
        <f t="shared" si="748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749"/>
        <v>0</v>
      </c>
      <c r="W3691" s="46" t="str">
        <f t="shared" si="750"/>
        <v>-</v>
      </c>
      <c r="X3691" s="58">
        <f t="shared" si="751"/>
        <v>0</v>
      </c>
      <c r="Y3691" s="46" t="str">
        <f t="shared" si="752"/>
        <v>Yes</v>
      </c>
      <c r="Z3691" s="46" t="str">
        <f t="shared" si="753"/>
        <v>Very high</v>
      </c>
    </row>
    <row r="3692" spans="1:26" x14ac:dyDescent="0.25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741"/>
        <v>18072</v>
      </c>
      <c r="L3692" s="46">
        <f t="shared" si="742"/>
        <v>19136</v>
      </c>
      <c r="M3692" s="46">
        <v>85</v>
      </c>
      <c r="N3692" s="46">
        <f t="shared" si="743"/>
        <v>19221</v>
      </c>
      <c r="O3692" s="46">
        <f t="shared" si="744"/>
        <v>1149</v>
      </c>
      <c r="P3692" s="46" t="s">
        <v>30</v>
      </c>
      <c r="Q3692" s="58">
        <f t="shared" si="745"/>
        <v>0</v>
      </c>
      <c r="R3692" s="46">
        <f t="shared" si="746"/>
        <v>2883.15</v>
      </c>
      <c r="S3692" s="58" t="str">
        <f t="shared" si="747"/>
        <v>No Discount</v>
      </c>
      <c r="T3692" s="46" t="str">
        <f t="shared" si="748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749"/>
        <v>0</v>
      </c>
      <c r="W3692" s="46" t="str">
        <f t="shared" si="750"/>
        <v>-</v>
      </c>
      <c r="X3692" s="58">
        <f t="shared" si="751"/>
        <v>0</v>
      </c>
      <c r="Y3692" s="46" t="str">
        <f t="shared" si="752"/>
        <v>Yes</v>
      </c>
      <c r="Z3692" s="46" t="str">
        <f t="shared" si="753"/>
        <v>Very high</v>
      </c>
    </row>
    <row r="3693" spans="1:26" x14ac:dyDescent="0.25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741"/>
        <v>15124</v>
      </c>
      <c r="L3693" s="46">
        <f t="shared" si="742"/>
        <v>16488</v>
      </c>
      <c r="M3693" s="46">
        <v>23</v>
      </c>
      <c r="N3693" s="46">
        <f t="shared" si="743"/>
        <v>16511</v>
      </c>
      <c r="O3693" s="46">
        <f t="shared" si="744"/>
        <v>1387</v>
      </c>
      <c r="P3693" s="46" t="s">
        <v>28</v>
      </c>
      <c r="Q3693" s="58">
        <f t="shared" si="745"/>
        <v>0</v>
      </c>
      <c r="R3693" s="46" t="str">
        <f t="shared" si="746"/>
        <v>-</v>
      </c>
      <c r="S3693" s="58" t="str">
        <f t="shared" si="747"/>
        <v>No Discount</v>
      </c>
      <c r="T3693" s="46" t="str">
        <f t="shared" si="748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749"/>
        <v>0</v>
      </c>
      <c r="W3693" s="46" t="str">
        <f t="shared" si="750"/>
        <v>-</v>
      </c>
      <c r="X3693" s="58">
        <f t="shared" si="751"/>
        <v>0</v>
      </c>
      <c r="Y3693" s="46" t="str">
        <f t="shared" si="752"/>
        <v>Yes</v>
      </c>
      <c r="Z3693" s="46" t="str">
        <f t="shared" si="753"/>
        <v>MID</v>
      </c>
    </row>
    <row r="3694" spans="1:26" x14ac:dyDescent="0.25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741"/>
        <v>196</v>
      </c>
      <c r="L3694" s="46">
        <f t="shared" si="742"/>
        <v>202</v>
      </c>
      <c r="M3694" s="46">
        <v>10</v>
      </c>
      <c r="N3694" s="46">
        <f t="shared" si="743"/>
        <v>212</v>
      </c>
      <c r="O3694" s="46">
        <f t="shared" si="744"/>
        <v>16</v>
      </c>
      <c r="P3694" s="46" t="s">
        <v>28</v>
      </c>
      <c r="Q3694" s="58">
        <f t="shared" si="745"/>
        <v>0</v>
      </c>
      <c r="R3694" s="46" t="str">
        <f t="shared" si="746"/>
        <v>-</v>
      </c>
      <c r="S3694" s="58" t="str">
        <f t="shared" si="747"/>
        <v>No Discount</v>
      </c>
      <c r="T3694" s="46" t="str">
        <f t="shared" si="748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si="749"/>
        <v>0</v>
      </c>
      <c r="W3694" s="46" t="str">
        <f t="shared" si="750"/>
        <v>-</v>
      </c>
      <c r="X3694" s="58">
        <f t="shared" si="751"/>
        <v>0</v>
      </c>
      <c r="Y3694" s="46" t="str">
        <f t="shared" si="752"/>
        <v>No</v>
      </c>
      <c r="Z3694" s="46" t="str">
        <f t="shared" si="753"/>
        <v>LOW</v>
      </c>
    </row>
    <row r="3695" spans="1:26" x14ac:dyDescent="0.25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741"/>
        <v>5106</v>
      </c>
      <c r="L3695" s="46">
        <f t="shared" si="742"/>
        <v>5202</v>
      </c>
      <c r="M3695" s="46">
        <v>39</v>
      </c>
      <c r="N3695" s="46">
        <f t="shared" si="743"/>
        <v>5241</v>
      </c>
      <c r="O3695" s="46">
        <f t="shared" si="744"/>
        <v>135</v>
      </c>
      <c r="P3695" s="46" t="s">
        <v>30</v>
      </c>
      <c r="Q3695" s="58">
        <f t="shared" si="745"/>
        <v>0.3</v>
      </c>
      <c r="R3695" s="46">
        <f t="shared" si="746"/>
        <v>1572.3</v>
      </c>
      <c r="S3695" s="58" t="str">
        <f t="shared" si="747"/>
        <v>No Discount</v>
      </c>
      <c r="T3695" s="46" t="str">
        <f t="shared" si="748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749"/>
        <v>0.3</v>
      </c>
      <c r="W3695" s="46">
        <f t="shared" si="750"/>
        <v>1572.3</v>
      </c>
      <c r="X3695" s="58">
        <f t="shared" si="751"/>
        <v>0</v>
      </c>
      <c r="Y3695" s="46" t="str">
        <f t="shared" si="752"/>
        <v>Yes</v>
      </c>
      <c r="Z3695" s="46" t="str">
        <f t="shared" si="753"/>
        <v>MID</v>
      </c>
    </row>
    <row r="3696" spans="1:26" x14ac:dyDescent="0.25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741"/>
        <v>399</v>
      </c>
      <c r="L3696" s="46">
        <f t="shared" si="742"/>
        <v>417</v>
      </c>
      <c r="M3696" s="46">
        <v>30</v>
      </c>
      <c r="N3696" s="46">
        <f t="shared" si="743"/>
        <v>447</v>
      </c>
      <c r="O3696" s="46">
        <f t="shared" si="744"/>
        <v>48</v>
      </c>
      <c r="P3696" s="46" t="s">
        <v>30</v>
      </c>
      <c r="Q3696" s="58">
        <f t="shared" si="745"/>
        <v>0</v>
      </c>
      <c r="R3696" s="46" t="str">
        <f t="shared" si="746"/>
        <v>-</v>
      </c>
      <c r="S3696" s="58" t="str">
        <f t="shared" si="747"/>
        <v>No Discount</v>
      </c>
      <c r="T3696" s="46" t="str">
        <f t="shared" si="748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749"/>
        <v>0</v>
      </c>
      <c r="W3696" s="46" t="str">
        <f t="shared" si="750"/>
        <v>-</v>
      </c>
      <c r="X3696" s="58">
        <f t="shared" si="751"/>
        <v>0</v>
      </c>
      <c r="Y3696" s="46" t="str">
        <f t="shared" si="752"/>
        <v>No</v>
      </c>
      <c r="Z3696" s="46" t="str">
        <f t="shared" si="753"/>
        <v>MID</v>
      </c>
    </row>
    <row r="3697" spans="1:26" x14ac:dyDescent="0.25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741"/>
        <v>399</v>
      </c>
      <c r="L3697" s="46">
        <f t="shared" si="742"/>
        <v>417</v>
      </c>
      <c r="M3697" s="46">
        <v>30</v>
      </c>
      <c r="N3697" s="46">
        <f t="shared" si="743"/>
        <v>447</v>
      </c>
      <c r="O3697" s="46">
        <f t="shared" si="744"/>
        <v>48</v>
      </c>
      <c r="P3697" s="46" t="s">
        <v>30</v>
      </c>
      <c r="Q3697" s="58">
        <f t="shared" si="745"/>
        <v>0</v>
      </c>
      <c r="R3697" s="46" t="str">
        <f t="shared" si="746"/>
        <v>-</v>
      </c>
      <c r="S3697" s="58" t="str">
        <f t="shared" si="747"/>
        <v>No Discount</v>
      </c>
      <c r="T3697" s="46" t="str">
        <f t="shared" si="748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749"/>
        <v>0</v>
      </c>
      <c r="W3697" s="46" t="str">
        <f t="shared" si="750"/>
        <v>-</v>
      </c>
      <c r="X3697" s="58">
        <f t="shared" si="751"/>
        <v>0</v>
      </c>
      <c r="Y3697" s="46" t="str">
        <f t="shared" si="752"/>
        <v>No</v>
      </c>
      <c r="Z3697" s="46" t="str">
        <f t="shared" si="753"/>
        <v>MID</v>
      </c>
    </row>
    <row r="3698" spans="1:26" x14ac:dyDescent="0.25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741"/>
        <v>12164</v>
      </c>
      <c r="L3698" s="46">
        <f t="shared" si="742"/>
        <v>13152</v>
      </c>
      <c r="M3698" s="46">
        <v>51</v>
      </c>
      <c r="N3698" s="46">
        <f t="shared" si="743"/>
        <v>13203</v>
      </c>
      <c r="O3698" s="46">
        <f t="shared" si="744"/>
        <v>1039</v>
      </c>
      <c r="P3698" s="46" t="s">
        <v>28</v>
      </c>
      <c r="Q3698" s="58">
        <f t="shared" si="745"/>
        <v>0</v>
      </c>
      <c r="R3698" s="46" t="str">
        <f t="shared" si="746"/>
        <v>-</v>
      </c>
      <c r="S3698" s="58" t="str">
        <f t="shared" si="747"/>
        <v>No Discount</v>
      </c>
      <c r="T3698" s="46" t="str">
        <f t="shared" si="748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749"/>
        <v>0</v>
      </c>
      <c r="W3698" s="46" t="str">
        <f t="shared" si="750"/>
        <v>-</v>
      </c>
      <c r="X3698" s="58">
        <f t="shared" si="751"/>
        <v>0</v>
      </c>
      <c r="Y3698" s="46" t="str">
        <f t="shared" si="752"/>
        <v>Yes</v>
      </c>
      <c r="Z3698" s="46" t="str">
        <f t="shared" si="753"/>
        <v>HIGH</v>
      </c>
    </row>
    <row r="3699" spans="1:26" x14ac:dyDescent="0.25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741"/>
        <v>1577</v>
      </c>
      <c r="L3699" s="46">
        <f t="shared" si="742"/>
        <v>1654</v>
      </c>
      <c r="M3699" s="46">
        <v>21</v>
      </c>
      <c r="N3699" s="46">
        <f t="shared" si="743"/>
        <v>1675</v>
      </c>
      <c r="O3699" s="46">
        <f t="shared" si="744"/>
        <v>98</v>
      </c>
      <c r="P3699" s="46" t="s">
        <v>28</v>
      </c>
      <c r="Q3699" s="58">
        <f t="shared" si="745"/>
        <v>0.3</v>
      </c>
      <c r="R3699" s="46">
        <f t="shared" si="746"/>
        <v>502.5</v>
      </c>
      <c r="S3699" s="58" t="str">
        <f t="shared" si="747"/>
        <v>No Discount</v>
      </c>
      <c r="T3699" s="46" t="str">
        <f t="shared" si="748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749"/>
        <v>0.3</v>
      </c>
      <c r="W3699" s="46">
        <f t="shared" si="750"/>
        <v>502.5</v>
      </c>
      <c r="X3699" s="58">
        <f t="shared" si="751"/>
        <v>0</v>
      </c>
      <c r="Y3699" s="46" t="str">
        <f t="shared" si="752"/>
        <v>No</v>
      </c>
      <c r="Z3699" s="46" t="str">
        <f t="shared" si="753"/>
        <v>MID</v>
      </c>
    </row>
    <row r="3700" spans="1:26" x14ac:dyDescent="0.25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741"/>
        <v>7671</v>
      </c>
      <c r="L3700" s="46">
        <f t="shared" si="742"/>
        <v>8370</v>
      </c>
      <c r="M3700" s="46">
        <v>94</v>
      </c>
      <c r="N3700" s="46">
        <f t="shared" si="743"/>
        <v>8464</v>
      </c>
      <c r="O3700" s="46">
        <f t="shared" si="744"/>
        <v>793</v>
      </c>
      <c r="P3700" s="46" t="s">
        <v>30</v>
      </c>
      <c r="Q3700" s="58">
        <f t="shared" si="745"/>
        <v>0</v>
      </c>
      <c r="R3700" s="46" t="str">
        <f t="shared" si="746"/>
        <v>-</v>
      </c>
      <c r="S3700" s="58" t="str">
        <f t="shared" si="747"/>
        <v>No Discount</v>
      </c>
      <c r="T3700" s="46" t="str">
        <f t="shared" si="748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749"/>
        <v>0</v>
      </c>
      <c r="W3700" s="46" t="str">
        <f t="shared" si="750"/>
        <v>-</v>
      </c>
      <c r="X3700" s="58">
        <f t="shared" si="751"/>
        <v>0</v>
      </c>
      <c r="Y3700" s="46" t="str">
        <f t="shared" si="752"/>
        <v>Yes</v>
      </c>
      <c r="Z3700" s="46" t="str">
        <f t="shared" si="753"/>
        <v>Very high</v>
      </c>
    </row>
    <row r="3701" spans="1:26" x14ac:dyDescent="0.25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741"/>
        <v>7008</v>
      </c>
      <c r="L3701" s="46">
        <f t="shared" si="742"/>
        <v>7359</v>
      </c>
      <c r="M3701" s="46">
        <v>47</v>
      </c>
      <c r="N3701" s="46">
        <f t="shared" si="743"/>
        <v>7406</v>
      </c>
      <c r="O3701" s="46">
        <f t="shared" si="744"/>
        <v>398</v>
      </c>
      <c r="P3701" s="46" t="s">
        <v>30</v>
      </c>
      <c r="Q3701" s="58">
        <f t="shared" si="745"/>
        <v>0</v>
      </c>
      <c r="R3701" s="46" t="str">
        <f t="shared" si="746"/>
        <v>-</v>
      </c>
      <c r="S3701" s="58" t="str">
        <f t="shared" si="747"/>
        <v>No Discount</v>
      </c>
      <c r="T3701" s="46" t="str">
        <f t="shared" si="748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749"/>
        <v>0</v>
      </c>
      <c r="W3701" s="46" t="str">
        <f t="shared" si="750"/>
        <v>-</v>
      </c>
      <c r="X3701" s="58">
        <f t="shared" si="751"/>
        <v>0</v>
      </c>
      <c r="Y3701" s="46" t="str">
        <f t="shared" si="752"/>
        <v>No</v>
      </c>
      <c r="Z3701" s="46" t="str">
        <f t="shared" si="753"/>
        <v>HIGH</v>
      </c>
    </row>
    <row r="3702" spans="1:26" x14ac:dyDescent="0.25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741"/>
        <v>3966</v>
      </c>
      <c r="L3702" s="46">
        <f t="shared" si="742"/>
        <v>4170</v>
      </c>
      <c r="M3702" s="46">
        <v>50</v>
      </c>
      <c r="N3702" s="46">
        <f t="shared" si="743"/>
        <v>4220</v>
      </c>
      <c r="O3702" s="46">
        <f t="shared" si="744"/>
        <v>254</v>
      </c>
      <c r="P3702" s="46" t="s">
        <v>30</v>
      </c>
      <c r="Q3702" s="58">
        <f t="shared" si="745"/>
        <v>0</v>
      </c>
      <c r="R3702" s="46" t="str">
        <f t="shared" si="746"/>
        <v>-</v>
      </c>
      <c r="S3702" s="58" t="str">
        <f t="shared" si="747"/>
        <v>No Discount</v>
      </c>
      <c r="T3702" s="46" t="str">
        <f t="shared" si="748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749"/>
        <v>0</v>
      </c>
      <c r="W3702" s="46" t="str">
        <f t="shared" si="750"/>
        <v>-</v>
      </c>
      <c r="X3702" s="58">
        <f t="shared" si="751"/>
        <v>0</v>
      </c>
      <c r="Y3702" s="46" t="str">
        <f t="shared" si="752"/>
        <v>No</v>
      </c>
      <c r="Z3702" s="46" t="str">
        <f t="shared" si="753"/>
        <v>HIGH</v>
      </c>
    </row>
    <row r="3703" spans="1:26" x14ac:dyDescent="0.25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741"/>
        <v>5874</v>
      </c>
      <c r="L3703" s="46">
        <f t="shared" si="742"/>
        <v>6106</v>
      </c>
      <c r="M3703" s="46">
        <v>29</v>
      </c>
      <c r="N3703" s="46">
        <f t="shared" si="743"/>
        <v>6135</v>
      </c>
      <c r="O3703" s="46">
        <f t="shared" si="744"/>
        <v>261</v>
      </c>
      <c r="P3703" s="46" t="s">
        <v>30</v>
      </c>
      <c r="Q3703" s="58">
        <f t="shared" si="745"/>
        <v>0</v>
      </c>
      <c r="R3703" s="46" t="str">
        <f t="shared" si="746"/>
        <v>-</v>
      </c>
      <c r="S3703" s="58" t="str">
        <f t="shared" si="747"/>
        <v>No Discount</v>
      </c>
      <c r="T3703" s="46" t="str">
        <f t="shared" si="748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749"/>
        <v>0</v>
      </c>
      <c r="W3703" s="46" t="str">
        <f t="shared" si="750"/>
        <v>-</v>
      </c>
      <c r="X3703" s="58">
        <f t="shared" si="751"/>
        <v>0</v>
      </c>
      <c r="Y3703" s="46" t="str">
        <f t="shared" si="752"/>
        <v>Yes</v>
      </c>
      <c r="Z3703" s="46" t="str">
        <f t="shared" si="753"/>
        <v>MID</v>
      </c>
    </row>
    <row r="3704" spans="1:26" x14ac:dyDescent="0.25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741"/>
        <v>340</v>
      </c>
      <c r="L3704" s="46">
        <f t="shared" si="742"/>
        <v>382</v>
      </c>
      <c r="M3704" s="46">
        <v>30</v>
      </c>
      <c r="N3704" s="46">
        <f t="shared" si="743"/>
        <v>412</v>
      </c>
      <c r="O3704" s="46">
        <f t="shared" si="744"/>
        <v>72</v>
      </c>
      <c r="P3704" s="46" t="s">
        <v>28</v>
      </c>
      <c r="Q3704" s="58">
        <f t="shared" si="745"/>
        <v>0</v>
      </c>
      <c r="R3704" s="46">
        <f t="shared" si="746"/>
        <v>115.36000000000001</v>
      </c>
      <c r="S3704" s="58" t="str">
        <f t="shared" si="747"/>
        <v>No Discount</v>
      </c>
      <c r="T3704" s="46" t="str">
        <f t="shared" si="748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749"/>
        <v>0</v>
      </c>
      <c r="W3704" s="46">
        <f t="shared" si="750"/>
        <v>115.36000000000001</v>
      </c>
      <c r="X3704" s="58">
        <f t="shared" si="751"/>
        <v>0</v>
      </c>
      <c r="Y3704" s="46" t="str">
        <f t="shared" si="752"/>
        <v>No</v>
      </c>
      <c r="Z3704" s="46" t="str">
        <f t="shared" si="753"/>
        <v>MID</v>
      </c>
    </row>
    <row r="3705" spans="1:26" x14ac:dyDescent="0.25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741"/>
        <v>12366</v>
      </c>
      <c r="L3705" s="46">
        <f t="shared" si="742"/>
        <v>13230</v>
      </c>
      <c r="M3705" s="46">
        <v>33</v>
      </c>
      <c r="N3705" s="46">
        <f t="shared" si="743"/>
        <v>13263</v>
      </c>
      <c r="O3705" s="46">
        <f t="shared" si="744"/>
        <v>897</v>
      </c>
      <c r="P3705" s="46" t="s">
        <v>28</v>
      </c>
      <c r="Q3705" s="58">
        <f t="shared" si="745"/>
        <v>0</v>
      </c>
      <c r="R3705" s="46" t="str">
        <f t="shared" si="746"/>
        <v>-</v>
      </c>
      <c r="S3705" s="58" t="str">
        <f t="shared" si="747"/>
        <v>No Discount</v>
      </c>
      <c r="T3705" s="46" t="str">
        <f t="shared" si="748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749"/>
        <v>0</v>
      </c>
      <c r="W3705" s="46" t="str">
        <f t="shared" si="750"/>
        <v>-</v>
      </c>
      <c r="X3705" s="58">
        <f t="shared" si="751"/>
        <v>0</v>
      </c>
      <c r="Y3705" s="46" t="str">
        <f t="shared" si="752"/>
        <v>Yes</v>
      </c>
      <c r="Z3705" s="46" t="str">
        <f t="shared" si="753"/>
        <v>MID</v>
      </c>
    </row>
    <row r="3706" spans="1:26" x14ac:dyDescent="0.25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741"/>
        <v>9552</v>
      </c>
      <c r="L3706" s="46">
        <f t="shared" si="742"/>
        <v>10620</v>
      </c>
      <c r="M3706" s="46">
        <v>68</v>
      </c>
      <c r="N3706" s="46">
        <f t="shared" si="743"/>
        <v>10688</v>
      </c>
      <c r="O3706" s="46">
        <f t="shared" si="744"/>
        <v>1136</v>
      </c>
      <c r="P3706" s="46" t="s">
        <v>30</v>
      </c>
      <c r="Q3706" s="58">
        <f t="shared" si="745"/>
        <v>0</v>
      </c>
      <c r="R3706" s="46">
        <f t="shared" si="746"/>
        <v>2992.6400000000003</v>
      </c>
      <c r="S3706" s="58" t="str">
        <f t="shared" si="747"/>
        <v>No Discount</v>
      </c>
      <c r="T3706" s="46" t="str">
        <f t="shared" si="748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749"/>
        <v>0</v>
      </c>
      <c r="W3706" s="46">
        <f t="shared" si="750"/>
        <v>2992.6400000000003</v>
      </c>
      <c r="X3706" s="58">
        <f t="shared" si="751"/>
        <v>0</v>
      </c>
      <c r="Y3706" s="46" t="str">
        <f t="shared" si="752"/>
        <v>Yes</v>
      </c>
      <c r="Z3706" s="46" t="str">
        <f t="shared" si="753"/>
        <v>Very high</v>
      </c>
    </row>
    <row r="3707" spans="1:26" x14ac:dyDescent="0.25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741"/>
        <v>5864</v>
      </c>
      <c r="L3707" s="46">
        <f t="shared" si="742"/>
        <v>6276</v>
      </c>
      <c r="M3707" s="46">
        <v>96</v>
      </c>
      <c r="N3707" s="46">
        <f t="shared" si="743"/>
        <v>6372</v>
      </c>
      <c r="O3707" s="46">
        <f t="shared" si="744"/>
        <v>508</v>
      </c>
      <c r="P3707" s="46" t="s">
        <v>152</v>
      </c>
      <c r="Q3707" s="58">
        <f t="shared" si="745"/>
        <v>0.3</v>
      </c>
      <c r="R3707" s="46">
        <f t="shared" si="746"/>
        <v>1911.6</v>
      </c>
      <c r="S3707" s="58" t="str">
        <f t="shared" si="747"/>
        <v>No Discount</v>
      </c>
      <c r="T3707" s="46" t="str">
        <f t="shared" si="748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749"/>
        <v>0.3</v>
      </c>
      <c r="W3707" s="46">
        <f t="shared" si="750"/>
        <v>1911.6</v>
      </c>
      <c r="X3707" s="58">
        <f t="shared" si="751"/>
        <v>0</v>
      </c>
      <c r="Y3707" s="46" t="str">
        <f t="shared" si="752"/>
        <v>Yes</v>
      </c>
      <c r="Z3707" s="46" t="str">
        <f t="shared" si="753"/>
        <v>Very high</v>
      </c>
    </row>
    <row r="3708" spans="1:26" x14ac:dyDescent="0.25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741"/>
        <v>400</v>
      </c>
      <c r="L3708" s="46">
        <f t="shared" si="742"/>
        <v>428</v>
      </c>
      <c r="M3708" s="46">
        <v>89</v>
      </c>
      <c r="N3708" s="46">
        <f t="shared" si="743"/>
        <v>517</v>
      </c>
      <c r="O3708" s="46">
        <f t="shared" si="744"/>
        <v>117</v>
      </c>
      <c r="P3708" s="46" t="s">
        <v>30</v>
      </c>
      <c r="Q3708" s="58">
        <f t="shared" si="745"/>
        <v>0</v>
      </c>
      <c r="R3708" s="46">
        <f t="shared" si="746"/>
        <v>77.55</v>
      </c>
      <c r="S3708" s="58" t="str">
        <f t="shared" si="747"/>
        <v>No Discount</v>
      </c>
      <c r="T3708" s="46" t="str">
        <f t="shared" si="748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749"/>
        <v>0</v>
      </c>
      <c r="W3708" s="46" t="str">
        <f t="shared" si="750"/>
        <v>-</v>
      </c>
      <c r="X3708" s="58">
        <f t="shared" si="751"/>
        <v>0</v>
      </c>
      <c r="Y3708" s="46" t="str">
        <f t="shared" si="752"/>
        <v>No</v>
      </c>
      <c r="Z3708" s="46" t="str">
        <f t="shared" si="753"/>
        <v>Very high</v>
      </c>
    </row>
    <row r="3709" spans="1:26" x14ac:dyDescent="0.25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741"/>
        <v>22852</v>
      </c>
      <c r="L3709" s="46">
        <f t="shared" si="742"/>
        <v>23528</v>
      </c>
      <c r="M3709" s="46">
        <v>66</v>
      </c>
      <c r="N3709" s="46">
        <f t="shared" si="743"/>
        <v>23594</v>
      </c>
      <c r="O3709" s="46">
        <f t="shared" si="744"/>
        <v>742</v>
      </c>
      <c r="P3709" s="46" t="s">
        <v>30</v>
      </c>
      <c r="Q3709" s="58">
        <f t="shared" si="745"/>
        <v>0</v>
      </c>
      <c r="R3709" s="46" t="str">
        <f t="shared" si="746"/>
        <v>-</v>
      </c>
      <c r="S3709" s="58" t="str">
        <f t="shared" si="747"/>
        <v>No Discount</v>
      </c>
      <c r="T3709" s="46" t="str">
        <f t="shared" si="748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749"/>
        <v>0</v>
      </c>
      <c r="W3709" s="46" t="str">
        <f t="shared" si="750"/>
        <v>-</v>
      </c>
      <c r="X3709" s="58">
        <f t="shared" si="751"/>
        <v>0</v>
      </c>
      <c r="Y3709" s="46" t="str">
        <f t="shared" si="752"/>
        <v>Yes</v>
      </c>
      <c r="Z3709" s="46" t="str">
        <f t="shared" si="753"/>
        <v>Very high</v>
      </c>
    </row>
    <row r="3710" spans="1:26" x14ac:dyDescent="0.25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741"/>
        <v>153</v>
      </c>
      <c r="L3710" s="46">
        <f t="shared" si="742"/>
        <v>170</v>
      </c>
      <c r="M3710" s="46">
        <v>30</v>
      </c>
      <c r="N3710" s="46">
        <f t="shared" si="743"/>
        <v>200</v>
      </c>
      <c r="O3710" s="46">
        <f t="shared" si="744"/>
        <v>47</v>
      </c>
      <c r="P3710" s="46" t="s">
        <v>28</v>
      </c>
      <c r="Q3710" s="58">
        <f t="shared" si="745"/>
        <v>0</v>
      </c>
      <c r="R3710" s="46" t="str">
        <f t="shared" si="746"/>
        <v>-</v>
      </c>
      <c r="S3710" s="58" t="str">
        <f t="shared" si="747"/>
        <v>No Discount</v>
      </c>
      <c r="T3710" s="46" t="str">
        <f t="shared" si="748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749"/>
        <v>0</v>
      </c>
      <c r="W3710" s="46" t="str">
        <f t="shared" si="750"/>
        <v>-</v>
      </c>
      <c r="X3710" s="58">
        <f t="shared" si="751"/>
        <v>0</v>
      </c>
      <c r="Y3710" s="46" t="str">
        <f t="shared" si="752"/>
        <v>No</v>
      </c>
      <c r="Z3710" s="46" t="str">
        <f t="shared" si="753"/>
        <v>MID</v>
      </c>
    </row>
    <row r="3711" spans="1:26" x14ac:dyDescent="0.25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741"/>
        <v>5854</v>
      </c>
      <c r="L3711" s="46">
        <f t="shared" si="742"/>
        <v>6082</v>
      </c>
      <c r="M3711" s="46">
        <v>37</v>
      </c>
      <c r="N3711" s="46">
        <f t="shared" si="743"/>
        <v>6119</v>
      </c>
      <c r="O3711" s="46">
        <f t="shared" si="744"/>
        <v>265</v>
      </c>
      <c r="P3711" s="46" t="s">
        <v>28</v>
      </c>
      <c r="Q3711" s="58">
        <f t="shared" si="745"/>
        <v>0</v>
      </c>
      <c r="R3711" s="46">
        <f t="shared" si="746"/>
        <v>917.85</v>
      </c>
      <c r="S3711" s="58" t="str">
        <f t="shared" si="747"/>
        <v>No Discount</v>
      </c>
      <c r="T3711" s="46" t="str">
        <f t="shared" si="748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749"/>
        <v>0</v>
      </c>
      <c r="W3711" s="46" t="str">
        <f t="shared" si="750"/>
        <v>-</v>
      </c>
      <c r="X3711" s="58">
        <f t="shared" si="751"/>
        <v>0</v>
      </c>
      <c r="Y3711" s="46" t="str">
        <f t="shared" si="752"/>
        <v>Yes</v>
      </c>
      <c r="Z3711" s="46" t="str">
        <f t="shared" si="753"/>
        <v>MID</v>
      </c>
    </row>
    <row r="3712" spans="1:26" x14ac:dyDescent="0.25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741"/>
        <v>18645</v>
      </c>
      <c r="L3712" s="46">
        <f t="shared" si="742"/>
        <v>19011</v>
      </c>
      <c r="M3712" s="46">
        <v>66</v>
      </c>
      <c r="N3712" s="46">
        <f t="shared" si="743"/>
        <v>19077</v>
      </c>
      <c r="O3712" s="46">
        <f t="shared" si="744"/>
        <v>432</v>
      </c>
      <c r="P3712" s="46" t="s">
        <v>30</v>
      </c>
      <c r="Q3712" s="58">
        <f t="shared" si="745"/>
        <v>0</v>
      </c>
      <c r="R3712" s="46">
        <f t="shared" si="746"/>
        <v>5341.56</v>
      </c>
      <c r="S3712" s="58" t="str">
        <f t="shared" si="747"/>
        <v>No Discount</v>
      </c>
      <c r="T3712" s="46" t="str">
        <f t="shared" si="748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749"/>
        <v>0</v>
      </c>
      <c r="W3712" s="46">
        <f t="shared" si="750"/>
        <v>5341.56</v>
      </c>
      <c r="X3712" s="58">
        <f t="shared" si="751"/>
        <v>0</v>
      </c>
      <c r="Y3712" s="46" t="str">
        <f t="shared" si="752"/>
        <v>Yes</v>
      </c>
      <c r="Z3712" s="46" t="str">
        <f t="shared" si="753"/>
        <v>Very high</v>
      </c>
    </row>
    <row r="3713" spans="1:26" x14ac:dyDescent="0.25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741"/>
        <v>612</v>
      </c>
      <c r="L3713" s="46">
        <f t="shared" si="742"/>
        <v>666</v>
      </c>
      <c r="M3713" s="46">
        <v>78</v>
      </c>
      <c r="N3713" s="46">
        <f t="shared" si="743"/>
        <v>744</v>
      </c>
      <c r="O3713" s="46">
        <f t="shared" si="744"/>
        <v>132</v>
      </c>
      <c r="P3713" s="46" t="s">
        <v>28</v>
      </c>
      <c r="Q3713" s="58">
        <f t="shared" si="745"/>
        <v>0</v>
      </c>
      <c r="R3713" s="46" t="str">
        <f t="shared" si="746"/>
        <v>-</v>
      </c>
      <c r="S3713" s="58" t="str">
        <f t="shared" si="747"/>
        <v>No Discount</v>
      </c>
      <c r="T3713" s="46" t="str">
        <f t="shared" si="748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749"/>
        <v>0</v>
      </c>
      <c r="W3713" s="46" t="str">
        <f t="shared" si="750"/>
        <v>-</v>
      </c>
      <c r="X3713" s="58">
        <f t="shared" si="751"/>
        <v>0</v>
      </c>
      <c r="Y3713" s="46" t="str">
        <f t="shared" si="752"/>
        <v>No</v>
      </c>
      <c r="Z3713" s="46" t="str">
        <f t="shared" si="753"/>
        <v>Very high</v>
      </c>
    </row>
    <row r="3714" spans="1:26" x14ac:dyDescent="0.25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741"/>
        <v>510</v>
      </c>
      <c r="L3714" s="46">
        <f t="shared" si="742"/>
        <v>552</v>
      </c>
      <c r="M3714" s="46">
        <v>10</v>
      </c>
      <c r="N3714" s="46">
        <f t="shared" si="743"/>
        <v>562</v>
      </c>
      <c r="O3714" s="46">
        <f t="shared" si="744"/>
        <v>52</v>
      </c>
      <c r="P3714" s="46" t="s">
        <v>30</v>
      </c>
      <c r="Q3714" s="58">
        <f t="shared" si="745"/>
        <v>0</v>
      </c>
      <c r="R3714" s="46" t="str">
        <f t="shared" si="746"/>
        <v>-</v>
      </c>
      <c r="S3714" s="58" t="str">
        <f t="shared" si="747"/>
        <v>No Discount</v>
      </c>
      <c r="T3714" s="46" t="str">
        <f t="shared" si="748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749"/>
        <v>0</v>
      </c>
      <c r="W3714" s="46" t="str">
        <f t="shared" si="750"/>
        <v>-</v>
      </c>
      <c r="X3714" s="58">
        <f t="shared" si="751"/>
        <v>0</v>
      </c>
      <c r="Y3714" s="46" t="str">
        <f t="shared" si="752"/>
        <v>No</v>
      </c>
      <c r="Z3714" s="46" t="str">
        <f t="shared" si="753"/>
        <v>LOW</v>
      </c>
    </row>
    <row r="3715" spans="1:26" x14ac:dyDescent="0.25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754">I3715*J3715</f>
        <v>152</v>
      </c>
      <c r="L3715" s="46">
        <f t="shared" ref="L3715:L3778" si="755">H3715*J3715</f>
        <v>167</v>
      </c>
      <c r="M3715" s="46">
        <v>30</v>
      </c>
      <c r="N3715" s="46">
        <f t="shared" ref="N3715:N3778" si="756">L3715+M3715</f>
        <v>197</v>
      </c>
      <c r="O3715" s="46">
        <f t="shared" ref="O3715:O3778" si="757">N3715-K3715</f>
        <v>45</v>
      </c>
      <c r="P3715" s="46" t="s">
        <v>30</v>
      </c>
      <c r="Q3715" s="58">
        <f t="shared" ref="Q3715:Q3778" si="758">IF(E3715="Amazon",30%,0)</f>
        <v>0</v>
      </c>
      <c r="R3715" s="46">
        <f t="shared" ref="R3715:R3778" si="759">IF(E3715="Amazon",30%*N3715,IF(E3715="Flipkart",28%*N3715,IF(E3715="India Mart",15%*N3715,"-")))</f>
        <v>55.160000000000004</v>
      </c>
      <c r="S3715" s="58" t="str">
        <f t="shared" ref="S3715:S3778" si="760">IF(AND(E3715="Website",N3715&gt;25000),2%,"No Discount")</f>
        <v>No Discount</v>
      </c>
      <c r="T3715" s="46" t="str">
        <f t="shared" ref="T3715:T3778" si="761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ref="V3715:V3778" si="762">IF(E3715="Amazon",30%,0%)</f>
        <v>0</v>
      </c>
      <c r="W3715" s="46">
        <f t="shared" ref="W3715:W3778" si="763">IF(E3715="Amazon",N3715*30%,IF(E3715="flipkart",N3715*28%,IF(E3715="indiamart",N3715*15%,"-")))</f>
        <v>55.160000000000004</v>
      </c>
      <c r="X3715" s="58">
        <f t="shared" ref="X3715:X3778" si="764">IF(AND(E3715="website",N3715&gt;25000),2%,0%)</f>
        <v>0</v>
      </c>
      <c r="Y3715" s="46" t="str">
        <f t="shared" ref="Y3715:Y3778" si="765">IF(OR(D3715="Furniture",D3715="Technology"),"Yes","No")</f>
        <v>No</v>
      </c>
      <c r="Z3715" s="46" t="str">
        <f t="shared" ref="Z3715:Z3778" si="766">_xlfn.IFS(M3715&lt;=20,"LOW",M3715&lt;=40,"MID",M3715&lt;=60,"HIGH",M3715&gt;60,"Very high")</f>
        <v>MID</v>
      </c>
    </row>
    <row r="3716" spans="1:26" x14ac:dyDescent="0.25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754"/>
        <v>137</v>
      </c>
      <c r="L3716" s="46">
        <f t="shared" si="755"/>
        <v>140</v>
      </c>
      <c r="M3716" s="46">
        <v>30</v>
      </c>
      <c r="N3716" s="46">
        <f t="shared" si="756"/>
        <v>170</v>
      </c>
      <c r="O3716" s="46">
        <f t="shared" si="757"/>
        <v>33</v>
      </c>
      <c r="P3716" s="46" t="s">
        <v>30</v>
      </c>
      <c r="Q3716" s="58">
        <f t="shared" si="758"/>
        <v>0</v>
      </c>
      <c r="R3716" s="46">
        <f t="shared" si="759"/>
        <v>25.5</v>
      </c>
      <c r="S3716" s="58" t="str">
        <f t="shared" si="760"/>
        <v>No Discount</v>
      </c>
      <c r="T3716" s="46" t="str">
        <f t="shared" si="761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762"/>
        <v>0</v>
      </c>
      <c r="W3716" s="46" t="str">
        <f t="shared" si="763"/>
        <v>-</v>
      </c>
      <c r="X3716" s="58">
        <f t="shared" si="764"/>
        <v>0</v>
      </c>
      <c r="Y3716" s="46" t="str">
        <f t="shared" si="765"/>
        <v>No</v>
      </c>
      <c r="Z3716" s="46" t="str">
        <f t="shared" si="766"/>
        <v>MID</v>
      </c>
    </row>
    <row r="3717" spans="1:26" x14ac:dyDescent="0.25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754"/>
        <v>9276</v>
      </c>
      <c r="L3717" s="46">
        <f t="shared" si="755"/>
        <v>9738</v>
      </c>
      <c r="M3717" s="46">
        <v>59</v>
      </c>
      <c r="N3717" s="46">
        <f t="shared" si="756"/>
        <v>9797</v>
      </c>
      <c r="O3717" s="46">
        <f t="shared" si="757"/>
        <v>521</v>
      </c>
      <c r="P3717" s="46" t="s">
        <v>64</v>
      </c>
      <c r="Q3717" s="58">
        <f t="shared" si="758"/>
        <v>0</v>
      </c>
      <c r="R3717" s="46">
        <f t="shared" si="759"/>
        <v>1469.55</v>
      </c>
      <c r="S3717" s="58" t="str">
        <f t="shared" si="760"/>
        <v>No Discount</v>
      </c>
      <c r="T3717" s="46" t="str">
        <f t="shared" si="761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762"/>
        <v>0</v>
      </c>
      <c r="W3717" s="46" t="str">
        <f t="shared" si="763"/>
        <v>-</v>
      </c>
      <c r="X3717" s="58">
        <f t="shared" si="764"/>
        <v>0</v>
      </c>
      <c r="Y3717" s="46" t="str">
        <f t="shared" si="765"/>
        <v>Yes</v>
      </c>
      <c r="Z3717" s="46" t="str">
        <f t="shared" si="766"/>
        <v>HIGH</v>
      </c>
    </row>
    <row r="3718" spans="1:26" x14ac:dyDescent="0.25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754"/>
        <v>695</v>
      </c>
      <c r="L3718" s="46">
        <f t="shared" si="755"/>
        <v>755</v>
      </c>
      <c r="M3718" s="46">
        <v>30</v>
      </c>
      <c r="N3718" s="46">
        <f t="shared" si="756"/>
        <v>785</v>
      </c>
      <c r="O3718" s="46">
        <f t="shared" si="757"/>
        <v>90</v>
      </c>
      <c r="P3718" s="46" t="s">
        <v>28</v>
      </c>
      <c r="Q3718" s="58">
        <f t="shared" si="758"/>
        <v>0</v>
      </c>
      <c r="R3718" s="46">
        <f t="shared" si="759"/>
        <v>117.75</v>
      </c>
      <c r="S3718" s="58" t="str">
        <f t="shared" si="760"/>
        <v>No Discount</v>
      </c>
      <c r="T3718" s="46" t="str">
        <f t="shared" si="761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762"/>
        <v>0</v>
      </c>
      <c r="W3718" s="46" t="str">
        <f t="shared" si="763"/>
        <v>-</v>
      </c>
      <c r="X3718" s="58">
        <f t="shared" si="764"/>
        <v>0</v>
      </c>
      <c r="Y3718" s="46" t="str">
        <f t="shared" si="765"/>
        <v>No</v>
      </c>
      <c r="Z3718" s="46" t="str">
        <f t="shared" si="766"/>
        <v>MID</v>
      </c>
    </row>
    <row r="3719" spans="1:26" x14ac:dyDescent="0.25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754"/>
        <v>590</v>
      </c>
      <c r="L3719" s="46">
        <f t="shared" si="755"/>
        <v>645</v>
      </c>
      <c r="M3719" s="46">
        <v>30</v>
      </c>
      <c r="N3719" s="46">
        <f t="shared" si="756"/>
        <v>675</v>
      </c>
      <c r="O3719" s="46">
        <f t="shared" si="757"/>
        <v>85</v>
      </c>
      <c r="P3719" s="46" t="s">
        <v>28</v>
      </c>
      <c r="Q3719" s="58">
        <f t="shared" si="758"/>
        <v>0</v>
      </c>
      <c r="R3719" s="46" t="str">
        <f t="shared" si="759"/>
        <v>-</v>
      </c>
      <c r="S3719" s="58" t="str">
        <f t="shared" si="760"/>
        <v>No Discount</v>
      </c>
      <c r="T3719" s="46" t="str">
        <f t="shared" si="761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762"/>
        <v>0</v>
      </c>
      <c r="W3719" s="46" t="str">
        <f t="shared" si="763"/>
        <v>-</v>
      </c>
      <c r="X3719" s="58">
        <f t="shared" si="764"/>
        <v>0</v>
      </c>
      <c r="Y3719" s="46" t="str">
        <f t="shared" si="765"/>
        <v>No</v>
      </c>
      <c r="Z3719" s="46" t="str">
        <f t="shared" si="766"/>
        <v>MID</v>
      </c>
    </row>
    <row r="3720" spans="1:26" x14ac:dyDescent="0.25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754"/>
        <v>342</v>
      </c>
      <c r="L3720" s="46">
        <f t="shared" si="755"/>
        <v>370</v>
      </c>
      <c r="M3720" s="46">
        <v>30</v>
      </c>
      <c r="N3720" s="46">
        <f t="shared" si="756"/>
        <v>400</v>
      </c>
      <c r="O3720" s="46">
        <f t="shared" si="757"/>
        <v>58</v>
      </c>
      <c r="P3720" s="46" t="s">
        <v>28</v>
      </c>
      <c r="Q3720" s="58">
        <f t="shared" si="758"/>
        <v>0</v>
      </c>
      <c r="R3720" s="46" t="str">
        <f t="shared" si="759"/>
        <v>-</v>
      </c>
      <c r="S3720" s="58" t="str">
        <f t="shared" si="760"/>
        <v>No Discount</v>
      </c>
      <c r="T3720" s="46" t="str">
        <f t="shared" si="761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762"/>
        <v>0</v>
      </c>
      <c r="W3720" s="46" t="str">
        <f t="shared" si="763"/>
        <v>-</v>
      </c>
      <c r="X3720" s="58">
        <f t="shared" si="764"/>
        <v>0</v>
      </c>
      <c r="Y3720" s="46" t="str">
        <f t="shared" si="765"/>
        <v>No</v>
      </c>
      <c r="Z3720" s="46" t="str">
        <f t="shared" si="766"/>
        <v>MID</v>
      </c>
    </row>
    <row r="3721" spans="1:26" x14ac:dyDescent="0.25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754"/>
        <v>4448</v>
      </c>
      <c r="L3721" s="46">
        <f t="shared" si="755"/>
        <v>4798</v>
      </c>
      <c r="M3721" s="46">
        <v>90</v>
      </c>
      <c r="N3721" s="46">
        <f t="shared" si="756"/>
        <v>4888</v>
      </c>
      <c r="O3721" s="46">
        <f t="shared" si="757"/>
        <v>440</v>
      </c>
      <c r="P3721" s="46" t="s">
        <v>28</v>
      </c>
      <c r="Q3721" s="58">
        <f t="shared" si="758"/>
        <v>0.3</v>
      </c>
      <c r="R3721" s="46">
        <f t="shared" si="759"/>
        <v>1466.3999999999999</v>
      </c>
      <c r="S3721" s="58" t="str">
        <f t="shared" si="760"/>
        <v>No Discount</v>
      </c>
      <c r="T3721" s="46" t="str">
        <f t="shared" si="761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762"/>
        <v>0.3</v>
      </c>
      <c r="W3721" s="46">
        <f t="shared" si="763"/>
        <v>1466.3999999999999</v>
      </c>
      <c r="X3721" s="58">
        <f t="shared" si="764"/>
        <v>0</v>
      </c>
      <c r="Y3721" s="46" t="str">
        <f t="shared" si="765"/>
        <v>Yes</v>
      </c>
      <c r="Z3721" s="46" t="str">
        <f t="shared" si="766"/>
        <v>Very high</v>
      </c>
    </row>
    <row r="3722" spans="1:26" x14ac:dyDescent="0.25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754"/>
        <v>14735</v>
      </c>
      <c r="L3722" s="46">
        <f t="shared" si="755"/>
        <v>15920</v>
      </c>
      <c r="M3722" s="46">
        <v>87</v>
      </c>
      <c r="N3722" s="46">
        <f t="shared" si="756"/>
        <v>16007</v>
      </c>
      <c r="O3722" s="46">
        <f t="shared" si="757"/>
        <v>1272</v>
      </c>
      <c r="P3722" s="46" t="s">
        <v>28</v>
      </c>
      <c r="Q3722" s="58">
        <f t="shared" si="758"/>
        <v>0</v>
      </c>
      <c r="R3722" s="46" t="str">
        <f t="shared" si="759"/>
        <v>-</v>
      </c>
      <c r="S3722" s="58" t="str">
        <f t="shared" si="760"/>
        <v>No Discount</v>
      </c>
      <c r="T3722" s="46" t="str">
        <f t="shared" si="761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762"/>
        <v>0</v>
      </c>
      <c r="W3722" s="46" t="str">
        <f t="shared" si="763"/>
        <v>-</v>
      </c>
      <c r="X3722" s="58">
        <f t="shared" si="764"/>
        <v>0</v>
      </c>
      <c r="Y3722" s="46" t="str">
        <f t="shared" si="765"/>
        <v>Yes</v>
      </c>
      <c r="Z3722" s="46" t="str">
        <f t="shared" si="766"/>
        <v>Very high</v>
      </c>
    </row>
    <row r="3723" spans="1:26" x14ac:dyDescent="0.25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754"/>
        <v>406</v>
      </c>
      <c r="L3723" s="46">
        <f t="shared" si="755"/>
        <v>420</v>
      </c>
      <c r="M3723" s="46">
        <v>10</v>
      </c>
      <c r="N3723" s="46">
        <f t="shared" si="756"/>
        <v>430</v>
      </c>
      <c r="O3723" s="46">
        <f t="shared" si="757"/>
        <v>24</v>
      </c>
      <c r="P3723" s="46" t="s">
        <v>152</v>
      </c>
      <c r="Q3723" s="58">
        <f t="shared" si="758"/>
        <v>0</v>
      </c>
      <c r="R3723" s="46">
        <f t="shared" si="759"/>
        <v>64.5</v>
      </c>
      <c r="S3723" s="58" t="str">
        <f t="shared" si="760"/>
        <v>No Discount</v>
      </c>
      <c r="T3723" s="46" t="str">
        <f t="shared" si="761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762"/>
        <v>0</v>
      </c>
      <c r="W3723" s="46" t="str">
        <f t="shared" si="763"/>
        <v>-</v>
      </c>
      <c r="X3723" s="58">
        <f t="shared" si="764"/>
        <v>0</v>
      </c>
      <c r="Y3723" s="46" t="str">
        <f t="shared" si="765"/>
        <v>No</v>
      </c>
      <c r="Z3723" s="46" t="str">
        <f t="shared" si="766"/>
        <v>LOW</v>
      </c>
    </row>
    <row r="3724" spans="1:26" x14ac:dyDescent="0.25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754"/>
        <v>24885</v>
      </c>
      <c r="L3724" s="46">
        <f t="shared" si="755"/>
        <v>27642</v>
      </c>
      <c r="M3724" s="46">
        <v>57</v>
      </c>
      <c r="N3724" s="46">
        <f t="shared" si="756"/>
        <v>27699</v>
      </c>
      <c r="O3724" s="46">
        <f t="shared" si="757"/>
        <v>2814</v>
      </c>
      <c r="P3724" s="46" t="s">
        <v>30</v>
      </c>
      <c r="Q3724" s="58">
        <f t="shared" si="758"/>
        <v>0</v>
      </c>
      <c r="R3724" s="46">
        <f t="shared" si="759"/>
        <v>7755.7200000000012</v>
      </c>
      <c r="S3724" s="58" t="str">
        <f t="shared" si="760"/>
        <v>No Discount</v>
      </c>
      <c r="T3724" s="46" t="str">
        <f t="shared" si="761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762"/>
        <v>0</v>
      </c>
      <c r="W3724" s="46">
        <f t="shared" si="763"/>
        <v>7755.7200000000012</v>
      </c>
      <c r="X3724" s="58">
        <f t="shared" si="764"/>
        <v>0</v>
      </c>
      <c r="Y3724" s="46" t="str">
        <f t="shared" si="765"/>
        <v>Yes</v>
      </c>
      <c r="Z3724" s="46" t="str">
        <f t="shared" si="766"/>
        <v>HIGH</v>
      </c>
    </row>
    <row r="3725" spans="1:26" x14ac:dyDescent="0.25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754"/>
        <v>1072</v>
      </c>
      <c r="L3725" s="46">
        <f t="shared" si="755"/>
        <v>1169</v>
      </c>
      <c r="M3725" s="46">
        <v>97</v>
      </c>
      <c r="N3725" s="46">
        <f t="shared" si="756"/>
        <v>1266</v>
      </c>
      <c r="O3725" s="46">
        <f t="shared" si="757"/>
        <v>194</v>
      </c>
      <c r="P3725" s="46" t="s">
        <v>64</v>
      </c>
      <c r="Q3725" s="58">
        <f t="shared" si="758"/>
        <v>0</v>
      </c>
      <c r="R3725" s="46">
        <f t="shared" si="759"/>
        <v>189.9</v>
      </c>
      <c r="S3725" s="58" t="str">
        <f t="shared" si="760"/>
        <v>No Discount</v>
      </c>
      <c r="T3725" s="46" t="str">
        <f t="shared" si="761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762"/>
        <v>0</v>
      </c>
      <c r="W3725" s="46" t="str">
        <f t="shared" si="763"/>
        <v>-</v>
      </c>
      <c r="X3725" s="58">
        <f t="shared" si="764"/>
        <v>0</v>
      </c>
      <c r="Y3725" s="46" t="str">
        <f t="shared" si="765"/>
        <v>No</v>
      </c>
      <c r="Z3725" s="46" t="str">
        <f t="shared" si="766"/>
        <v>Very high</v>
      </c>
    </row>
    <row r="3726" spans="1:26" x14ac:dyDescent="0.25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754"/>
        <v>14496</v>
      </c>
      <c r="L3726" s="46">
        <f t="shared" si="755"/>
        <v>15218</v>
      </c>
      <c r="M3726" s="46">
        <v>84</v>
      </c>
      <c r="N3726" s="46">
        <f t="shared" si="756"/>
        <v>15302</v>
      </c>
      <c r="O3726" s="46">
        <f t="shared" si="757"/>
        <v>806</v>
      </c>
      <c r="P3726" s="46" t="s">
        <v>30</v>
      </c>
      <c r="Q3726" s="58">
        <f t="shared" si="758"/>
        <v>0</v>
      </c>
      <c r="R3726" s="46" t="str">
        <f t="shared" si="759"/>
        <v>-</v>
      </c>
      <c r="S3726" s="58" t="str">
        <f t="shared" si="760"/>
        <v>No Discount</v>
      </c>
      <c r="T3726" s="46" t="str">
        <f t="shared" si="761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762"/>
        <v>0</v>
      </c>
      <c r="W3726" s="46" t="str">
        <f t="shared" si="763"/>
        <v>-</v>
      </c>
      <c r="X3726" s="58">
        <f t="shared" si="764"/>
        <v>0</v>
      </c>
      <c r="Y3726" s="46" t="str">
        <f t="shared" si="765"/>
        <v>Yes</v>
      </c>
      <c r="Z3726" s="46" t="str">
        <f t="shared" si="766"/>
        <v>Very high</v>
      </c>
    </row>
    <row r="3727" spans="1:26" x14ac:dyDescent="0.25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754"/>
        <v>6180</v>
      </c>
      <c r="L3727" s="46">
        <f t="shared" si="755"/>
        <v>6872</v>
      </c>
      <c r="M3727" s="46">
        <v>46</v>
      </c>
      <c r="N3727" s="46">
        <f t="shared" si="756"/>
        <v>6918</v>
      </c>
      <c r="O3727" s="46">
        <f t="shared" si="757"/>
        <v>738</v>
      </c>
      <c r="P3727" s="46" t="s">
        <v>152</v>
      </c>
      <c r="Q3727" s="58">
        <f t="shared" si="758"/>
        <v>0.3</v>
      </c>
      <c r="R3727" s="46">
        <f t="shared" si="759"/>
        <v>2075.4</v>
      </c>
      <c r="S3727" s="58" t="str">
        <f t="shared" si="760"/>
        <v>No Discount</v>
      </c>
      <c r="T3727" s="46" t="str">
        <f t="shared" si="761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762"/>
        <v>0.3</v>
      </c>
      <c r="W3727" s="46">
        <f t="shared" si="763"/>
        <v>2075.4</v>
      </c>
      <c r="X3727" s="58">
        <f t="shared" si="764"/>
        <v>0</v>
      </c>
      <c r="Y3727" s="46" t="str">
        <f t="shared" si="765"/>
        <v>Yes</v>
      </c>
      <c r="Z3727" s="46" t="str">
        <f t="shared" si="766"/>
        <v>HIGH</v>
      </c>
    </row>
    <row r="3728" spans="1:26" x14ac:dyDescent="0.25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754"/>
        <v>4773</v>
      </c>
      <c r="L3728" s="46">
        <f t="shared" si="755"/>
        <v>5058</v>
      </c>
      <c r="M3728" s="46">
        <v>70</v>
      </c>
      <c r="N3728" s="46">
        <f t="shared" si="756"/>
        <v>5128</v>
      </c>
      <c r="O3728" s="46">
        <f t="shared" si="757"/>
        <v>355</v>
      </c>
      <c r="P3728" s="46" t="s">
        <v>30</v>
      </c>
      <c r="Q3728" s="58">
        <f t="shared" si="758"/>
        <v>0</v>
      </c>
      <c r="R3728" s="46" t="str">
        <f t="shared" si="759"/>
        <v>-</v>
      </c>
      <c r="S3728" s="58" t="str">
        <f t="shared" si="760"/>
        <v>No Discount</v>
      </c>
      <c r="T3728" s="46" t="str">
        <f t="shared" si="761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762"/>
        <v>0</v>
      </c>
      <c r="W3728" s="46" t="str">
        <f t="shared" si="763"/>
        <v>-</v>
      </c>
      <c r="X3728" s="58">
        <f t="shared" si="764"/>
        <v>0</v>
      </c>
      <c r="Y3728" s="46" t="str">
        <f t="shared" si="765"/>
        <v>Yes</v>
      </c>
      <c r="Z3728" s="46" t="str">
        <f t="shared" si="766"/>
        <v>Very high</v>
      </c>
    </row>
    <row r="3729" spans="1:26" x14ac:dyDescent="0.25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754"/>
        <v>5935</v>
      </c>
      <c r="L3729" s="46">
        <f t="shared" si="755"/>
        <v>6110</v>
      </c>
      <c r="M3729" s="46">
        <v>47</v>
      </c>
      <c r="N3729" s="46">
        <f t="shared" si="756"/>
        <v>6157</v>
      </c>
      <c r="O3729" s="46">
        <f t="shared" si="757"/>
        <v>222</v>
      </c>
      <c r="P3729" s="46" t="s">
        <v>28</v>
      </c>
      <c r="Q3729" s="58">
        <f t="shared" si="758"/>
        <v>0</v>
      </c>
      <c r="R3729" s="46">
        <f t="shared" si="759"/>
        <v>1723.9600000000003</v>
      </c>
      <c r="S3729" s="58" t="str">
        <f t="shared" si="760"/>
        <v>No Discount</v>
      </c>
      <c r="T3729" s="46" t="str">
        <f t="shared" si="761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762"/>
        <v>0</v>
      </c>
      <c r="W3729" s="46">
        <f t="shared" si="763"/>
        <v>1723.9600000000003</v>
      </c>
      <c r="X3729" s="58">
        <f t="shared" si="764"/>
        <v>0</v>
      </c>
      <c r="Y3729" s="46" t="str">
        <f t="shared" si="765"/>
        <v>Yes</v>
      </c>
      <c r="Z3729" s="46" t="str">
        <f t="shared" si="766"/>
        <v>HIGH</v>
      </c>
    </row>
    <row r="3730" spans="1:26" x14ac:dyDescent="0.25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754"/>
        <v>9588</v>
      </c>
      <c r="L3730" s="46">
        <f t="shared" si="755"/>
        <v>10160</v>
      </c>
      <c r="M3730" s="46">
        <v>57</v>
      </c>
      <c r="N3730" s="46">
        <f t="shared" si="756"/>
        <v>10217</v>
      </c>
      <c r="O3730" s="46">
        <f t="shared" si="757"/>
        <v>629</v>
      </c>
      <c r="P3730" s="46" t="s">
        <v>30</v>
      </c>
      <c r="Q3730" s="58">
        <f t="shared" si="758"/>
        <v>0</v>
      </c>
      <c r="R3730" s="46" t="str">
        <f t="shared" si="759"/>
        <v>-</v>
      </c>
      <c r="S3730" s="58" t="str">
        <f t="shared" si="760"/>
        <v>No Discount</v>
      </c>
      <c r="T3730" s="46" t="str">
        <f t="shared" si="761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762"/>
        <v>0</v>
      </c>
      <c r="W3730" s="46" t="str">
        <f t="shared" si="763"/>
        <v>-</v>
      </c>
      <c r="X3730" s="58">
        <f t="shared" si="764"/>
        <v>0</v>
      </c>
      <c r="Y3730" s="46" t="str">
        <f t="shared" si="765"/>
        <v>Yes</v>
      </c>
      <c r="Z3730" s="46" t="str">
        <f t="shared" si="766"/>
        <v>HIGH</v>
      </c>
    </row>
    <row r="3731" spans="1:26" x14ac:dyDescent="0.25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754"/>
        <v>556</v>
      </c>
      <c r="L3731" s="46">
        <f t="shared" si="755"/>
        <v>604</v>
      </c>
      <c r="M3731" s="46">
        <v>30</v>
      </c>
      <c r="N3731" s="46">
        <f t="shared" si="756"/>
        <v>634</v>
      </c>
      <c r="O3731" s="46">
        <f t="shared" si="757"/>
        <v>78</v>
      </c>
      <c r="P3731" s="46" t="s">
        <v>30</v>
      </c>
      <c r="Q3731" s="58">
        <f t="shared" si="758"/>
        <v>0</v>
      </c>
      <c r="R3731" s="46">
        <f t="shared" si="759"/>
        <v>177.52</v>
      </c>
      <c r="S3731" s="58" t="str">
        <f t="shared" si="760"/>
        <v>No Discount</v>
      </c>
      <c r="T3731" s="46" t="str">
        <f t="shared" si="761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762"/>
        <v>0</v>
      </c>
      <c r="W3731" s="46">
        <f t="shared" si="763"/>
        <v>177.52</v>
      </c>
      <c r="X3731" s="58">
        <f t="shared" si="764"/>
        <v>0</v>
      </c>
      <c r="Y3731" s="46" t="str">
        <f t="shared" si="765"/>
        <v>No</v>
      </c>
      <c r="Z3731" s="46" t="str">
        <f t="shared" si="766"/>
        <v>MID</v>
      </c>
    </row>
    <row r="3732" spans="1:26" x14ac:dyDescent="0.25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754"/>
        <v>12802</v>
      </c>
      <c r="L3732" s="46">
        <f t="shared" si="755"/>
        <v>12800</v>
      </c>
      <c r="M3732" s="46">
        <v>25</v>
      </c>
      <c r="N3732" s="46">
        <f t="shared" si="756"/>
        <v>12825</v>
      </c>
      <c r="O3732" s="46">
        <f t="shared" si="757"/>
        <v>23</v>
      </c>
      <c r="P3732" s="46" t="s">
        <v>30</v>
      </c>
      <c r="Q3732" s="58">
        <f t="shared" si="758"/>
        <v>0.3</v>
      </c>
      <c r="R3732" s="46">
        <f t="shared" si="759"/>
        <v>3847.5</v>
      </c>
      <c r="S3732" s="58" t="str">
        <f t="shared" si="760"/>
        <v>No Discount</v>
      </c>
      <c r="T3732" s="46" t="str">
        <f t="shared" si="761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762"/>
        <v>0.3</v>
      </c>
      <c r="W3732" s="46">
        <f t="shared" si="763"/>
        <v>3847.5</v>
      </c>
      <c r="X3732" s="58">
        <f t="shared" si="764"/>
        <v>0</v>
      </c>
      <c r="Y3732" s="46" t="str">
        <f t="shared" si="765"/>
        <v>Yes</v>
      </c>
      <c r="Z3732" s="46" t="str">
        <f t="shared" si="766"/>
        <v>MID</v>
      </c>
    </row>
    <row r="3733" spans="1:26" x14ac:dyDescent="0.25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754"/>
        <v>126</v>
      </c>
      <c r="L3733" s="46">
        <f t="shared" si="755"/>
        <v>136</v>
      </c>
      <c r="M3733" s="46">
        <v>10</v>
      </c>
      <c r="N3733" s="46">
        <f t="shared" si="756"/>
        <v>146</v>
      </c>
      <c r="O3733" s="46">
        <f t="shared" si="757"/>
        <v>20</v>
      </c>
      <c r="P3733" s="46" t="s">
        <v>28</v>
      </c>
      <c r="Q3733" s="58">
        <f t="shared" si="758"/>
        <v>0.3</v>
      </c>
      <c r="R3733" s="46">
        <f t="shared" si="759"/>
        <v>43.8</v>
      </c>
      <c r="S3733" s="58" t="str">
        <f t="shared" si="760"/>
        <v>No Discount</v>
      </c>
      <c r="T3733" s="46" t="str">
        <f t="shared" si="761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762"/>
        <v>0.3</v>
      </c>
      <c r="W3733" s="46">
        <f t="shared" si="763"/>
        <v>43.8</v>
      </c>
      <c r="X3733" s="58">
        <f t="shared" si="764"/>
        <v>0</v>
      </c>
      <c r="Y3733" s="46" t="str">
        <f t="shared" si="765"/>
        <v>No</v>
      </c>
      <c r="Z3733" s="46" t="str">
        <f t="shared" si="766"/>
        <v>LOW</v>
      </c>
    </row>
    <row r="3734" spans="1:26" x14ac:dyDescent="0.25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754"/>
        <v>548</v>
      </c>
      <c r="L3734" s="46">
        <f t="shared" si="755"/>
        <v>560</v>
      </c>
      <c r="M3734" s="46">
        <v>30</v>
      </c>
      <c r="N3734" s="46">
        <f t="shared" si="756"/>
        <v>590</v>
      </c>
      <c r="O3734" s="46">
        <f t="shared" si="757"/>
        <v>42</v>
      </c>
      <c r="P3734" s="46" t="s">
        <v>30</v>
      </c>
      <c r="Q3734" s="58">
        <f t="shared" si="758"/>
        <v>0</v>
      </c>
      <c r="R3734" s="46" t="str">
        <f t="shared" si="759"/>
        <v>-</v>
      </c>
      <c r="S3734" s="58" t="str">
        <f t="shared" si="760"/>
        <v>No Discount</v>
      </c>
      <c r="T3734" s="46" t="str">
        <f t="shared" si="761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762"/>
        <v>0</v>
      </c>
      <c r="W3734" s="46" t="str">
        <f t="shared" si="763"/>
        <v>-</v>
      </c>
      <c r="X3734" s="58">
        <f t="shared" si="764"/>
        <v>0</v>
      </c>
      <c r="Y3734" s="46" t="str">
        <f t="shared" si="765"/>
        <v>No</v>
      </c>
      <c r="Z3734" s="46" t="str">
        <f t="shared" si="766"/>
        <v>MID</v>
      </c>
    </row>
    <row r="3735" spans="1:26" x14ac:dyDescent="0.25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754"/>
        <v>4280</v>
      </c>
      <c r="L3735" s="46">
        <f t="shared" si="755"/>
        <v>4577</v>
      </c>
      <c r="M3735" s="46">
        <v>64</v>
      </c>
      <c r="N3735" s="46">
        <f t="shared" si="756"/>
        <v>4641</v>
      </c>
      <c r="O3735" s="46">
        <f t="shared" si="757"/>
        <v>361</v>
      </c>
      <c r="P3735" s="46" t="s">
        <v>28</v>
      </c>
      <c r="Q3735" s="58">
        <f t="shared" si="758"/>
        <v>0</v>
      </c>
      <c r="R3735" s="46" t="str">
        <f t="shared" si="759"/>
        <v>-</v>
      </c>
      <c r="S3735" s="58" t="str">
        <f t="shared" si="760"/>
        <v>No Discount</v>
      </c>
      <c r="T3735" s="46" t="str">
        <f t="shared" si="761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762"/>
        <v>0</v>
      </c>
      <c r="W3735" s="46" t="str">
        <f t="shared" si="763"/>
        <v>-</v>
      </c>
      <c r="X3735" s="58">
        <f t="shared" si="764"/>
        <v>0</v>
      </c>
      <c r="Y3735" s="46" t="str">
        <f t="shared" si="765"/>
        <v>Yes</v>
      </c>
      <c r="Z3735" s="46" t="str">
        <f t="shared" si="766"/>
        <v>Very high</v>
      </c>
    </row>
    <row r="3736" spans="1:26" x14ac:dyDescent="0.25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754"/>
        <v>189</v>
      </c>
      <c r="L3736" s="46">
        <f t="shared" si="755"/>
        <v>207</v>
      </c>
      <c r="M3736" s="46">
        <v>10</v>
      </c>
      <c r="N3736" s="46">
        <f t="shared" si="756"/>
        <v>217</v>
      </c>
      <c r="O3736" s="46">
        <f t="shared" si="757"/>
        <v>28</v>
      </c>
      <c r="P3736" s="46" t="s">
        <v>28</v>
      </c>
      <c r="Q3736" s="58">
        <f t="shared" si="758"/>
        <v>0</v>
      </c>
      <c r="R3736" s="46">
        <f t="shared" si="759"/>
        <v>32.549999999999997</v>
      </c>
      <c r="S3736" s="58" t="str">
        <f t="shared" si="760"/>
        <v>No Discount</v>
      </c>
      <c r="T3736" s="46" t="str">
        <f t="shared" si="761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762"/>
        <v>0</v>
      </c>
      <c r="W3736" s="46" t="str">
        <f t="shared" si="763"/>
        <v>-</v>
      </c>
      <c r="X3736" s="58">
        <f t="shared" si="764"/>
        <v>0</v>
      </c>
      <c r="Y3736" s="46" t="str">
        <f t="shared" si="765"/>
        <v>No</v>
      </c>
      <c r="Z3736" s="46" t="str">
        <f t="shared" si="766"/>
        <v>LOW</v>
      </c>
    </row>
    <row r="3737" spans="1:26" x14ac:dyDescent="0.25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754"/>
        <v>12420</v>
      </c>
      <c r="L3737" s="46">
        <f t="shared" si="755"/>
        <v>13156</v>
      </c>
      <c r="M3737" s="46">
        <v>37</v>
      </c>
      <c r="N3737" s="46">
        <f t="shared" si="756"/>
        <v>13193</v>
      </c>
      <c r="O3737" s="46">
        <f t="shared" si="757"/>
        <v>773</v>
      </c>
      <c r="P3737" s="46" t="s">
        <v>30</v>
      </c>
      <c r="Q3737" s="58">
        <f t="shared" si="758"/>
        <v>0</v>
      </c>
      <c r="R3737" s="46">
        <f t="shared" si="759"/>
        <v>3694.0400000000004</v>
      </c>
      <c r="S3737" s="58" t="str">
        <f t="shared" si="760"/>
        <v>No Discount</v>
      </c>
      <c r="T3737" s="46" t="str">
        <f t="shared" si="761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762"/>
        <v>0</v>
      </c>
      <c r="W3737" s="46">
        <f t="shared" si="763"/>
        <v>3694.0400000000004</v>
      </c>
      <c r="X3737" s="58">
        <f t="shared" si="764"/>
        <v>0</v>
      </c>
      <c r="Y3737" s="46" t="str">
        <f t="shared" si="765"/>
        <v>No</v>
      </c>
      <c r="Z3737" s="46" t="str">
        <f t="shared" si="766"/>
        <v>MID</v>
      </c>
    </row>
    <row r="3738" spans="1:26" x14ac:dyDescent="0.25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754"/>
        <v>5090</v>
      </c>
      <c r="L3738" s="46">
        <f t="shared" si="755"/>
        <v>5494</v>
      </c>
      <c r="M3738" s="46">
        <v>86</v>
      </c>
      <c r="N3738" s="46">
        <f t="shared" si="756"/>
        <v>5580</v>
      </c>
      <c r="O3738" s="46">
        <f t="shared" si="757"/>
        <v>490</v>
      </c>
      <c r="P3738" s="46" t="s">
        <v>30</v>
      </c>
      <c r="Q3738" s="58">
        <f t="shared" si="758"/>
        <v>0.3</v>
      </c>
      <c r="R3738" s="46">
        <f t="shared" si="759"/>
        <v>1674</v>
      </c>
      <c r="S3738" s="58" t="str">
        <f t="shared" si="760"/>
        <v>No Discount</v>
      </c>
      <c r="T3738" s="46" t="str">
        <f t="shared" si="761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762"/>
        <v>0.3</v>
      </c>
      <c r="W3738" s="46">
        <f t="shared" si="763"/>
        <v>1674</v>
      </c>
      <c r="X3738" s="58">
        <f t="shared" si="764"/>
        <v>0</v>
      </c>
      <c r="Y3738" s="46" t="str">
        <f t="shared" si="765"/>
        <v>Yes</v>
      </c>
      <c r="Z3738" s="46" t="str">
        <f t="shared" si="766"/>
        <v>Very high</v>
      </c>
    </row>
    <row r="3739" spans="1:26" x14ac:dyDescent="0.25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754"/>
        <v>7998</v>
      </c>
      <c r="L3739" s="46">
        <f t="shared" si="755"/>
        <v>8394</v>
      </c>
      <c r="M3739" s="46">
        <v>21</v>
      </c>
      <c r="N3739" s="46">
        <f t="shared" si="756"/>
        <v>8415</v>
      </c>
      <c r="O3739" s="46">
        <f t="shared" si="757"/>
        <v>417</v>
      </c>
      <c r="P3739" s="46" t="s">
        <v>30</v>
      </c>
      <c r="Q3739" s="58">
        <f t="shared" si="758"/>
        <v>0</v>
      </c>
      <c r="R3739" s="46" t="str">
        <f t="shared" si="759"/>
        <v>-</v>
      </c>
      <c r="S3739" s="58" t="str">
        <f t="shared" si="760"/>
        <v>No Discount</v>
      </c>
      <c r="T3739" s="46" t="str">
        <f t="shared" si="761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762"/>
        <v>0</v>
      </c>
      <c r="W3739" s="46" t="str">
        <f t="shared" si="763"/>
        <v>-</v>
      </c>
      <c r="X3739" s="58">
        <f t="shared" si="764"/>
        <v>0</v>
      </c>
      <c r="Y3739" s="46" t="str">
        <f t="shared" si="765"/>
        <v>No</v>
      </c>
      <c r="Z3739" s="46" t="str">
        <f t="shared" si="766"/>
        <v>MID</v>
      </c>
    </row>
    <row r="3740" spans="1:26" x14ac:dyDescent="0.25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754"/>
        <v>158</v>
      </c>
      <c r="L3740" s="46">
        <f t="shared" si="755"/>
        <v>175</v>
      </c>
      <c r="M3740" s="46">
        <v>30</v>
      </c>
      <c r="N3740" s="46">
        <f t="shared" si="756"/>
        <v>205</v>
      </c>
      <c r="O3740" s="46">
        <f t="shared" si="757"/>
        <v>47</v>
      </c>
      <c r="P3740" s="46" t="s">
        <v>30</v>
      </c>
      <c r="Q3740" s="58">
        <f t="shared" si="758"/>
        <v>0</v>
      </c>
      <c r="R3740" s="46">
        <f t="shared" si="759"/>
        <v>57.400000000000006</v>
      </c>
      <c r="S3740" s="58" t="str">
        <f t="shared" si="760"/>
        <v>No Discount</v>
      </c>
      <c r="T3740" s="46" t="str">
        <f t="shared" si="761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762"/>
        <v>0</v>
      </c>
      <c r="W3740" s="46">
        <f t="shared" si="763"/>
        <v>57.400000000000006</v>
      </c>
      <c r="X3740" s="58">
        <f t="shared" si="764"/>
        <v>0</v>
      </c>
      <c r="Y3740" s="46" t="str">
        <f t="shared" si="765"/>
        <v>No</v>
      </c>
      <c r="Z3740" s="46" t="str">
        <f t="shared" si="766"/>
        <v>MID</v>
      </c>
    </row>
    <row r="3741" spans="1:26" x14ac:dyDescent="0.25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754"/>
        <v>8984</v>
      </c>
      <c r="L3741" s="46">
        <f t="shared" si="755"/>
        <v>9692</v>
      </c>
      <c r="M3741" s="46">
        <v>41</v>
      </c>
      <c r="N3741" s="46">
        <f t="shared" si="756"/>
        <v>9733</v>
      </c>
      <c r="O3741" s="46">
        <f t="shared" si="757"/>
        <v>749</v>
      </c>
      <c r="P3741" s="46" t="s">
        <v>30</v>
      </c>
      <c r="Q3741" s="58">
        <f t="shared" si="758"/>
        <v>0</v>
      </c>
      <c r="R3741" s="46">
        <f t="shared" si="759"/>
        <v>1459.95</v>
      </c>
      <c r="S3741" s="58" t="str">
        <f t="shared" si="760"/>
        <v>No Discount</v>
      </c>
      <c r="T3741" s="46" t="str">
        <f t="shared" si="761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762"/>
        <v>0</v>
      </c>
      <c r="W3741" s="46" t="str">
        <f t="shared" si="763"/>
        <v>-</v>
      </c>
      <c r="X3741" s="58">
        <f t="shared" si="764"/>
        <v>0</v>
      </c>
      <c r="Y3741" s="46" t="str">
        <f t="shared" si="765"/>
        <v>Yes</v>
      </c>
      <c r="Z3741" s="46" t="str">
        <f t="shared" si="766"/>
        <v>HIGH</v>
      </c>
    </row>
    <row r="3742" spans="1:26" x14ac:dyDescent="0.25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754"/>
        <v>13024</v>
      </c>
      <c r="L3742" s="46">
        <f t="shared" si="755"/>
        <v>13536</v>
      </c>
      <c r="M3742" s="46">
        <v>28</v>
      </c>
      <c r="N3742" s="46">
        <f t="shared" si="756"/>
        <v>13564</v>
      </c>
      <c r="O3742" s="46">
        <f t="shared" si="757"/>
        <v>540</v>
      </c>
      <c r="P3742" s="46" t="s">
        <v>30</v>
      </c>
      <c r="Q3742" s="58">
        <f t="shared" si="758"/>
        <v>0</v>
      </c>
      <c r="R3742" s="46" t="str">
        <f t="shared" si="759"/>
        <v>-</v>
      </c>
      <c r="S3742" s="58" t="str">
        <f t="shared" si="760"/>
        <v>No Discount</v>
      </c>
      <c r="T3742" s="46" t="str">
        <f t="shared" si="761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762"/>
        <v>0</v>
      </c>
      <c r="W3742" s="46" t="str">
        <f t="shared" si="763"/>
        <v>-</v>
      </c>
      <c r="X3742" s="58">
        <f t="shared" si="764"/>
        <v>0</v>
      </c>
      <c r="Y3742" s="46" t="str">
        <f t="shared" si="765"/>
        <v>Yes</v>
      </c>
      <c r="Z3742" s="46" t="str">
        <f t="shared" si="766"/>
        <v>MID</v>
      </c>
    </row>
    <row r="3743" spans="1:26" x14ac:dyDescent="0.25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754"/>
        <v>5220</v>
      </c>
      <c r="L3743" s="46">
        <f t="shared" si="755"/>
        <v>5424</v>
      </c>
      <c r="M3743" s="46">
        <v>42</v>
      </c>
      <c r="N3743" s="46">
        <f t="shared" si="756"/>
        <v>5466</v>
      </c>
      <c r="O3743" s="46">
        <f t="shared" si="757"/>
        <v>246</v>
      </c>
      <c r="P3743" s="46" t="s">
        <v>28</v>
      </c>
      <c r="Q3743" s="58">
        <f t="shared" si="758"/>
        <v>0</v>
      </c>
      <c r="R3743" s="46" t="str">
        <f t="shared" si="759"/>
        <v>-</v>
      </c>
      <c r="S3743" s="58" t="str">
        <f t="shared" si="760"/>
        <v>No Discount</v>
      </c>
      <c r="T3743" s="46" t="str">
        <f t="shared" si="761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762"/>
        <v>0</v>
      </c>
      <c r="W3743" s="46" t="str">
        <f t="shared" si="763"/>
        <v>-</v>
      </c>
      <c r="X3743" s="58">
        <f t="shared" si="764"/>
        <v>0</v>
      </c>
      <c r="Y3743" s="46" t="str">
        <f t="shared" si="765"/>
        <v>Yes</v>
      </c>
      <c r="Z3743" s="46" t="str">
        <f t="shared" si="766"/>
        <v>HIGH</v>
      </c>
    </row>
    <row r="3744" spans="1:26" x14ac:dyDescent="0.25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754"/>
        <v>260</v>
      </c>
      <c r="L3744" s="46">
        <f t="shared" si="755"/>
        <v>290</v>
      </c>
      <c r="M3744" s="46">
        <v>30</v>
      </c>
      <c r="N3744" s="46">
        <f t="shared" si="756"/>
        <v>320</v>
      </c>
      <c r="O3744" s="46">
        <f t="shared" si="757"/>
        <v>60</v>
      </c>
      <c r="P3744" s="46" t="s">
        <v>30</v>
      </c>
      <c r="Q3744" s="58">
        <f t="shared" si="758"/>
        <v>0</v>
      </c>
      <c r="R3744" s="46" t="str">
        <f t="shared" si="759"/>
        <v>-</v>
      </c>
      <c r="S3744" s="58" t="str">
        <f t="shared" si="760"/>
        <v>No Discount</v>
      </c>
      <c r="T3744" s="46" t="str">
        <f t="shared" si="761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762"/>
        <v>0</v>
      </c>
      <c r="W3744" s="46" t="str">
        <f t="shared" si="763"/>
        <v>-</v>
      </c>
      <c r="X3744" s="58">
        <f t="shared" si="764"/>
        <v>0</v>
      </c>
      <c r="Y3744" s="46" t="str">
        <f t="shared" si="765"/>
        <v>No</v>
      </c>
      <c r="Z3744" s="46" t="str">
        <f t="shared" si="766"/>
        <v>MID</v>
      </c>
    </row>
    <row r="3745" spans="1:26" x14ac:dyDescent="0.25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754"/>
        <v>5884</v>
      </c>
      <c r="L3745" s="46">
        <f t="shared" si="755"/>
        <v>6481</v>
      </c>
      <c r="M3745" s="46">
        <v>38</v>
      </c>
      <c r="N3745" s="46">
        <f t="shared" si="756"/>
        <v>6519</v>
      </c>
      <c r="O3745" s="46">
        <f t="shared" si="757"/>
        <v>635</v>
      </c>
      <c r="P3745" s="46" t="s">
        <v>30</v>
      </c>
      <c r="Q3745" s="58">
        <f t="shared" si="758"/>
        <v>0</v>
      </c>
      <c r="R3745" s="46" t="str">
        <f t="shared" si="759"/>
        <v>-</v>
      </c>
      <c r="S3745" s="58" t="str">
        <f t="shared" si="760"/>
        <v>No Discount</v>
      </c>
      <c r="T3745" s="46" t="str">
        <f t="shared" si="761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762"/>
        <v>0</v>
      </c>
      <c r="W3745" s="46" t="str">
        <f t="shared" si="763"/>
        <v>-</v>
      </c>
      <c r="X3745" s="58">
        <f t="shared" si="764"/>
        <v>0</v>
      </c>
      <c r="Y3745" s="46" t="str">
        <f t="shared" si="765"/>
        <v>Yes</v>
      </c>
      <c r="Z3745" s="46" t="str">
        <f t="shared" si="766"/>
        <v>MID</v>
      </c>
    </row>
    <row r="3746" spans="1:26" x14ac:dyDescent="0.25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754"/>
        <v>761</v>
      </c>
      <c r="L3746" s="46">
        <f t="shared" si="755"/>
        <v>829</v>
      </c>
      <c r="M3746" s="46">
        <v>87</v>
      </c>
      <c r="N3746" s="46">
        <f t="shared" si="756"/>
        <v>916</v>
      </c>
      <c r="O3746" s="46">
        <f t="shared" si="757"/>
        <v>155</v>
      </c>
      <c r="P3746" s="46" t="s">
        <v>30</v>
      </c>
      <c r="Q3746" s="58">
        <f t="shared" si="758"/>
        <v>0</v>
      </c>
      <c r="R3746" s="46" t="str">
        <f t="shared" si="759"/>
        <v>-</v>
      </c>
      <c r="S3746" s="58" t="str">
        <f t="shared" si="760"/>
        <v>No Discount</v>
      </c>
      <c r="T3746" s="46" t="str">
        <f t="shared" si="761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762"/>
        <v>0</v>
      </c>
      <c r="W3746" s="46" t="str">
        <f t="shared" si="763"/>
        <v>-</v>
      </c>
      <c r="X3746" s="58">
        <f t="shared" si="764"/>
        <v>0</v>
      </c>
      <c r="Y3746" s="46" t="str">
        <f t="shared" si="765"/>
        <v>No</v>
      </c>
      <c r="Z3746" s="46" t="str">
        <f t="shared" si="766"/>
        <v>Very high</v>
      </c>
    </row>
    <row r="3747" spans="1:26" x14ac:dyDescent="0.25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754"/>
        <v>4305</v>
      </c>
      <c r="L3747" s="46">
        <f t="shared" si="755"/>
        <v>4606</v>
      </c>
      <c r="M3747" s="46">
        <v>36</v>
      </c>
      <c r="N3747" s="46">
        <f t="shared" si="756"/>
        <v>4642</v>
      </c>
      <c r="O3747" s="46">
        <f t="shared" si="757"/>
        <v>337</v>
      </c>
      <c r="P3747" s="46" t="s">
        <v>30</v>
      </c>
      <c r="Q3747" s="58">
        <f t="shared" si="758"/>
        <v>0.3</v>
      </c>
      <c r="R3747" s="46">
        <f t="shared" si="759"/>
        <v>1392.6</v>
      </c>
      <c r="S3747" s="58" t="str">
        <f t="shared" si="760"/>
        <v>No Discount</v>
      </c>
      <c r="T3747" s="46" t="str">
        <f t="shared" si="761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762"/>
        <v>0.3</v>
      </c>
      <c r="W3747" s="46">
        <f t="shared" si="763"/>
        <v>1392.6</v>
      </c>
      <c r="X3747" s="58">
        <f t="shared" si="764"/>
        <v>0</v>
      </c>
      <c r="Y3747" s="46" t="str">
        <f t="shared" si="765"/>
        <v>No</v>
      </c>
      <c r="Z3747" s="46" t="str">
        <f t="shared" si="766"/>
        <v>MID</v>
      </c>
    </row>
    <row r="3748" spans="1:26" x14ac:dyDescent="0.25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754"/>
        <v>2596</v>
      </c>
      <c r="L3748" s="46">
        <f t="shared" si="755"/>
        <v>2829</v>
      </c>
      <c r="M3748" s="46">
        <v>76</v>
      </c>
      <c r="N3748" s="46">
        <f t="shared" si="756"/>
        <v>2905</v>
      </c>
      <c r="O3748" s="46">
        <f t="shared" si="757"/>
        <v>309</v>
      </c>
      <c r="P3748" s="46" t="s">
        <v>30</v>
      </c>
      <c r="Q3748" s="58">
        <f t="shared" si="758"/>
        <v>0.3</v>
      </c>
      <c r="R3748" s="46">
        <f t="shared" si="759"/>
        <v>871.5</v>
      </c>
      <c r="S3748" s="58" t="str">
        <f t="shared" si="760"/>
        <v>No Discount</v>
      </c>
      <c r="T3748" s="46" t="str">
        <f t="shared" si="761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762"/>
        <v>0.3</v>
      </c>
      <c r="W3748" s="46">
        <f t="shared" si="763"/>
        <v>871.5</v>
      </c>
      <c r="X3748" s="58">
        <f t="shared" si="764"/>
        <v>0</v>
      </c>
      <c r="Y3748" s="46" t="str">
        <f t="shared" si="765"/>
        <v>Yes</v>
      </c>
      <c r="Z3748" s="46" t="str">
        <f t="shared" si="766"/>
        <v>Very high</v>
      </c>
    </row>
    <row r="3749" spans="1:26" x14ac:dyDescent="0.25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754"/>
        <v>17955</v>
      </c>
      <c r="L3749" s="46">
        <f t="shared" si="755"/>
        <v>19560</v>
      </c>
      <c r="M3749" s="46">
        <v>62</v>
      </c>
      <c r="N3749" s="46">
        <f t="shared" si="756"/>
        <v>19622</v>
      </c>
      <c r="O3749" s="46">
        <f t="shared" si="757"/>
        <v>1667</v>
      </c>
      <c r="P3749" s="46" t="s">
        <v>28</v>
      </c>
      <c r="Q3749" s="58">
        <f t="shared" si="758"/>
        <v>0</v>
      </c>
      <c r="R3749" s="46">
        <f t="shared" si="759"/>
        <v>5494.1600000000008</v>
      </c>
      <c r="S3749" s="58" t="str">
        <f t="shared" si="760"/>
        <v>No Discount</v>
      </c>
      <c r="T3749" s="46" t="str">
        <f t="shared" si="761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762"/>
        <v>0</v>
      </c>
      <c r="W3749" s="46">
        <f t="shared" si="763"/>
        <v>5494.1600000000008</v>
      </c>
      <c r="X3749" s="58">
        <f t="shared" si="764"/>
        <v>0</v>
      </c>
      <c r="Y3749" s="46" t="str">
        <f t="shared" si="765"/>
        <v>Yes</v>
      </c>
      <c r="Z3749" s="46" t="str">
        <f t="shared" si="766"/>
        <v>Very high</v>
      </c>
    </row>
    <row r="3750" spans="1:26" x14ac:dyDescent="0.25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754"/>
        <v>10212</v>
      </c>
      <c r="L3750" s="46">
        <f t="shared" si="755"/>
        <v>10824</v>
      </c>
      <c r="M3750" s="46">
        <v>30</v>
      </c>
      <c r="N3750" s="46">
        <f t="shared" si="756"/>
        <v>10854</v>
      </c>
      <c r="O3750" s="46">
        <f t="shared" si="757"/>
        <v>642</v>
      </c>
      <c r="P3750" s="46" t="s">
        <v>30</v>
      </c>
      <c r="Q3750" s="58">
        <f t="shared" si="758"/>
        <v>0.3</v>
      </c>
      <c r="R3750" s="46">
        <f t="shared" si="759"/>
        <v>3256.2</v>
      </c>
      <c r="S3750" s="58" t="str">
        <f t="shared" si="760"/>
        <v>No Discount</v>
      </c>
      <c r="T3750" s="46" t="str">
        <f t="shared" si="761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762"/>
        <v>0.3</v>
      </c>
      <c r="W3750" s="46">
        <f t="shared" si="763"/>
        <v>3256.2</v>
      </c>
      <c r="X3750" s="58">
        <f t="shared" si="764"/>
        <v>0</v>
      </c>
      <c r="Y3750" s="46" t="str">
        <f t="shared" si="765"/>
        <v>Yes</v>
      </c>
      <c r="Z3750" s="46" t="str">
        <f t="shared" si="766"/>
        <v>MID</v>
      </c>
    </row>
    <row r="3751" spans="1:26" x14ac:dyDescent="0.25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754"/>
        <v>2670</v>
      </c>
      <c r="L3751" s="46">
        <f t="shared" si="755"/>
        <v>2996</v>
      </c>
      <c r="M3751" s="46">
        <v>29</v>
      </c>
      <c r="N3751" s="46">
        <f t="shared" si="756"/>
        <v>3025</v>
      </c>
      <c r="O3751" s="46">
        <f t="shared" si="757"/>
        <v>355</v>
      </c>
      <c r="P3751" s="46" t="s">
        <v>30</v>
      </c>
      <c r="Q3751" s="58">
        <f t="shared" si="758"/>
        <v>0</v>
      </c>
      <c r="R3751" s="46">
        <f t="shared" si="759"/>
        <v>847.00000000000011</v>
      </c>
      <c r="S3751" s="58" t="str">
        <f t="shared" si="760"/>
        <v>No Discount</v>
      </c>
      <c r="T3751" s="46" t="str">
        <f t="shared" si="761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762"/>
        <v>0</v>
      </c>
      <c r="W3751" s="46">
        <f t="shared" si="763"/>
        <v>847.00000000000011</v>
      </c>
      <c r="X3751" s="58">
        <f t="shared" si="764"/>
        <v>0</v>
      </c>
      <c r="Y3751" s="46" t="str">
        <f t="shared" si="765"/>
        <v>Yes</v>
      </c>
      <c r="Z3751" s="46" t="str">
        <f t="shared" si="766"/>
        <v>MID</v>
      </c>
    </row>
    <row r="3752" spans="1:26" x14ac:dyDescent="0.25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754"/>
        <v>913</v>
      </c>
      <c r="L3752" s="46">
        <f t="shared" si="755"/>
        <v>968</v>
      </c>
      <c r="M3752" s="46">
        <v>67</v>
      </c>
      <c r="N3752" s="46">
        <f t="shared" si="756"/>
        <v>1035</v>
      </c>
      <c r="O3752" s="46">
        <f t="shared" si="757"/>
        <v>122</v>
      </c>
      <c r="P3752" s="46" t="s">
        <v>28</v>
      </c>
      <c r="Q3752" s="58">
        <f t="shared" si="758"/>
        <v>0</v>
      </c>
      <c r="R3752" s="46" t="str">
        <f t="shared" si="759"/>
        <v>-</v>
      </c>
      <c r="S3752" s="58" t="str">
        <f t="shared" si="760"/>
        <v>No Discount</v>
      </c>
      <c r="T3752" s="46" t="str">
        <f t="shared" si="761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762"/>
        <v>0</v>
      </c>
      <c r="W3752" s="46" t="str">
        <f t="shared" si="763"/>
        <v>-</v>
      </c>
      <c r="X3752" s="58">
        <f t="shared" si="764"/>
        <v>0</v>
      </c>
      <c r="Y3752" s="46" t="str">
        <f t="shared" si="765"/>
        <v>No</v>
      </c>
      <c r="Z3752" s="46" t="str">
        <f t="shared" si="766"/>
        <v>Very high</v>
      </c>
    </row>
    <row r="3753" spans="1:26" x14ac:dyDescent="0.25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754"/>
        <v>1978</v>
      </c>
      <c r="L3753" s="46">
        <f t="shared" si="755"/>
        <v>2116</v>
      </c>
      <c r="M3753" s="46">
        <v>94</v>
      </c>
      <c r="N3753" s="46">
        <f t="shared" si="756"/>
        <v>2210</v>
      </c>
      <c r="O3753" s="46">
        <f t="shared" si="757"/>
        <v>232</v>
      </c>
      <c r="P3753" s="46" t="s">
        <v>152</v>
      </c>
      <c r="Q3753" s="58">
        <f t="shared" si="758"/>
        <v>0</v>
      </c>
      <c r="R3753" s="46">
        <f t="shared" si="759"/>
        <v>331.5</v>
      </c>
      <c r="S3753" s="58" t="str">
        <f t="shared" si="760"/>
        <v>No Discount</v>
      </c>
      <c r="T3753" s="46" t="str">
        <f t="shared" si="761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762"/>
        <v>0</v>
      </c>
      <c r="W3753" s="46" t="str">
        <f t="shared" si="763"/>
        <v>-</v>
      </c>
      <c r="X3753" s="58">
        <f t="shared" si="764"/>
        <v>0</v>
      </c>
      <c r="Y3753" s="46" t="str">
        <f t="shared" si="765"/>
        <v>No</v>
      </c>
      <c r="Z3753" s="46" t="str">
        <f t="shared" si="766"/>
        <v>Very high</v>
      </c>
    </row>
    <row r="3754" spans="1:26" x14ac:dyDescent="0.25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754"/>
        <v>2667</v>
      </c>
      <c r="L3754" s="46">
        <f t="shared" si="755"/>
        <v>2907</v>
      </c>
      <c r="M3754" s="46">
        <v>61</v>
      </c>
      <c r="N3754" s="46">
        <f t="shared" si="756"/>
        <v>2968</v>
      </c>
      <c r="O3754" s="46">
        <f t="shared" si="757"/>
        <v>301</v>
      </c>
      <c r="P3754" s="46" t="s">
        <v>30</v>
      </c>
      <c r="Q3754" s="58">
        <f t="shared" si="758"/>
        <v>0.3</v>
      </c>
      <c r="R3754" s="46">
        <f t="shared" si="759"/>
        <v>890.4</v>
      </c>
      <c r="S3754" s="58" t="str">
        <f t="shared" si="760"/>
        <v>No Discount</v>
      </c>
      <c r="T3754" s="46" t="str">
        <f t="shared" si="761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762"/>
        <v>0.3</v>
      </c>
      <c r="W3754" s="46">
        <f t="shared" si="763"/>
        <v>890.4</v>
      </c>
      <c r="X3754" s="58">
        <f t="shared" si="764"/>
        <v>0</v>
      </c>
      <c r="Y3754" s="46" t="str">
        <f t="shared" si="765"/>
        <v>No</v>
      </c>
      <c r="Z3754" s="46" t="str">
        <f t="shared" si="766"/>
        <v>Very high</v>
      </c>
    </row>
    <row r="3755" spans="1:26" x14ac:dyDescent="0.25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754"/>
        <v>8576</v>
      </c>
      <c r="L3755" s="46">
        <f t="shared" si="755"/>
        <v>9084</v>
      </c>
      <c r="M3755" s="46">
        <v>26</v>
      </c>
      <c r="N3755" s="46">
        <f t="shared" si="756"/>
        <v>9110</v>
      </c>
      <c r="O3755" s="46">
        <f t="shared" si="757"/>
        <v>534</v>
      </c>
      <c r="P3755" s="46" t="s">
        <v>28</v>
      </c>
      <c r="Q3755" s="58">
        <f t="shared" si="758"/>
        <v>0</v>
      </c>
      <c r="R3755" s="46">
        <f t="shared" si="759"/>
        <v>1366.5</v>
      </c>
      <c r="S3755" s="58" t="str">
        <f t="shared" si="760"/>
        <v>No Discount</v>
      </c>
      <c r="T3755" s="46" t="str">
        <f t="shared" si="761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762"/>
        <v>0</v>
      </c>
      <c r="W3755" s="46" t="str">
        <f t="shared" si="763"/>
        <v>-</v>
      </c>
      <c r="X3755" s="58">
        <f t="shared" si="764"/>
        <v>0</v>
      </c>
      <c r="Y3755" s="46" t="str">
        <f t="shared" si="765"/>
        <v>Yes</v>
      </c>
      <c r="Z3755" s="46" t="str">
        <f t="shared" si="766"/>
        <v>MID</v>
      </c>
    </row>
    <row r="3756" spans="1:26" x14ac:dyDescent="0.25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754"/>
        <v>528</v>
      </c>
      <c r="L3756" s="46">
        <f t="shared" si="755"/>
        <v>561</v>
      </c>
      <c r="M3756" s="46">
        <v>30</v>
      </c>
      <c r="N3756" s="46">
        <f t="shared" si="756"/>
        <v>591</v>
      </c>
      <c r="O3756" s="46">
        <f t="shared" si="757"/>
        <v>63</v>
      </c>
      <c r="P3756" s="46" t="s">
        <v>28</v>
      </c>
      <c r="Q3756" s="58">
        <f t="shared" si="758"/>
        <v>0</v>
      </c>
      <c r="R3756" s="46" t="str">
        <f t="shared" si="759"/>
        <v>-</v>
      </c>
      <c r="S3756" s="58" t="str">
        <f t="shared" si="760"/>
        <v>No Discount</v>
      </c>
      <c r="T3756" s="46" t="str">
        <f t="shared" si="761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762"/>
        <v>0</v>
      </c>
      <c r="W3756" s="46" t="str">
        <f t="shared" si="763"/>
        <v>-</v>
      </c>
      <c r="X3756" s="58">
        <f t="shared" si="764"/>
        <v>0</v>
      </c>
      <c r="Y3756" s="46" t="str">
        <f t="shared" si="765"/>
        <v>No</v>
      </c>
      <c r="Z3756" s="46" t="str">
        <f t="shared" si="766"/>
        <v>MID</v>
      </c>
    </row>
    <row r="3757" spans="1:26" x14ac:dyDescent="0.25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754"/>
        <v>3924</v>
      </c>
      <c r="L3757" s="46">
        <f t="shared" si="755"/>
        <v>4116</v>
      </c>
      <c r="M3757" s="46">
        <v>59</v>
      </c>
      <c r="N3757" s="46">
        <f t="shared" si="756"/>
        <v>4175</v>
      </c>
      <c r="O3757" s="46">
        <f t="shared" si="757"/>
        <v>251</v>
      </c>
      <c r="P3757" s="46" t="s">
        <v>64</v>
      </c>
      <c r="Q3757" s="58">
        <f t="shared" si="758"/>
        <v>0</v>
      </c>
      <c r="R3757" s="46" t="str">
        <f t="shared" si="759"/>
        <v>-</v>
      </c>
      <c r="S3757" s="58" t="str">
        <f t="shared" si="760"/>
        <v>No Discount</v>
      </c>
      <c r="T3757" s="46" t="str">
        <f t="shared" si="761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762"/>
        <v>0</v>
      </c>
      <c r="W3757" s="46" t="str">
        <f t="shared" si="763"/>
        <v>-</v>
      </c>
      <c r="X3757" s="58">
        <f t="shared" si="764"/>
        <v>0</v>
      </c>
      <c r="Y3757" s="46" t="str">
        <f t="shared" si="765"/>
        <v>No</v>
      </c>
      <c r="Z3757" s="46" t="str">
        <f t="shared" si="766"/>
        <v>HIGH</v>
      </c>
    </row>
    <row r="3758" spans="1:26" x14ac:dyDescent="0.25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754"/>
        <v>6243</v>
      </c>
      <c r="L3758" s="46">
        <f t="shared" si="755"/>
        <v>6666</v>
      </c>
      <c r="M3758" s="46">
        <v>51</v>
      </c>
      <c r="N3758" s="46">
        <f t="shared" si="756"/>
        <v>6717</v>
      </c>
      <c r="O3758" s="46">
        <f t="shared" si="757"/>
        <v>474</v>
      </c>
      <c r="P3758" s="46" t="s">
        <v>152</v>
      </c>
      <c r="Q3758" s="58">
        <f t="shared" si="758"/>
        <v>0</v>
      </c>
      <c r="R3758" s="46" t="str">
        <f t="shared" si="759"/>
        <v>-</v>
      </c>
      <c r="S3758" s="58" t="str">
        <f t="shared" si="760"/>
        <v>No Discount</v>
      </c>
      <c r="T3758" s="46" t="str">
        <f t="shared" si="761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si="762"/>
        <v>0</v>
      </c>
      <c r="W3758" s="46" t="str">
        <f t="shared" si="763"/>
        <v>-</v>
      </c>
      <c r="X3758" s="58">
        <f t="shared" si="764"/>
        <v>0</v>
      </c>
      <c r="Y3758" s="46" t="str">
        <f t="shared" si="765"/>
        <v>Yes</v>
      </c>
      <c r="Z3758" s="46" t="str">
        <f t="shared" si="766"/>
        <v>HIGH</v>
      </c>
    </row>
    <row r="3759" spans="1:26" x14ac:dyDescent="0.25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754"/>
        <v>952</v>
      </c>
      <c r="L3759" s="46">
        <f t="shared" si="755"/>
        <v>1036</v>
      </c>
      <c r="M3759" s="46">
        <v>30</v>
      </c>
      <c r="N3759" s="46">
        <f t="shared" si="756"/>
        <v>1066</v>
      </c>
      <c r="O3759" s="46">
        <f t="shared" si="757"/>
        <v>114</v>
      </c>
      <c r="P3759" s="46" t="s">
        <v>28</v>
      </c>
      <c r="Q3759" s="58">
        <f t="shared" si="758"/>
        <v>0</v>
      </c>
      <c r="R3759" s="46" t="str">
        <f t="shared" si="759"/>
        <v>-</v>
      </c>
      <c r="S3759" s="58" t="str">
        <f t="shared" si="760"/>
        <v>No Discount</v>
      </c>
      <c r="T3759" s="46" t="str">
        <f t="shared" si="761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62"/>
        <v>0</v>
      </c>
      <c r="W3759" s="46" t="str">
        <f t="shared" si="763"/>
        <v>-</v>
      </c>
      <c r="X3759" s="58">
        <f t="shared" si="764"/>
        <v>0</v>
      </c>
      <c r="Y3759" s="46" t="str">
        <f t="shared" si="765"/>
        <v>No</v>
      </c>
      <c r="Z3759" s="46" t="str">
        <f t="shared" si="766"/>
        <v>MID</v>
      </c>
    </row>
    <row r="3760" spans="1:26" x14ac:dyDescent="0.25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754"/>
        <v>4122</v>
      </c>
      <c r="L3760" s="46">
        <f t="shared" si="755"/>
        <v>4410</v>
      </c>
      <c r="M3760" s="46">
        <v>34</v>
      </c>
      <c r="N3760" s="46">
        <f t="shared" si="756"/>
        <v>4444</v>
      </c>
      <c r="O3760" s="46">
        <f t="shared" si="757"/>
        <v>322</v>
      </c>
      <c r="P3760" s="46" t="s">
        <v>30</v>
      </c>
      <c r="Q3760" s="58">
        <f t="shared" si="758"/>
        <v>0</v>
      </c>
      <c r="R3760" s="46" t="str">
        <f t="shared" si="759"/>
        <v>-</v>
      </c>
      <c r="S3760" s="58" t="str">
        <f t="shared" si="760"/>
        <v>No Discount</v>
      </c>
      <c r="T3760" s="46" t="str">
        <f t="shared" si="761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62"/>
        <v>0</v>
      </c>
      <c r="W3760" s="46" t="str">
        <f t="shared" si="763"/>
        <v>-</v>
      </c>
      <c r="X3760" s="58">
        <f t="shared" si="764"/>
        <v>0</v>
      </c>
      <c r="Y3760" s="46" t="str">
        <f t="shared" si="765"/>
        <v>Yes</v>
      </c>
      <c r="Z3760" s="46" t="str">
        <f t="shared" si="766"/>
        <v>MID</v>
      </c>
    </row>
    <row r="3761" spans="1:26" x14ac:dyDescent="0.25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754"/>
        <v>964</v>
      </c>
      <c r="L3761" s="46">
        <f t="shared" si="755"/>
        <v>1060</v>
      </c>
      <c r="M3761" s="46">
        <v>83</v>
      </c>
      <c r="N3761" s="46">
        <f t="shared" si="756"/>
        <v>1143</v>
      </c>
      <c r="O3761" s="46">
        <f t="shared" si="757"/>
        <v>179</v>
      </c>
      <c r="P3761" s="46" t="s">
        <v>30</v>
      </c>
      <c r="Q3761" s="58">
        <f t="shared" si="758"/>
        <v>0</v>
      </c>
      <c r="R3761" s="46">
        <f t="shared" si="759"/>
        <v>171.45</v>
      </c>
      <c r="S3761" s="58" t="str">
        <f t="shared" si="760"/>
        <v>No Discount</v>
      </c>
      <c r="T3761" s="46" t="str">
        <f t="shared" si="761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62"/>
        <v>0</v>
      </c>
      <c r="W3761" s="46" t="str">
        <f t="shared" si="763"/>
        <v>-</v>
      </c>
      <c r="X3761" s="58">
        <f t="shared" si="764"/>
        <v>0</v>
      </c>
      <c r="Y3761" s="46" t="str">
        <f t="shared" si="765"/>
        <v>No</v>
      </c>
      <c r="Z3761" s="46" t="str">
        <f t="shared" si="766"/>
        <v>Very high</v>
      </c>
    </row>
    <row r="3762" spans="1:26" x14ac:dyDescent="0.25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754"/>
        <v>58</v>
      </c>
      <c r="L3762" s="46">
        <f t="shared" si="755"/>
        <v>63</v>
      </c>
      <c r="M3762" s="46">
        <v>10</v>
      </c>
      <c r="N3762" s="46">
        <f t="shared" si="756"/>
        <v>73</v>
      </c>
      <c r="O3762" s="46">
        <f t="shared" si="757"/>
        <v>15</v>
      </c>
      <c r="P3762" s="46" t="s">
        <v>152</v>
      </c>
      <c r="Q3762" s="58">
        <f t="shared" si="758"/>
        <v>0</v>
      </c>
      <c r="R3762" s="46" t="str">
        <f t="shared" si="759"/>
        <v>-</v>
      </c>
      <c r="S3762" s="58" t="str">
        <f t="shared" si="760"/>
        <v>No Discount</v>
      </c>
      <c r="T3762" s="46" t="str">
        <f t="shared" si="761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62"/>
        <v>0</v>
      </c>
      <c r="W3762" s="46" t="str">
        <f t="shared" si="763"/>
        <v>-</v>
      </c>
      <c r="X3762" s="58">
        <f t="shared" si="764"/>
        <v>0</v>
      </c>
      <c r="Y3762" s="46" t="str">
        <f t="shared" si="765"/>
        <v>No</v>
      </c>
      <c r="Z3762" s="46" t="str">
        <f t="shared" si="766"/>
        <v>LOW</v>
      </c>
    </row>
    <row r="3763" spans="1:26" x14ac:dyDescent="0.25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754"/>
        <v>1742</v>
      </c>
      <c r="L3763" s="46">
        <f t="shared" si="755"/>
        <v>1845</v>
      </c>
      <c r="M3763" s="46">
        <v>60</v>
      </c>
      <c r="N3763" s="46">
        <f t="shared" si="756"/>
        <v>1905</v>
      </c>
      <c r="O3763" s="46">
        <f t="shared" si="757"/>
        <v>163</v>
      </c>
      <c r="P3763" s="46" t="s">
        <v>152</v>
      </c>
      <c r="Q3763" s="58">
        <f t="shared" si="758"/>
        <v>0</v>
      </c>
      <c r="R3763" s="46">
        <f t="shared" si="759"/>
        <v>533.40000000000009</v>
      </c>
      <c r="S3763" s="58" t="str">
        <f t="shared" si="760"/>
        <v>No Discount</v>
      </c>
      <c r="T3763" s="46" t="str">
        <f t="shared" si="761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62"/>
        <v>0</v>
      </c>
      <c r="W3763" s="46">
        <f t="shared" si="763"/>
        <v>533.40000000000009</v>
      </c>
      <c r="X3763" s="58">
        <f t="shared" si="764"/>
        <v>0</v>
      </c>
      <c r="Y3763" s="46" t="str">
        <f t="shared" si="765"/>
        <v>No</v>
      </c>
      <c r="Z3763" s="46" t="str">
        <f t="shared" si="766"/>
        <v>HIGH</v>
      </c>
    </row>
    <row r="3764" spans="1:26" x14ac:dyDescent="0.25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754"/>
        <v>2418</v>
      </c>
      <c r="L3764" s="46">
        <f t="shared" si="755"/>
        <v>2636</v>
      </c>
      <c r="M3764" s="46">
        <v>88</v>
      </c>
      <c r="N3764" s="46">
        <f t="shared" si="756"/>
        <v>2724</v>
      </c>
      <c r="O3764" s="46">
        <f t="shared" si="757"/>
        <v>306</v>
      </c>
      <c r="P3764" s="46" t="s">
        <v>30</v>
      </c>
      <c r="Q3764" s="58">
        <f t="shared" si="758"/>
        <v>0</v>
      </c>
      <c r="R3764" s="46" t="str">
        <f t="shared" si="759"/>
        <v>-</v>
      </c>
      <c r="S3764" s="58" t="str">
        <f t="shared" si="760"/>
        <v>No Discount</v>
      </c>
      <c r="T3764" s="46" t="str">
        <f t="shared" si="761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62"/>
        <v>0</v>
      </c>
      <c r="W3764" s="46" t="str">
        <f t="shared" si="763"/>
        <v>-</v>
      </c>
      <c r="X3764" s="58">
        <f t="shared" si="764"/>
        <v>0</v>
      </c>
      <c r="Y3764" s="46" t="str">
        <f t="shared" si="765"/>
        <v>Yes</v>
      </c>
      <c r="Z3764" s="46" t="str">
        <f t="shared" si="766"/>
        <v>Very high</v>
      </c>
    </row>
    <row r="3765" spans="1:26" x14ac:dyDescent="0.25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754"/>
        <v>280</v>
      </c>
      <c r="L3765" s="46">
        <f t="shared" si="755"/>
        <v>300</v>
      </c>
      <c r="M3765" s="46">
        <v>10</v>
      </c>
      <c r="N3765" s="46">
        <f t="shared" si="756"/>
        <v>310</v>
      </c>
      <c r="O3765" s="46">
        <f t="shared" si="757"/>
        <v>30</v>
      </c>
      <c r="P3765" s="46" t="s">
        <v>28</v>
      </c>
      <c r="Q3765" s="58">
        <f t="shared" si="758"/>
        <v>0</v>
      </c>
      <c r="R3765" s="46" t="str">
        <f t="shared" si="759"/>
        <v>-</v>
      </c>
      <c r="S3765" s="58" t="str">
        <f t="shared" si="760"/>
        <v>No Discount</v>
      </c>
      <c r="T3765" s="46" t="str">
        <f t="shared" si="761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62"/>
        <v>0</v>
      </c>
      <c r="W3765" s="46" t="str">
        <f t="shared" si="763"/>
        <v>-</v>
      </c>
      <c r="X3765" s="58">
        <f t="shared" si="764"/>
        <v>0</v>
      </c>
      <c r="Y3765" s="46" t="str">
        <f t="shared" si="765"/>
        <v>No</v>
      </c>
      <c r="Z3765" s="46" t="str">
        <f t="shared" si="766"/>
        <v>LOW</v>
      </c>
    </row>
    <row r="3766" spans="1:26" x14ac:dyDescent="0.25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754"/>
        <v>7550</v>
      </c>
      <c r="L3766" s="46">
        <f t="shared" si="755"/>
        <v>7930</v>
      </c>
      <c r="M3766" s="46">
        <v>47</v>
      </c>
      <c r="N3766" s="46">
        <f t="shared" si="756"/>
        <v>7977</v>
      </c>
      <c r="O3766" s="46">
        <f t="shared" si="757"/>
        <v>427</v>
      </c>
      <c r="P3766" s="46" t="s">
        <v>152</v>
      </c>
      <c r="Q3766" s="58">
        <f t="shared" si="758"/>
        <v>0</v>
      </c>
      <c r="R3766" s="46">
        <f t="shared" si="759"/>
        <v>1196.55</v>
      </c>
      <c r="S3766" s="58" t="str">
        <f t="shared" si="760"/>
        <v>No Discount</v>
      </c>
      <c r="T3766" s="46" t="str">
        <f t="shared" si="761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62"/>
        <v>0</v>
      </c>
      <c r="W3766" s="46" t="str">
        <f t="shared" si="763"/>
        <v>-</v>
      </c>
      <c r="X3766" s="58">
        <f t="shared" si="764"/>
        <v>0</v>
      </c>
      <c r="Y3766" s="46" t="str">
        <f t="shared" si="765"/>
        <v>No</v>
      </c>
      <c r="Z3766" s="46" t="str">
        <f t="shared" si="766"/>
        <v>HIGH</v>
      </c>
    </row>
    <row r="3767" spans="1:26" x14ac:dyDescent="0.25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754"/>
        <v>134560</v>
      </c>
      <c r="L3767" s="46">
        <f t="shared" si="755"/>
        <v>146890</v>
      </c>
      <c r="M3767" s="46">
        <v>34</v>
      </c>
      <c r="N3767" s="46">
        <f t="shared" si="756"/>
        <v>146924</v>
      </c>
      <c r="O3767" s="46">
        <f t="shared" si="757"/>
        <v>12364</v>
      </c>
      <c r="P3767" s="46" t="s">
        <v>30</v>
      </c>
      <c r="Q3767" s="58">
        <f t="shared" si="758"/>
        <v>0</v>
      </c>
      <c r="R3767" s="46">
        <f t="shared" si="759"/>
        <v>41138.720000000001</v>
      </c>
      <c r="S3767" s="58" t="str">
        <f t="shared" si="760"/>
        <v>No Discount</v>
      </c>
      <c r="T3767" s="46" t="str">
        <f t="shared" si="761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62"/>
        <v>0</v>
      </c>
      <c r="W3767" s="46">
        <f t="shared" si="763"/>
        <v>41138.720000000001</v>
      </c>
      <c r="X3767" s="58">
        <f t="shared" si="764"/>
        <v>0</v>
      </c>
      <c r="Y3767" s="46" t="str">
        <f t="shared" si="765"/>
        <v>Yes</v>
      </c>
      <c r="Z3767" s="46" t="str">
        <f t="shared" si="766"/>
        <v>MID</v>
      </c>
    </row>
    <row r="3768" spans="1:26" x14ac:dyDescent="0.25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754"/>
        <v>1136</v>
      </c>
      <c r="L3768" s="46">
        <f t="shared" si="755"/>
        <v>1181</v>
      </c>
      <c r="M3768" s="46">
        <v>26</v>
      </c>
      <c r="N3768" s="46">
        <f t="shared" si="756"/>
        <v>1207</v>
      </c>
      <c r="O3768" s="46">
        <f t="shared" si="757"/>
        <v>71</v>
      </c>
      <c r="P3768" s="46" t="s">
        <v>28</v>
      </c>
      <c r="Q3768" s="58">
        <f t="shared" si="758"/>
        <v>0.3</v>
      </c>
      <c r="R3768" s="46">
        <f t="shared" si="759"/>
        <v>362.09999999999997</v>
      </c>
      <c r="S3768" s="58" t="str">
        <f t="shared" si="760"/>
        <v>No Discount</v>
      </c>
      <c r="T3768" s="46" t="str">
        <f t="shared" si="761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62"/>
        <v>0.3</v>
      </c>
      <c r="W3768" s="46">
        <f t="shared" si="763"/>
        <v>362.09999999999997</v>
      </c>
      <c r="X3768" s="58">
        <f t="shared" si="764"/>
        <v>0</v>
      </c>
      <c r="Y3768" s="46" t="str">
        <f t="shared" si="765"/>
        <v>Yes</v>
      </c>
      <c r="Z3768" s="46" t="str">
        <f t="shared" si="766"/>
        <v>MID</v>
      </c>
    </row>
    <row r="3769" spans="1:26" x14ac:dyDescent="0.25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754"/>
        <v>1141</v>
      </c>
      <c r="L3769" s="46">
        <f t="shared" si="755"/>
        <v>1186</v>
      </c>
      <c r="M3769" s="46">
        <v>87</v>
      </c>
      <c r="N3769" s="46">
        <f t="shared" si="756"/>
        <v>1273</v>
      </c>
      <c r="O3769" s="46">
        <f t="shared" si="757"/>
        <v>132</v>
      </c>
      <c r="P3769" s="46" t="s">
        <v>30</v>
      </c>
      <c r="Q3769" s="58">
        <f t="shared" si="758"/>
        <v>0.3</v>
      </c>
      <c r="R3769" s="46">
        <f t="shared" si="759"/>
        <v>381.9</v>
      </c>
      <c r="S3769" s="58" t="str">
        <f t="shared" si="760"/>
        <v>No Discount</v>
      </c>
      <c r="T3769" s="46" t="str">
        <f t="shared" si="761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62"/>
        <v>0.3</v>
      </c>
      <c r="W3769" s="46">
        <f t="shared" si="763"/>
        <v>381.9</v>
      </c>
      <c r="X3769" s="58">
        <f t="shared" si="764"/>
        <v>0</v>
      </c>
      <c r="Y3769" s="46" t="str">
        <f t="shared" si="765"/>
        <v>Yes</v>
      </c>
      <c r="Z3769" s="46" t="str">
        <f t="shared" si="766"/>
        <v>Very high</v>
      </c>
    </row>
    <row r="3770" spans="1:26" x14ac:dyDescent="0.25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754"/>
        <v>477</v>
      </c>
      <c r="L3770" s="46">
        <f t="shared" si="755"/>
        <v>511</v>
      </c>
      <c r="M3770" s="46">
        <v>22</v>
      </c>
      <c r="N3770" s="46">
        <f t="shared" si="756"/>
        <v>533</v>
      </c>
      <c r="O3770" s="46">
        <f t="shared" si="757"/>
        <v>56</v>
      </c>
      <c r="P3770" s="46" t="s">
        <v>30</v>
      </c>
      <c r="Q3770" s="58">
        <f t="shared" si="758"/>
        <v>0</v>
      </c>
      <c r="R3770" s="46">
        <f t="shared" si="759"/>
        <v>79.95</v>
      </c>
      <c r="S3770" s="58" t="str">
        <f t="shared" si="760"/>
        <v>No Discount</v>
      </c>
      <c r="T3770" s="46" t="str">
        <f t="shared" si="761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62"/>
        <v>0</v>
      </c>
      <c r="W3770" s="46" t="str">
        <f t="shared" si="763"/>
        <v>-</v>
      </c>
      <c r="X3770" s="58">
        <f t="shared" si="764"/>
        <v>0</v>
      </c>
      <c r="Y3770" s="46" t="str">
        <f t="shared" si="765"/>
        <v>No</v>
      </c>
      <c r="Z3770" s="46" t="str">
        <f t="shared" si="766"/>
        <v>MID</v>
      </c>
    </row>
    <row r="3771" spans="1:26" x14ac:dyDescent="0.25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754"/>
        <v>7050</v>
      </c>
      <c r="L3771" s="46">
        <f t="shared" si="755"/>
        <v>7398</v>
      </c>
      <c r="M3771" s="46">
        <v>53</v>
      </c>
      <c r="N3771" s="46">
        <f t="shared" si="756"/>
        <v>7451</v>
      </c>
      <c r="O3771" s="46">
        <f t="shared" si="757"/>
        <v>401</v>
      </c>
      <c r="P3771" s="46" t="s">
        <v>30</v>
      </c>
      <c r="Q3771" s="58">
        <f t="shared" si="758"/>
        <v>0</v>
      </c>
      <c r="R3771" s="46">
        <f t="shared" si="759"/>
        <v>1117.6499999999999</v>
      </c>
      <c r="S3771" s="58" t="str">
        <f t="shared" si="760"/>
        <v>No Discount</v>
      </c>
      <c r="T3771" s="46" t="str">
        <f t="shared" si="761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62"/>
        <v>0</v>
      </c>
      <c r="W3771" s="46" t="str">
        <f t="shared" si="763"/>
        <v>-</v>
      </c>
      <c r="X3771" s="58">
        <f t="shared" si="764"/>
        <v>0</v>
      </c>
      <c r="Y3771" s="46" t="str">
        <f t="shared" si="765"/>
        <v>Yes</v>
      </c>
      <c r="Z3771" s="46" t="str">
        <f t="shared" si="766"/>
        <v>HIGH</v>
      </c>
    </row>
    <row r="3772" spans="1:26" x14ac:dyDescent="0.25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754"/>
        <v>2374</v>
      </c>
      <c r="L3772" s="46">
        <f t="shared" si="755"/>
        <v>2566</v>
      </c>
      <c r="M3772" s="46">
        <v>43</v>
      </c>
      <c r="N3772" s="46">
        <f t="shared" si="756"/>
        <v>2609</v>
      </c>
      <c r="O3772" s="46">
        <f t="shared" si="757"/>
        <v>235</v>
      </c>
      <c r="P3772" s="46" t="s">
        <v>152</v>
      </c>
      <c r="Q3772" s="58">
        <f t="shared" si="758"/>
        <v>0</v>
      </c>
      <c r="R3772" s="46" t="str">
        <f t="shared" si="759"/>
        <v>-</v>
      </c>
      <c r="S3772" s="58" t="str">
        <f t="shared" si="760"/>
        <v>No Discount</v>
      </c>
      <c r="T3772" s="46" t="str">
        <f t="shared" si="761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62"/>
        <v>0</v>
      </c>
      <c r="W3772" s="46" t="str">
        <f t="shared" si="763"/>
        <v>-</v>
      </c>
      <c r="X3772" s="58">
        <f t="shared" si="764"/>
        <v>0</v>
      </c>
      <c r="Y3772" s="46" t="str">
        <f t="shared" si="765"/>
        <v>No</v>
      </c>
      <c r="Z3772" s="46" t="str">
        <f t="shared" si="766"/>
        <v>HIGH</v>
      </c>
    </row>
    <row r="3773" spans="1:26" x14ac:dyDescent="0.25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754"/>
        <v>528</v>
      </c>
      <c r="L3773" s="46">
        <f t="shared" si="755"/>
        <v>597</v>
      </c>
      <c r="M3773" s="46">
        <v>30</v>
      </c>
      <c r="N3773" s="46">
        <f t="shared" si="756"/>
        <v>627</v>
      </c>
      <c r="O3773" s="46">
        <f t="shared" si="757"/>
        <v>99</v>
      </c>
      <c r="P3773" s="46" t="s">
        <v>30</v>
      </c>
      <c r="Q3773" s="58">
        <f t="shared" si="758"/>
        <v>0.3</v>
      </c>
      <c r="R3773" s="46">
        <f t="shared" si="759"/>
        <v>188.1</v>
      </c>
      <c r="S3773" s="58" t="str">
        <f t="shared" si="760"/>
        <v>No Discount</v>
      </c>
      <c r="T3773" s="46" t="str">
        <f t="shared" si="761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62"/>
        <v>0.3</v>
      </c>
      <c r="W3773" s="46">
        <f t="shared" si="763"/>
        <v>188.1</v>
      </c>
      <c r="X3773" s="58">
        <f t="shared" si="764"/>
        <v>0</v>
      </c>
      <c r="Y3773" s="46" t="str">
        <f t="shared" si="765"/>
        <v>No</v>
      </c>
      <c r="Z3773" s="46" t="str">
        <f t="shared" si="766"/>
        <v>MID</v>
      </c>
    </row>
    <row r="3774" spans="1:26" x14ac:dyDescent="0.25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754"/>
        <v>31596</v>
      </c>
      <c r="L3774" s="46">
        <f t="shared" si="755"/>
        <v>35436</v>
      </c>
      <c r="M3774" s="46">
        <v>22</v>
      </c>
      <c r="N3774" s="46">
        <f t="shared" si="756"/>
        <v>35458</v>
      </c>
      <c r="O3774" s="46">
        <f t="shared" si="757"/>
        <v>3862</v>
      </c>
      <c r="P3774" s="46" t="s">
        <v>30</v>
      </c>
      <c r="Q3774" s="58">
        <f t="shared" si="758"/>
        <v>0</v>
      </c>
      <c r="R3774" s="46" t="str">
        <f t="shared" si="759"/>
        <v>-</v>
      </c>
      <c r="S3774" s="58" t="str">
        <f t="shared" si="760"/>
        <v>No Discount</v>
      </c>
      <c r="T3774" s="46" t="str">
        <f t="shared" si="761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62"/>
        <v>0</v>
      </c>
      <c r="W3774" s="46" t="str">
        <f t="shared" si="763"/>
        <v>-</v>
      </c>
      <c r="X3774" s="58">
        <f t="shared" si="764"/>
        <v>0</v>
      </c>
      <c r="Y3774" s="46" t="str">
        <f t="shared" si="765"/>
        <v>Yes</v>
      </c>
      <c r="Z3774" s="46" t="str">
        <f t="shared" si="766"/>
        <v>MID</v>
      </c>
    </row>
    <row r="3775" spans="1:26" x14ac:dyDescent="0.25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754"/>
        <v>1411</v>
      </c>
      <c r="L3775" s="46">
        <f t="shared" si="755"/>
        <v>1453</v>
      </c>
      <c r="M3775" s="46">
        <v>76</v>
      </c>
      <c r="N3775" s="46">
        <f t="shared" si="756"/>
        <v>1529</v>
      </c>
      <c r="O3775" s="46">
        <f t="shared" si="757"/>
        <v>118</v>
      </c>
      <c r="P3775" s="46" t="s">
        <v>28</v>
      </c>
      <c r="Q3775" s="58">
        <f t="shared" si="758"/>
        <v>0</v>
      </c>
      <c r="R3775" s="46" t="str">
        <f t="shared" si="759"/>
        <v>-</v>
      </c>
      <c r="S3775" s="58" t="str">
        <f t="shared" si="760"/>
        <v>No Discount</v>
      </c>
      <c r="T3775" s="46" t="str">
        <f t="shared" si="761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62"/>
        <v>0</v>
      </c>
      <c r="W3775" s="46" t="str">
        <f t="shared" si="763"/>
        <v>-</v>
      </c>
      <c r="X3775" s="58">
        <f t="shared" si="764"/>
        <v>0</v>
      </c>
      <c r="Y3775" s="46" t="str">
        <f t="shared" si="765"/>
        <v>No</v>
      </c>
      <c r="Z3775" s="46" t="str">
        <f t="shared" si="766"/>
        <v>Very high</v>
      </c>
    </row>
    <row r="3776" spans="1:26" x14ac:dyDescent="0.25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754"/>
        <v>16286</v>
      </c>
      <c r="L3776" s="46">
        <f t="shared" si="755"/>
        <v>18270</v>
      </c>
      <c r="M3776" s="46">
        <v>94</v>
      </c>
      <c r="N3776" s="46">
        <f t="shared" si="756"/>
        <v>18364</v>
      </c>
      <c r="O3776" s="46">
        <f t="shared" si="757"/>
        <v>2078</v>
      </c>
      <c r="P3776" s="46" t="s">
        <v>152</v>
      </c>
      <c r="Q3776" s="58">
        <f t="shared" si="758"/>
        <v>0</v>
      </c>
      <c r="R3776" s="46" t="str">
        <f t="shared" si="759"/>
        <v>-</v>
      </c>
      <c r="S3776" s="58" t="str">
        <f t="shared" si="760"/>
        <v>No Discount</v>
      </c>
      <c r="T3776" s="46" t="str">
        <f t="shared" si="761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62"/>
        <v>0</v>
      </c>
      <c r="W3776" s="46" t="str">
        <f t="shared" si="763"/>
        <v>-</v>
      </c>
      <c r="X3776" s="58">
        <f t="shared" si="764"/>
        <v>0</v>
      </c>
      <c r="Y3776" s="46" t="str">
        <f t="shared" si="765"/>
        <v>Yes</v>
      </c>
      <c r="Z3776" s="46" t="str">
        <f t="shared" si="766"/>
        <v>Very high</v>
      </c>
    </row>
    <row r="3777" spans="1:26" x14ac:dyDescent="0.25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754"/>
        <v>25383</v>
      </c>
      <c r="L3777" s="46">
        <f t="shared" si="755"/>
        <v>27918</v>
      </c>
      <c r="M3777" s="46">
        <v>51</v>
      </c>
      <c r="N3777" s="46">
        <f t="shared" si="756"/>
        <v>27969</v>
      </c>
      <c r="O3777" s="46">
        <f t="shared" si="757"/>
        <v>2586</v>
      </c>
      <c r="P3777" s="46" t="s">
        <v>30</v>
      </c>
      <c r="Q3777" s="58">
        <f t="shared" si="758"/>
        <v>0</v>
      </c>
      <c r="R3777" s="46">
        <f t="shared" si="759"/>
        <v>7831.3200000000006</v>
      </c>
      <c r="S3777" s="58" t="str">
        <f t="shared" si="760"/>
        <v>No Discount</v>
      </c>
      <c r="T3777" s="46" t="str">
        <f t="shared" si="761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62"/>
        <v>0</v>
      </c>
      <c r="W3777" s="46">
        <f t="shared" si="763"/>
        <v>7831.3200000000006</v>
      </c>
      <c r="X3777" s="58">
        <f t="shared" si="764"/>
        <v>0</v>
      </c>
      <c r="Y3777" s="46" t="str">
        <f t="shared" si="765"/>
        <v>Yes</v>
      </c>
      <c r="Z3777" s="46" t="str">
        <f t="shared" si="766"/>
        <v>HIGH</v>
      </c>
    </row>
    <row r="3778" spans="1:26" x14ac:dyDescent="0.25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754"/>
        <v>3584</v>
      </c>
      <c r="L3778" s="46">
        <f t="shared" si="755"/>
        <v>3764</v>
      </c>
      <c r="M3778" s="46">
        <v>78</v>
      </c>
      <c r="N3778" s="46">
        <f t="shared" si="756"/>
        <v>3842</v>
      </c>
      <c r="O3778" s="46">
        <f t="shared" si="757"/>
        <v>258</v>
      </c>
      <c r="P3778" s="46" t="s">
        <v>28</v>
      </c>
      <c r="Q3778" s="58">
        <f t="shared" si="758"/>
        <v>0</v>
      </c>
      <c r="R3778" s="46" t="str">
        <f t="shared" si="759"/>
        <v>-</v>
      </c>
      <c r="S3778" s="58" t="str">
        <f t="shared" si="760"/>
        <v>No Discount</v>
      </c>
      <c r="T3778" s="46" t="str">
        <f t="shared" si="761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62"/>
        <v>0</v>
      </c>
      <c r="W3778" s="46" t="str">
        <f t="shared" si="763"/>
        <v>-</v>
      </c>
      <c r="X3778" s="58">
        <f t="shared" si="764"/>
        <v>0</v>
      </c>
      <c r="Y3778" s="46" t="str">
        <f t="shared" si="765"/>
        <v>No</v>
      </c>
      <c r="Z3778" s="46" t="str">
        <f t="shared" si="766"/>
        <v>Very high</v>
      </c>
    </row>
    <row r="3779" spans="1:26" x14ac:dyDescent="0.25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67">I3779*J3779</f>
        <v>5486</v>
      </c>
      <c r="L3779" s="46">
        <f t="shared" ref="L3779:L3842" si="768">H3779*J3779</f>
        <v>5916</v>
      </c>
      <c r="M3779" s="46">
        <v>47</v>
      </c>
      <c r="N3779" s="46">
        <f t="shared" ref="N3779:N3842" si="769">L3779+M3779</f>
        <v>5963</v>
      </c>
      <c r="O3779" s="46">
        <f t="shared" ref="O3779:O3842" si="770">N3779-K3779</f>
        <v>477</v>
      </c>
      <c r="P3779" s="46" t="s">
        <v>28</v>
      </c>
      <c r="Q3779" s="58">
        <f t="shared" ref="Q3779:Q3842" si="771">IF(E3779="Amazon",30%,0)</f>
        <v>0.3</v>
      </c>
      <c r="R3779" s="46">
        <f t="shared" ref="R3779:R3842" si="772">IF(E3779="Amazon",30%*N3779,IF(E3779="Flipkart",28%*N3779,IF(E3779="India Mart",15%*N3779,"-")))</f>
        <v>1788.8999999999999</v>
      </c>
      <c r="S3779" s="58" t="str">
        <f t="shared" ref="S3779:S3842" si="773">IF(AND(E3779="Website",N3779&gt;25000),2%,"No Discount")</f>
        <v>No Discount</v>
      </c>
      <c r="T3779" s="46" t="str">
        <f t="shared" ref="T3779:T3842" si="774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ref="V3779:V3842" si="775">IF(E3779="Amazon",30%,0%)</f>
        <v>0.3</v>
      </c>
      <c r="W3779" s="46">
        <f t="shared" ref="W3779:W3842" si="776">IF(E3779="Amazon",N3779*30%,IF(E3779="flipkart",N3779*28%,IF(E3779="indiamart",N3779*15%,"-")))</f>
        <v>1788.8999999999999</v>
      </c>
      <c r="X3779" s="58">
        <f t="shared" ref="X3779:X3842" si="777">IF(AND(E3779="website",N3779&gt;25000),2%,0%)</f>
        <v>0</v>
      </c>
      <c r="Y3779" s="46" t="str">
        <f t="shared" ref="Y3779:Y3842" si="778">IF(OR(D3779="Furniture",D3779="Technology"),"Yes","No")</f>
        <v>Yes</v>
      </c>
      <c r="Z3779" s="46" t="str">
        <f t="shared" ref="Z3779:Z3842" si="779">_xlfn.IFS(M3779&lt;=20,"LOW",M3779&lt;=40,"MID",M3779&lt;=60,"HIGH",M3779&gt;60,"Very high")</f>
        <v>HIGH</v>
      </c>
    </row>
    <row r="3780" spans="1:26" x14ac:dyDescent="0.25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67"/>
        <v>33876</v>
      </c>
      <c r="L3780" s="46">
        <f t="shared" si="768"/>
        <v>35556</v>
      </c>
      <c r="M3780" s="46">
        <v>93</v>
      </c>
      <c r="N3780" s="46">
        <f t="shared" si="769"/>
        <v>35649</v>
      </c>
      <c r="O3780" s="46">
        <f t="shared" si="770"/>
        <v>1773</v>
      </c>
      <c r="P3780" s="46" t="s">
        <v>30</v>
      </c>
      <c r="Q3780" s="58">
        <f t="shared" si="771"/>
        <v>0</v>
      </c>
      <c r="R3780" s="46" t="str">
        <f t="shared" si="772"/>
        <v>-</v>
      </c>
      <c r="S3780" s="58">
        <f t="shared" si="773"/>
        <v>0.02</v>
      </c>
      <c r="T3780" s="46" t="str">
        <f t="shared" si="774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75"/>
        <v>0</v>
      </c>
      <c r="W3780" s="46" t="str">
        <f t="shared" si="776"/>
        <v>-</v>
      </c>
      <c r="X3780" s="58">
        <f t="shared" si="777"/>
        <v>0.02</v>
      </c>
      <c r="Y3780" s="46" t="str">
        <f t="shared" si="778"/>
        <v>Yes</v>
      </c>
      <c r="Z3780" s="46" t="str">
        <f t="shared" si="779"/>
        <v>Very high</v>
      </c>
    </row>
    <row r="3781" spans="1:26" x14ac:dyDescent="0.25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67"/>
        <v>3062</v>
      </c>
      <c r="L3781" s="46">
        <f t="shared" si="768"/>
        <v>3152</v>
      </c>
      <c r="M3781" s="46">
        <v>22</v>
      </c>
      <c r="N3781" s="46">
        <f t="shared" si="769"/>
        <v>3174</v>
      </c>
      <c r="O3781" s="46">
        <f t="shared" si="770"/>
        <v>112</v>
      </c>
      <c r="P3781" s="46" t="s">
        <v>30</v>
      </c>
      <c r="Q3781" s="58">
        <f t="shared" si="771"/>
        <v>0</v>
      </c>
      <c r="R3781" s="46">
        <f t="shared" si="772"/>
        <v>888.72000000000014</v>
      </c>
      <c r="S3781" s="58" t="str">
        <f t="shared" si="773"/>
        <v>No Discount</v>
      </c>
      <c r="T3781" s="46" t="str">
        <f t="shared" si="774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75"/>
        <v>0</v>
      </c>
      <c r="W3781" s="46">
        <f t="shared" si="776"/>
        <v>888.72000000000014</v>
      </c>
      <c r="X3781" s="58">
        <f t="shared" si="777"/>
        <v>0</v>
      </c>
      <c r="Y3781" s="46" t="str">
        <f t="shared" si="778"/>
        <v>Yes</v>
      </c>
      <c r="Z3781" s="46" t="str">
        <f t="shared" si="779"/>
        <v>MID</v>
      </c>
    </row>
    <row r="3782" spans="1:26" x14ac:dyDescent="0.25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67"/>
        <v>308</v>
      </c>
      <c r="L3782" s="46">
        <f t="shared" si="768"/>
        <v>338</v>
      </c>
      <c r="M3782" s="46">
        <v>30</v>
      </c>
      <c r="N3782" s="46">
        <f t="shared" si="769"/>
        <v>368</v>
      </c>
      <c r="O3782" s="46">
        <f t="shared" si="770"/>
        <v>60</v>
      </c>
      <c r="P3782" s="46" t="s">
        <v>30</v>
      </c>
      <c r="Q3782" s="58">
        <f t="shared" si="771"/>
        <v>0</v>
      </c>
      <c r="R3782" s="46" t="str">
        <f t="shared" si="772"/>
        <v>-</v>
      </c>
      <c r="S3782" s="58" t="str">
        <f t="shared" si="773"/>
        <v>No Discount</v>
      </c>
      <c r="T3782" s="46" t="str">
        <f t="shared" si="774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75"/>
        <v>0</v>
      </c>
      <c r="W3782" s="46" t="str">
        <f t="shared" si="776"/>
        <v>-</v>
      </c>
      <c r="X3782" s="58">
        <f t="shared" si="777"/>
        <v>0</v>
      </c>
      <c r="Y3782" s="46" t="str">
        <f t="shared" si="778"/>
        <v>No</v>
      </c>
      <c r="Z3782" s="46" t="str">
        <f t="shared" si="779"/>
        <v>MID</v>
      </c>
    </row>
    <row r="3783" spans="1:26" x14ac:dyDescent="0.25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67"/>
        <v>348</v>
      </c>
      <c r="L3783" s="46">
        <f t="shared" si="768"/>
        <v>381</v>
      </c>
      <c r="M3783" s="46">
        <v>30</v>
      </c>
      <c r="N3783" s="46">
        <f t="shared" si="769"/>
        <v>411</v>
      </c>
      <c r="O3783" s="46">
        <f t="shared" si="770"/>
        <v>63</v>
      </c>
      <c r="P3783" s="46" t="s">
        <v>30</v>
      </c>
      <c r="Q3783" s="58">
        <f t="shared" si="771"/>
        <v>0</v>
      </c>
      <c r="R3783" s="46" t="str">
        <f t="shared" si="772"/>
        <v>-</v>
      </c>
      <c r="S3783" s="58" t="str">
        <f t="shared" si="773"/>
        <v>No Discount</v>
      </c>
      <c r="T3783" s="46" t="str">
        <f t="shared" si="774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75"/>
        <v>0</v>
      </c>
      <c r="W3783" s="46" t="str">
        <f t="shared" si="776"/>
        <v>-</v>
      </c>
      <c r="X3783" s="58">
        <f t="shared" si="777"/>
        <v>0</v>
      </c>
      <c r="Y3783" s="46" t="str">
        <f t="shared" si="778"/>
        <v>No</v>
      </c>
      <c r="Z3783" s="46" t="str">
        <f t="shared" si="779"/>
        <v>MID</v>
      </c>
    </row>
    <row r="3784" spans="1:26" x14ac:dyDescent="0.25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67"/>
        <v>11788</v>
      </c>
      <c r="L3784" s="46">
        <f t="shared" si="768"/>
        <v>12736</v>
      </c>
      <c r="M3784" s="46">
        <v>63</v>
      </c>
      <c r="N3784" s="46">
        <f t="shared" si="769"/>
        <v>12799</v>
      </c>
      <c r="O3784" s="46">
        <f t="shared" si="770"/>
        <v>1011</v>
      </c>
      <c r="P3784" s="46" t="s">
        <v>64</v>
      </c>
      <c r="Q3784" s="58">
        <f t="shared" si="771"/>
        <v>0</v>
      </c>
      <c r="R3784" s="46">
        <f t="shared" si="772"/>
        <v>1919.85</v>
      </c>
      <c r="S3784" s="58" t="str">
        <f t="shared" si="773"/>
        <v>No Discount</v>
      </c>
      <c r="T3784" s="46" t="str">
        <f t="shared" si="774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75"/>
        <v>0</v>
      </c>
      <c r="W3784" s="46" t="str">
        <f t="shared" si="776"/>
        <v>-</v>
      </c>
      <c r="X3784" s="58">
        <f t="shared" si="777"/>
        <v>0</v>
      </c>
      <c r="Y3784" s="46" t="str">
        <f t="shared" si="778"/>
        <v>Yes</v>
      </c>
      <c r="Z3784" s="46" t="str">
        <f t="shared" si="779"/>
        <v>Very high</v>
      </c>
    </row>
    <row r="3785" spans="1:26" x14ac:dyDescent="0.25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67"/>
        <v>399</v>
      </c>
      <c r="L3785" s="46">
        <f t="shared" si="768"/>
        <v>417</v>
      </c>
      <c r="M3785" s="46">
        <v>30</v>
      </c>
      <c r="N3785" s="46">
        <f t="shared" si="769"/>
        <v>447</v>
      </c>
      <c r="O3785" s="46">
        <f t="shared" si="770"/>
        <v>48</v>
      </c>
      <c r="P3785" s="46" t="s">
        <v>30</v>
      </c>
      <c r="Q3785" s="58">
        <f t="shared" si="771"/>
        <v>0</v>
      </c>
      <c r="R3785" s="46" t="str">
        <f t="shared" si="772"/>
        <v>-</v>
      </c>
      <c r="S3785" s="58" t="str">
        <f t="shared" si="773"/>
        <v>No Discount</v>
      </c>
      <c r="T3785" s="46" t="str">
        <f t="shared" si="774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75"/>
        <v>0</v>
      </c>
      <c r="W3785" s="46" t="str">
        <f t="shared" si="776"/>
        <v>-</v>
      </c>
      <c r="X3785" s="58">
        <f t="shared" si="777"/>
        <v>0</v>
      </c>
      <c r="Y3785" s="46" t="str">
        <f t="shared" si="778"/>
        <v>No</v>
      </c>
      <c r="Z3785" s="46" t="str">
        <f t="shared" si="779"/>
        <v>MID</v>
      </c>
    </row>
    <row r="3786" spans="1:26" x14ac:dyDescent="0.25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67"/>
        <v>142064</v>
      </c>
      <c r="L3786" s="46">
        <f t="shared" si="768"/>
        <v>156380</v>
      </c>
      <c r="M3786" s="46">
        <v>98</v>
      </c>
      <c r="N3786" s="46">
        <f t="shared" si="769"/>
        <v>156478</v>
      </c>
      <c r="O3786" s="46">
        <f t="shared" si="770"/>
        <v>14414</v>
      </c>
      <c r="P3786" s="46" t="s">
        <v>30</v>
      </c>
      <c r="Q3786" s="58">
        <f t="shared" si="771"/>
        <v>0</v>
      </c>
      <c r="R3786" s="46" t="str">
        <f t="shared" si="772"/>
        <v>-</v>
      </c>
      <c r="S3786" s="58" t="str">
        <f t="shared" si="773"/>
        <v>No Discount</v>
      </c>
      <c r="T3786" s="46" t="str">
        <f t="shared" si="774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75"/>
        <v>0</v>
      </c>
      <c r="W3786" s="46" t="str">
        <f t="shared" si="776"/>
        <v>-</v>
      </c>
      <c r="X3786" s="58">
        <f t="shared" si="777"/>
        <v>0</v>
      </c>
      <c r="Y3786" s="46" t="str">
        <f t="shared" si="778"/>
        <v>Yes</v>
      </c>
      <c r="Z3786" s="46" t="str">
        <f t="shared" si="779"/>
        <v>Very high</v>
      </c>
    </row>
    <row r="3787" spans="1:26" x14ac:dyDescent="0.25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67"/>
        <v>16938</v>
      </c>
      <c r="L3787" s="46">
        <f t="shared" si="768"/>
        <v>17778</v>
      </c>
      <c r="M3787" s="46">
        <v>95</v>
      </c>
      <c r="N3787" s="46">
        <f t="shared" si="769"/>
        <v>17873</v>
      </c>
      <c r="O3787" s="46">
        <f t="shared" si="770"/>
        <v>935</v>
      </c>
      <c r="P3787" s="46" t="s">
        <v>30</v>
      </c>
      <c r="Q3787" s="58">
        <f t="shared" si="771"/>
        <v>0</v>
      </c>
      <c r="R3787" s="46">
        <f t="shared" si="772"/>
        <v>5004.4400000000005</v>
      </c>
      <c r="S3787" s="58" t="str">
        <f t="shared" si="773"/>
        <v>No Discount</v>
      </c>
      <c r="T3787" s="46" t="str">
        <f t="shared" si="774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75"/>
        <v>0</v>
      </c>
      <c r="W3787" s="46">
        <f t="shared" si="776"/>
        <v>5004.4400000000005</v>
      </c>
      <c r="X3787" s="58">
        <f t="shared" si="777"/>
        <v>0</v>
      </c>
      <c r="Y3787" s="46" t="str">
        <f t="shared" si="778"/>
        <v>Yes</v>
      </c>
      <c r="Z3787" s="46" t="str">
        <f t="shared" si="779"/>
        <v>Very high</v>
      </c>
    </row>
    <row r="3788" spans="1:26" x14ac:dyDescent="0.25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67"/>
        <v>6960</v>
      </c>
      <c r="L3788" s="46">
        <f t="shared" si="768"/>
        <v>7590</v>
      </c>
      <c r="M3788" s="46">
        <v>97</v>
      </c>
      <c r="N3788" s="46">
        <f t="shared" si="769"/>
        <v>7687</v>
      </c>
      <c r="O3788" s="46">
        <f t="shared" si="770"/>
        <v>727</v>
      </c>
      <c r="P3788" s="46" t="s">
        <v>30</v>
      </c>
      <c r="Q3788" s="58">
        <f t="shared" si="771"/>
        <v>0</v>
      </c>
      <c r="R3788" s="46" t="str">
        <f t="shared" si="772"/>
        <v>-</v>
      </c>
      <c r="S3788" s="58" t="str">
        <f t="shared" si="773"/>
        <v>No Discount</v>
      </c>
      <c r="T3788" s="46" t="str">
        <f t="shared" si="774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75"/>
        <v>0</v>
      </c>
      <c r="W3788" s="46" t="str">
        <f t="shared" si="776"/>
        <v>-</v>
      </c>
      <c r="X3788" s="58">
        <f t="shared" si="777"/>
        <v>0</v>
      </c>
      <c r="Y3788" s="46" t="str">
        <f t="shared" si="778"/>
        <v>No</v>
      </c>
      <c r="Z3788" s="46" t="str">
        <f t="shared" si="779"/>
        <v>Very high</v>
      </c>
    </row>
    <row r="3789" spans="1:26" x14ac:dyDescent="0.25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67"/>
        <v>385</v>
      </c>
      <c r="L3789" s="46">
        <f t="shared" si="768"/>
        <v>405</v>
      </c>
      <c r="M3789" s="46">
        <v>10</v>
      </c>
      <c r="N3789" s="46">
        <f t="shared" si="769"/>
        <v>415</v>
      </c>
      <c r="O3789" s="46">
        <f t="shared" si="770"/>
        <v>30</v>
      </c>
      <c r="P3789" s="46" t="s">
        <v>30</v>
      </c>
      <c r="Q3789" s="58">
        <f t="shared" si="771"/>
        <v>0</v>
      </c>
      <c r="R3789" s="46" t="str">
        <f t="shared" si="772"/>
        <v>-</v>
      </c>
      <c r="S3789" s="58" t="str">
        <f t="shared" si="773"/>
        <v>No Discount</v>
      </c>
      <c r="T3789" s="46" t="str">
        <f t="shared" si="774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75"/>
        <v>0</v>
      </c>
      <c r="W3789" s="46" t="str">
        <f t="shared" si="776"/>
        <v>-</v>
      </c>
      <c r="X3789" s="58">
        <f t="shared" si="777"/>
        <v>0</v>
      </c>
      <c r="Y3789" s="46" t="str">
        <f t="shared" si="778"/>
        <v>No</v>
      </c>
      <c r="Z3789" s="46" t="str">
        <f t="shared" si="779"/>
        <v>LOW</v>
      </c>
    </row>
    <row r="3790" spans="1:26" x14ac:dyDescent="0.25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67"/>
        <v>13334</v>
      </c>
      <c r="L3790" s="46">
        <f t="shared" si="768"/>
        <v>13728</v>
      </c>
      <c r="M3790" s="46">
        <v>95</v>
      </c>
      <c r="N3790" s="46">
        <f t="shared" si="769"/>
        <v>13823</v>
      </c>
      <c r="O3790" s="46">
        <f t="shared" si="770"/>
        <v>489</v>
      </c>
      <c r="P3790" s="46" t="s">
        <v>30</v>
      </c>
      <c r="Q3790" s="58">
        <f t="shared" si="771"/>
        <v>0</v>
      </c>
      <c r="R3790" s="46" t="str">
        <f t="shared" si="772"/>
        <v>-</v>
      </c>
      <c r="S3790" s="58" t="str">
        <f t="shared" si="773"/>
        <v>No Discount</v>
      </c>
      <c r="T3790" s="46" t="str">
        <f t="shared" si="774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75"/>
        <v>0</v>
      </c>
      <c r="W3790" s="46" t="str">
        <f t="shared" si="776"/>
        <v>-</v>
      </c>
      <c r="X3790" s="58">
        <f t="shared" si="777"/>
        <v>0</v>
      </c>
      <c r="Y3790" s="46" t="str">
        <f t="shared" si="778"/>
        <v>Yes</v>
      </c>
      <c r="Z3790" s="46" t="str">
        <f t="shared" si="779"/>
        <v>Very high</v>
      </c>
    </row>
    <row r="3791" spans="1:26" x14ac:dyDescent="0.25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67"/>
        <v>6045</v>
      </c>
      <c r="L3791" s="46">
        <f t="shared" si="768"/>
        <v>6660</v>
      </c>
      <c r="M3791" s="46">
        <v>83</v>
      </c>
      <c r="N3791" s="46">
        <f t="shared" si="769"/>
        <v>6743</v>
      </c>
      <c r="O3791" s="46">
        <f t="shared" si="770"/>
        <v>698</v>
      </c>
      <c r="P3791" s="46" t="s">
        <v>152</v>
      </c>
      <c r="Q3791" s="58">
        <f t="shared" si="771"/>
        <v>0.3</v>
      </c>
      <c r="R3791" s="46">
        <f t="shared" si="772"/>
        <v>2022.8999999999999</v>
      </c>
      <c r="S3791" s="58" t="str">
        <f t="shared" si="773"/>
        <v>No Discount</v>
      </c>
      <c r="T3791" s="46" t="str">
        <f t="shared" si="774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75"/>
        <v>0.3</v>
      </c>
      <c r="W3791" s="46">
        <f t="shared" si="776"/>
        <v>2022.8999999999999</v>
      </c>
      <c r="X3791" s="58">
        <f t="shared" si="777"/>
        <v>0</v>
      </c>
      <c r="Y3791" s="46" t="str">
        <f t="shared" si="778"/>
        <v>Yes</v>
      </c>
      <c r="Z3791" s="46" t="str">
        <f t="shared" si="779"/>
        <v>Very high</v>
      </c>
    </row>
    <row r="3792" spans="1:26" x14ac:dyDescent="0.25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67"/>
        <v>1900</v>
      </c>
      <c r="L3792" s="46">
        <f t="shared" si="768"/>
        <v>2034</v>
      </c>
      <c r="M3792" s="46">
        <v>72</v>
      </c>
      <c r="N3792" s="46">
        <f t="shared" si="769"/>
        <v>2106</v>
      </c>
      <c r="O3792" s="46">
        <f t="shared" si="770"/>
        <v>206</v>
      </c>
      <c r="P3792" s="46" t="s">
        <v>30</v>
      </c>
      <c r="Q3792" s="58">
        <f t="shared" si="771"/>
        <v>0.3</v>
      </c>
      <c r="R3792" s="46">
        <f t="shared" si="772"/>
        <v>631.79999999999995</v>
      </c>
      <c r="S3792" s="58" t="str">
        <f t="shared" si="773"/>
        <v>No Discount</v>
      </c>
      <c r="T3792" s="46" t="str">
        <f t="shared" si="774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75"/>
        <v>0.3</v>
      </c>
      <c r="W3792" s="46">
        <f t="shared" si="776"/>
        <v>631.79999999999995</v>
      </c>
      <c r="X3792" s="58">
        <f t="shared" si="777"/>
        <v>0</v>
      </c>
      <c r="Y3792" s="46" t="str">
        <f t="shared" si="778"/>
        <v>No</v>
      </c>
      <c r="Z3792" s="46" t="str">
        <f t="shared" si="779"/>
        <v>Very high</v>
      </c>
    </row>
    <row r="3793" spans="1:26" x14ac:dyDescent="0.25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67"/>
        <v>1431</v>
      </c>
      <c r="L3793" s="46">
        <f t="shared" si="768"/>
        <v>1533</v>
      </c>
      <c r="M3793" s="46">
        <v>77</v>
      </c>
      <c r="N3793" s="46">
        <f t="shared" si="769"/>
        <v>1610</v>
      </c>
      <c r="O3793" s="46">
        <f t="shared" si="770"/>
        <v>179</v>
      </c>
      <c r="P3793" s="46" t="s">
        <v>30</v>
      </c>
      <c r="Q3793" s="58">
        <f t="shared" si="771"/>
        <v>0</v>
      </c>
      <c r="R3793" s="46" t="str">
        <f t="shared" si="772"/>
        <v>-</v>
      </c>
      <c r="S3793" s="58" t="str">
        <f t="shared" si="773"/>
        <v>No Discount</v>
      </c>
      <c r="T3793" s="46" t="str">
        <f t="shared" si="774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75"/>
        <v>0</v>
      </c>
      <c r="W3793" s="46" t="str">
        <f t="shared" si="776"/>
        <v>-</v>
      </c>
      <c r="X3793" s="58">
        <f t="shared" si="777"/>
        <v>0</v>
      </c>
      <c r="Y3793" s="46" t="str">
        <f t="shared" si="778"/>
        <v>No</v>
      </c>
      <c r="Z3793" s="46" t="str">
        <f t="shared" si="779"/>
        <v>Very high</v>
      </c>
    </row>
    <row r="3794" spans="1:26" x14ac:dyDescent="0.25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67"/>
        <v>462</v>
      </c>
      <c r="L3794" s="46">
        <f t="shared" si="768"/>
        <v>507</v>
      </c>
      <c r="M3794" s="46">
        <v>30</v>
      </c>
      <c r="N3794" s="46">
        <f t="shared" si="769"/>
        <v>537</v>
      </c>
      <c r="O3794" s="46">
        <f t="shared" si="770"/>
        <v>75</v>
      </c>
      <c r="P3794" s="46" t="s">
        <v>30</v>
      </c>
      <c r="Q3794" s="58">
        <f t="shared" si="771"/>
        <v>0</v>
      </c>
      <c r="R3794" s="46">
        <f t="shared" si="772"/>
        <v>80.55</v>
      </c>
      <c r="S3794" s="58" t="str">
        <f t="shared" si="773"/>
        <v>No Discount</v>
      </c>
      <c r="T3794" s="46" t="str">
        <f t="shared" si="774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75"/>
        <v>0</v>
      </c>
      <c r="W3794" s="46" t="str">
        <f t="shared" si="776"/>
        <v>-</v>
      </c>
      <c r="X3794" s="58">
        <f t="shared" si="777"/>
        <v>0</v>
      </c>
      <c r="Y3794" s="46" t="str">
        <f t="shared" si="778"/>
        <v>No</v>
      </c>
      <c r="Z3794" s="46" t="str">
        <f t="shared" si="779"/>
        <v>MID</v>
      </c>
    </row>
    <row r="3795" spans="1:26" x14ac:dyDescent="0.25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67"/>
        <v>2075</v>
      </c>
      <c r="L3795" s="46">
        <f t="shared" si="768"/>
        <v>2225</v>
      </c>
      <c r="M3795" s="46">
        <v>20</v>
      </c>
      <c r="N3795" s="46">
        <f t="shared" si="769"/>
        <v>2245</v>
      </c>
      <c r="O3795" s="46">
        <f t="shared" si="770"/>
        <v>170</v>
      </c>
      <c r="P3795" s="46" t="s">
        <v>28</v>
      </c>
      <c r="Q3795" s="58">
        <f t="shared" si="771"/>
        <v>0</v>
      </c>
      <c r="R3795" s="46">
        <f t="shared" si="772"/>
        <v>336.75</v>
      </c>
      <c r="S3795" s="58" t="str">
        <f t="shared" si="773"/>
        <v>No Discount</v>
      </c>
      <c r="T3795" s="46" t="str">
        <f t="shared" si="774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75"/>
        <v>0</v>
      </c>
      <c r="W3795" s="46" t="str">
        <f t="shared" si="776"/>
        <v>-</v>
      </c>
      <c r="X3795" s="58">
        <f t="shared" si="777"/>
        <v>0</v>
      </c>
      <c r="Y3795" s="46" t="str">
        <f t="shared" si="778"/>
        <v>No</v>
      </c>
      <c r="Z3795" s="46" t="str">
        <f t="shared" si="779"/>
        <v>LOW</v>
      </c>
    </row>
    <row r="3796" spans="1:26" x14ac:dyDescent="0.25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67"/>
        <v>342</v>
      </c>
      <c r="L3796" s="46">
        <f t="shared" si="768"/>
        <v>370</v>
      </c>
      <c r="M3796" s="46">
        <v>30</v>
      </c>
      <c r="N3796" s="46">
        <f t="shared" si="769"/>
        <v>400</v>
      </c>
      <c r="O3796" s="46">
        <f t="shared" si="770"/>
        <v>58</v>
      </c>
      <c r="P3796" s="46" t="s">
        <v>28</v>
      </c>
      <c r="Q3796" s="58">
        <f t="shared" si="771"/>
        <v>0.3</v>
      </c>
      <c r="R3796" s="46">
        <f t="shared" si="772"/>
        <v>120</v>
      </c>
      <c r="S3796" s="58" t="str">
        <f t="shared" si="773"/>
        <v>No Discount</v>
      </c>
      <c r="T3796" s="46" t="str">
        <f t="shared" si="774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75"/>
        <v>0.3</v>
      </c>
      <c r="W3796" s="46">
        <f t="shared" si="776"/>
        <v>120</v>
      </c>
      <c r="X3796" s="58">
        <f t="shared" si="777"/>
        <v>0</v>
      </c>
      <c r="Y3796" s="46" t="str">
        <f t="shared" si="778"/>
        <v>No</v>
      </c>
      <c r="Z3796" s="46" t="str">
        <f t="shared" si="779"/>
        <v>MID</v>
      </c>
    </row>
    <row r="3797" spans="1:26" x14ac:dyDescent="0.25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67"/>
        <v>3080</v>
      </c>
      <c r="L3797" s="46">
        <f t="shared" si="768"/>
        <v>3236</v>
      </c>
      <c r="M3797" s="46">
        <v>93</v>
      </c>
      <c r="N3797" s="46">
        <f t="shared" si="769"/>
        <v>3329</v>
      </c>
      <c r="O3797" s="46">
        <f t="shared" si="770"/>
        <v>249</v>
      </c>
      <c r="P3797" s="46" t="s">
        <v>30</v>
      </c>
      <c r="Q3797" s="58">
        <f t="shared" si="771"/>
        <v>0</v>
      </c>
      <c r="R3797" s="46">
        <f t="shared" si="772"/>
        <v>499.34999999999997</v>
      </c>
      <c r="S3797" s="58" t="str">
        <f t="shared" si="773"/>
        <v>No Discount</v>
      </c>
      <c r="T3797" s="46" t="str">
        <f t="shared" si="774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75"/>
        <v>0</v>
      </c>
      <c r="W3797" s="46" t="str">
        <f t="shared" si="776"/>
        <v>-</v>
      </c>
      <c r="X3797" s="58">
        <f t="shared" si="777"/>
        <v>0</v>
      </c>
      <c r="Y3797" s="46" t="str">
        <f t="shared" si="778"/>
        <v>No</v>
      </c>
      <c r="Z3797" s="46" t="str">
        <f t="shared" si="779"/>
        <v>Very high</v>
      </c>
    </row>
    <row r="3798" spans="1:26" x14ac:dyDescent="0.25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67"/>
        <v>4414</v>
      </c>
      <c r="L3798" s="46">
        <f t="shared" si="768"/>
        <v>4500</v>
      </c>
      <c r="M3798" s="46">
        <v>88</v>
      </c>
      <c r="N3798" s="46">
        <f t="shared" si="769"/>
        <v>4588</v>
      </c>
      <c r="O3798" s="46">
        <f t="shared" si="770"/>
        <v>174</v>
      </c>
      <c r="P3798" s="46" t="s">
        <v>30</v>
      </c>
      <c r="Q3798" s="58">
        <f t="shared" si="771"/>
        <v>0</v>
      </c>
      <c r="R3798" s="46" t="str">
        <f t="shared" si="772"/>
        <v>-</v>
      </c>
      <c r="S3798" s="58" t="str">
        <f t="shared" si="773"/>
        <v>No Discount</v>
      </c>
      <c r="T3798" s="46" t="str">
        <f t="shared" si="774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75"/>
        <v>0</v>
      </c>
      <c r="W3798" s="46" t="str">
        <f t="shared" si="776"/>
        <v>-</v>
      </c>
      <c r="X3798" s="58">
        <f t="shared" si="777"/>
        <v>0</v>
      </c>
      <c r="Y3798" s="46" t="str">
        <f t="shared" si="778"/>
        <v>Yes</v>
      </c>
      <c r="Z3798" s="46" t="str">
        <f t="shared" si="779"/>
        <v>Very high</v>
      </c>
    </row>
    <row r="3799" spans="1:26" x14ac:dyDescent="0.25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67"/>
        <v>1676</v>
      </c>
      <c r="L3799" s="46">
        <f t="shared" si="768"/>
        <v>1864</v>
      </c>
      <c r="M3799" s="46">
        <v>74</v>
      </c>
      <c r="N3799" s="46">
        <f t="shared" si="769"/>
        <v>1938</v>
      </c>
      <c r="O3799" s="46">
        <f t="shared" si="770"/>
        <v>262</v>
      </c>
      <c r="P3799" s="46" t="s">
        <v>30</v>
      </c>
      <c r="Q3799" s="58">
        <f t="shared" si="771"/>
        <v>0</v>
      </c>
      <c r="R3799" s="46" t="str">
        <f t="shared" si="772"/>
        <v>-</v>
      </c>
      <c r="S3799" s="58" t="str">
        <f t="shared" si="773"/>
        <v>No Discount</v>
      </c>
      <c r="T3799" s="46" t="str">
        <f t="shared" si="774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75"/>
        <v>0</v>
      </c>
      <c r="W3799" s="46" t="str">
        <f t="shared" si="776"/>
        <v>-</v>
      </c>
      <c r="X3799" s="58">
        <f t="shared" si="777"/>
        <v>0</v>
      </c>
      <c r="Y3799" s="46" t="str">
        <f t="shared" si="778"/>
        <v>No</v>
      </c>
      <c r="Z3799" s="46" t="str">
        <f t="shared" si="779"/>
        <v>Very high</v>
      </c>
    </row>
    <row r="3800" spans="1:26" x14ac:dyDescent="0.25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67"/>
        <v>6105</v>
      </c>
      <c r="L3800" s="46">
        <f t="shared" si="768"/>
        <v>6585</v>
      </c>
      <c r="M3800" s="46">
        <v>40</v>
      </c>
      <c r="N3800" s="46">
        <f t="shared" si="769"/>
        <v>6625</v>
      </c>
      <c r="O3800" s="46">
        <f t="shared" si="770"/>
        <v>520</v>
      </c>
      <c r="P3800" s="46" t="s">
        <v>30</v>
      </c>
      <c r="Q3800" s="58">
        <f t="shared" si="771"/>
        <v>0.3</v>
      </c>
      <c r="R3800" s="46">
        <f t="shared" si="772"/>
        <v>1987.5</v>
      </c>
      <c r="S3800" s="58" t="str">
        <f t="shared" si="773"/>
        <v>No Discount</v>
      </c>
      <c r="T3800" s="46" t="str">
        <f t="shared" si="774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75"/>
        <v>0.3</v>
      </c>
      <c r="W3800" s="46">
        <f t="shared" si="776"/>
        <v>1987.5</v>
      </c>
      <c r="X3800" s="58">
        <f t="shared" si="777"/>
        <v>0</v>
      </c>
      <c r="Y3800" s="46" t="str">
        <f t="shared" si="778"/>
        <v>Yes</v>
      </c>
      <c r="Z3800" s="46" t="str">
        <f t="shared" si="779"/>
        <v>MID</v>
      </c>
    </row>
    <row r="3801" spans="1:26" x14ac:dyDescent="0.25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67"/>
        <v>1576</v>
      </c>
      <c r="L3801" s="46">
        <f t="shared" si="768"/>
        <v>1752</v>
      </c>
      <c r="M3801" s="46">
        <v>71</v>
      </c>
      <c r="N3801" s="46">
        <f t="shared" si="769"/>
        <v>1823</v>
      </c>
      <c r="O3801" s="46">
        <f t="shared" si="770"/>
        <v>247</v>
      </c>
      <c r="P3801" s="46" t="s">
        <v>30</v>
      </c>
      <c r="Q3801" s="58">
        <f t="shared" si="771"/>
        <v>0</v>
      </c>
      <c r="R3801" s="46" t="str">
        <f t="shared" si="772"/>
        <v>-</v>
      </c>
      <c r="S3801" s="58" t="str">
        <f t="shared" si="773"/>
        <v>No Discount</v>
      </c>
      <c r="T3801" s="46" t="str">
        <f t="shared" si="774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75"/>
        <v>0</v>
      </c>
      <c r="W3801" s="46" t="str">
        <f t="shared" si="776"/>
        <v>-</v>
      </c>
      <c r="X3801" s="58">
        <f t="shared" si="777"/>
        <v>0</v>
      </c>
      <c r="Y3801" s="46" t="str">
        <f t="shared" si="778"/>
        <v>Yes</v>
      </c>
      <c r="Z3801" s="46" t="str">
        <f t="shared" si="779"/>
        <v>Very high</v>
      </c>
    </row>
    <row r="3802" spans="1:26" x14ac:dyDescent="0.25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67"/>
        <v>320</v>
      </c>
      <c r="L3802" s="46">
        <f t="shared" si="768"/>
        <v>338</v>
      </c>
      <c r="M3802" s="46">
        <v>30</v>
      </c>
      <c r="N3802" s="46">
        <f t="shared" si="769"/>
        <v>368</v>
      </c>
      <c r="O3802" s="46">
        <f t="shared" si="770"/>
        <v>48</v>
      </c>
      <c r="P3802" s="46" t="s">
        <v>30</v>
      </c>
      <c r="Q3802" s="58">
        <f t="shared" si="771"/>
        <v>0.3</v>
      </c>
      <c r="R3802" s="46">
        <f t="shared" si="772"/>
        <v>110.39999999999999</v>
      </c>
      <c r="S3802" s="58" t="str">
        <f t="shared" si="773"/>
        <v>No Discount</v>
      </c>
      <c r="T3802" s="46" t="str">
        <f t="shared" si="774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75"/>
        <v>0.3</v>
      </c>
      <c r="W3802" s="46">
        <f t="shared" si="776"/>
        <v>110.39999999999999</v>
      </c>
      <c r="X3802" s="58">
        <f t="shared" si="777"/>
        <v>0</v>
      </c>
      <c r="Y3802" s="46" t="str">
        <f t="shared" si="778"/>
        <v>No</v>
      </c>
      <c r="Z3802" s="46" t="str">
        <f t="shared" si="779"/>
        <v>MID</v>
      </c>
    </row>
    <row r="3803" spans="1:26" x14ac:dyDescent="0.25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67"/>
        <v>43470</v>
      </c>
      <c r="L3803" s="46">
        <f t="shared" si="768"/>
        <v>46046</v>
      </c>
      <c r="M3803" s="46">
        <v>65</v>
      </c>
      <c r="N3803" s="46">
        <f t="shared" si="769"/>
        <v>46111</v>
      </c>
      <c r="O3803" s="46">
        <f t="shared" si="770"/>
        <v>2641</v>
      </c>
      <c r="P3803" s="46" t="s">
        <v>30</v>
      </c>
      <c r="Q3803" s="58">
        <f t="shared" si="771"/>
        <v>0</v>
      </c>
      <c r="R3803" s="46" t="str">
        <f t="shared" si="772"/>
        <v>-</v>
      </c>
      <c r="S3803" s="58" t="str">
        <f t="shared" si="773"/>
        <v>No Discount</v>
      </c>
      <c r="T3803" s="46" t="str">
        <f t="shared" si="774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75"/>
        <v>0</v>
      </c>
      <c r="W3803" s="46" t="str">
        <f t="shared" si="776"/>
        <v>-</v>
      </c>
      <c r="X3803" s="58">
        <f t="shared" si="777"/>
        <v>0</v>
      </c>
      <c r="Y3803" s="46" t="str">
        <f t="shared" si="778"/>
        <v>No</v>
      </c>
      <c r="Z3803" s="46" t="str">
        <f t="shared" si="779"/>
        <v>Very high</v>
      </c>
    </row>
    <row r="3804" spans="1:26" x14ac:dyDescent="0.25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67"/>
        <v>23170</v>
      </c>
      <c r="L3804" s="46">
        <f t="shared" si="768"/>
        <v>25255</v>
      </c>
      <c r="M3804" s="46">
        <v>45</v>
      </c>
      <c r="N3804" s="46">
        <f t="shared" si="769"/>
        <v>25300</v>
      </c>
      <c r="O3804" s="46">
        <f t="shared" si="770"/>
        <v>2130</v>
      </c>
      <c r="P3804" s="46" t="s">
        <v>64</v>
      </c>
      <c r="Q3804" s="58">
        <f t="shared" si="771"/>
        <v>0.3</v>
      </c>
      <c r="R3804" s="46">
        <f t="shared" si="772"/>
        <v>7590</v>
      </c>
      <c r="S3804" s="58" t="str">
        <f t="shared" si="773"/>
        <v>No Discount</v>
      </c>
      <c r="T3804" s="46" t="str">
        <f t="shared" si="774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75"/>
        <v>0.3</v>
      </c>
      <c r="W3804" s="46">
        <f t="shared" si="776"/>
        <v>7590</v>
      </c>
      <c r="X3804" s="58">
        <f t="shared" si="777"/>
        <v>0</v>
      </c>
      <c r="Y3804" s="46" t="str">
        <f t="shared" si="778"/>
        <v>Yes</v>
      </c>
      <c r="Z3804" s="46" t="str">
        <f t="shared" si="779"/>
        <v>HIGH</v>
      </c>
    </row>
    <row r="3805" spans="1:26" x14ac:dyDescent="0.25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67"/>
        <v>855</v>
      </c>
      <c r="L3805" s="46">
        <f t="shared" si="768"/>
        <v>925</v>
      </c>
      <c r="M3805" s="46">
        <v>30</v>
      </c>
      <c r="N3805" s="46">
        <f t="shared" si="769"/>
        <v>955</v>
      </c>
      <c r="O3805" s="46">
        <f t="shared" si="770"/>
        <v>100</v>
      </c>
      <c r="P3805" s="46" t="s">
        <v>28</v>
      </c>
      <c r="Q3805" s="58">
        <f t="shared" si="771"/>
        <v>0</v>
      </c>
      <c r="R3805" s="46">
        <f t="shared" si="772"/>
        <v>143.25</v>
      </c>
      <c r="S3805" s="58" t="str">
        <f t="shared" si="773"/>
        <v>No Discount</v>
      </c>
      <c r="T3805" s="46" t="str">
        <f t="shared" si="774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75"/>
        <v>0</v>
      </c>
      <c r="W3805" s="46" t="str">
        <f t="shared" si="776"/>
        <v>-</v>
      </c>
      <c r="X3805" s="58">
        <f t="shared" si="777"/>
        <v>0</v>
      </c>
      <c r="Y3805" s="46" t="str">
        <f t="shared" si="778"/>
        <v>No</v>
      </c>
      <c r="Z3805" s="46" t="str">
        <f t="shared" si="779"/>
        <v>MID</v>
      </c>
    </row>
    <row r="3806" spans="1:26" x14ac:dyDescent="0.25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67"/>
        <v>19863</v>
      </c>
      <c r="L3806" s="46">
        <f t="shared" si="768"/>
        <v>20250</v>
      </c>
      <c r="M3806" s="46">
        <v>77</v>
      </c>
      <c r="N3806" s="46">
        <f t="shared" si="769"/>
        <v>20327</v>
      </c>
      <c r="O3806" s="46">
        <f t="shared" si="770"/>
        <v>464</v>
      </c>
      <c r="P3806" s="46" t="s">
        <v>30</v>
      </c>
      <c r="Q3806" s="58">
        <f t="shared" si="771"/>
        <v>0</v>
      </c>
      <c r="R3806" s="46" t="str">
        <f t="shared" si="772"/>
        <v>-</v>
      </c>
      <c r="S3806" s="58" t="str">
        <f t="shared" si="773"/>
        <v>No Discount</v>
      </c>
      <c r="T3806" s="46" t="str">
        <f t="shared" si="774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75"/>
        <v>0</v>
      </c>
      <c r="W3806" s="46" t="str">
        <f t="shared" si="776"/>
        <v>-</v>
      </c>
      <c r="X3806" s="58">
        <f t="shared" si="777"/>
        <v>0</v>
      </c>
      <c r="Y3806" s="46" t="str">
        <f t="shared" si="778"/>
        <v>Yes</v>
      </c>
      <c r="Z3806" s="46" t="str">
        <f t="shared" si="779"/>
        <v>Very high</v>
      </c>
    </row>
    <row r="3807" spans="1:26" x14ac:dyDescent="0.25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67"/>
        <v>1326</v>
      </c>
      <c r="L3807" s="46">
        <f t="shared" si="768"/>
        <v>1447</v>
      </c>
      <c r="M3807" s="46">
        <v>87</v>
      </c>
      <c r="N3807" s="46">
        <f t="shared" si="769"/>
        <v>1534</v>
      </c>
      <c r="O3807" s="46">
        <f t="shared" si="770"/>
        <v>208</v>
      </c>
      <c r="P3807" s="46" t="s">
        <v>28</v>
      </c>
      <c r="Q3807" s="58">
        <f t="shared" si="771"/>
        <v>0</v>
      </c>
      <c r="R3807" s="46" t="str">
        <f t="shared" si="772"/>
        <v>-</v>
      </c>
      <c r="S3807" s="58" t="str">
        <f t="shared" si="773"/>
        <v>No Discount</v>
      </c>
      <c r="T3807" s="46" t="str">
        <f t="shared" si="774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75"/>
        <v>0</v>
      </c>
      <c r="W3807" s="46" t="str">
        <f t="shared" si="776"/>
        <v>-</v>
      </c>
      <c r="X3807" s="58">
        <f t="shared" si="777"/>
        <v>0</v>
      </c>
      <c r="Y3807" s="46" t="str">
        <f t="shared" si="778"/>
        <v>Yes</v>
      </c>
      <c r="Z3807" s="46" t="str">
        <f t="shared" si="779"/>
        <v>Very high</v>
      </c>
    </row>
    <row r="3808" spans="1:26" x14ac:dyDescent="0.25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67"/>
        <v>1274</v>
      </c>
      <c r="L3808" s="46">
        <f t="shared" si="768"/>
        <v>1364</v>
      </c>
      <c r="M3808" s="46">
        <v>75</v>
      </c>
      <c r="N3808" s="46">
        <f t="shared" si="769"/>
        <v>1439</v>
      </c>
      <c r="O3808" s="46">
        <f t="shared" si="770"/>
        <v>165</v>
      </c>
      <c r="P3808" s="46" t="s">
        <v>30</v>
      </c>
      <c r="Q3808" s="58">
        <f t="shared" si="771"/>
        <v>0</v>
      </c>
      <c r="R3808" s="46" t="str">
        <f t="shared" si="772"/>
        <v>-</v>
      </c>
      <c r="S3808" s="58" t="str">
        <f t="shared" si="773"/>
        <v>No Discount</v>
      </c>
      <c r="T3808" s="46" t="str">
        <f t="shared" si="774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75"/>
        <v>0</v>
      </c>
      <c r="W3808" s="46" t="str">
        <f t="shared" si="776"/>
        <v>-</v>
      </c>
      <c r="X3808" s="58">
        <f t="shared" si="777"/>
        <v>0</v>
      </c>
      <c r="Y3808" s="46" t="str">
        <f t="shared" si="778"/>
        <v>Yes</v>
      </c>
      <c r="Z3808" s="46" t="str">
        <f t="shared" si="779"/>
        <v>Very high</v>
      </c>
    </row>
    <row r="3809" spans="1:26" x14ac:dyDescent="0.25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67"/>
        <v>6204</v>
      </c>
      <c r="L3809" s="46">
        <f t="shared" si="768"/>
        <v>6708</v>
      </c>
      <c r="M3809" s="46">
        <v>29</v>
      </c>
      <c r="N3809" s="46">
        <f t="shared" si="769"/>
        <v>6737</v>
      </c>
      <c r="O3809" s="46">
        <f t="shared" si="770"/>
        <v>533</v>
      </c>
      <c r="P3809" s="46" t="s">
        <v>28</v>
      </c>
      <c r="Q3809" s="58">
        <f t="shared" si="771"/>
        <v>0</v>
      </c>
      <c r="R3809" s="46" t="str">
        <f t="shared" si="772"/>
        <v>-</v>
      </c>
      <c r="S3809" s="58" t="str">
        <f t="shared" si="773"/>
        <v>No Discount</v>
      </c>
      <c r="T3809" s="46" t="str">
        <f t="shared" si="774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75"/>
        <v>0</v>
      </c>
      <c r="W3809" s="46" t="str">
        <f t="shared" si="776"/>
        <v>-</v>
      </c>
      <c r="X3809" s="58">
        <f t="shared" si="777"/>
        <v>0</v>
      </c>
      <c r="Y3809" s="46" t="str">
        <f t="shared" si="778"/>
        <v>Yes</v>
      </c>
      <c r="Z3809" s="46" t="str">
        <f t="shared" si="779"/>
        <v>MID</v>
      </c>
    </row>
    <row r="3810" spans="1:26" x14ac:dyDescent="0.25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67"/>
        <v>2088</v>
      </c>
      <c r="L3810" s="46">
        <f t="shared" si="768"/>
        <v>2253</v>
      </c>
      <c r="M3810" s="46">
        <v>72</v>
      </c>
      <c r="N3810" s="46">
        <f t="shared" si="769"/>
        <v>2325</v>
      </c>
      <c r="O3810" s="46">
        <f t="shared" si="770"/>
        <v>237</v>
      </c>
      <c r="P3810" s="46" t="s">
        <v>28</v>
      </c>
      <c r="Q3810" s="58">
        <f t="shared" si="771"/>
        <v>0</v>
      </c>
      <c r="R3810" s="46">
        <f t="shared" si="772"/>
        <v>348.75</v>
      </c>
      <c r="S3810" s="58" t="str">
        <f t="shared" si="773"/>
        <v>No Discount</v>
      </c>
      <c r="T3810" s="46" t="str">
        <f t="shared" si="774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75"/>
        <v>0</v>
      </c>
      <c r="W3810" s="46" t="str">
        <f t="shared" si="776"/>
        <v>-</v>
      </c>
      <c r="X3810" s="58">
        <f t="shared" si="777"/>
        <v>0</v>
      </c>
      <c r="Y3810" s="46" t="str">
        <f t="shared" si="778"/>
        <v>No</v>
      </c>
      <c r="Z3810" s="46" t="str">
        <f t="shared" si="779"/>
        <v>Very high</v>
      </c>
    </row>
    <row r="3811" spans="1:26" x14ac:dyDescent="0.25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67"/>
        <v>1656</v>
      </c>
      <c r="L3811" s="46">
        <f t="shared" si="768"/>
        <v>1772</v>
      </c>
      <c r="M3811" s="46">
        <v>38</v>
      </c>
      <c r="N3811" s="46">
        <f t="shared" si="769"/>
        <v>1810</v>
      </c>
      <c r="O3811" s="46">
        <f t="shared" si="770"/>
        <v>154</v>
      </c>
      <c r="P3811" s="46" t="s">
        <v>28</v>
      </c>
      <c r="Q3811" s="58">
        <f t="shared" si="771"/>
        <v>0</v>
      </c>
      <c r="R3811" s="46" t="str">
        <f t="shared" si="772"/>
        <v>-</v>
      </c>
      <c r="S3811" s="58" t="str">
        <f t="shared" si="773"/>
        <v>No Discount</v>
      </c>
      <c r="T3811" s="46" t="str">
        <f t="shared" si="774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75"/>
        <v>0</v>
      </c>
      <c r="W3811" s="46" t="str">
        <f t="shared" si="776"/>
        <v>-</v>
      </c>
      <c r="X3811" s="58">
        <f t="shared" si="777"/>
        <v>0</v>
      </c>
      <c r="Y3811" s="46" t="str">
        <f t="shared" si="778"/>
        <v>Yes</v>
      </c>
      <c r="Z3811" s="46" t="str">
        <f t="shared" si="779"/>
        <v>MID</v>
      </c>
    </row>
    <row r="3812" spans="1:26" x14ac:dyDescent="0.25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67"/>
        <v>15602</v>
      </c>
      <c r="L3812" s="46">
        <f t="shared" si="768"/>
        <v>16866</v>
      </c>
      <c r="M3812" s="46">
        <v>81</v>
      </c>
      <c r="N3812" s="46">
        <f t="shared" si="769"/>
        <v>16947</v>
      </c>
      <c r="O3812" s="46">
        <f t="shared" si="770"/>
        <v>1345</v>
      </c>
      <c r="P3812" s="46" t="s">
        <v>30</v>
      </c>
      <c r="Q3812" s="58">
        <f t="shared" si="771"/>
        <v>0</v>
      </c>
      <c r="R3812" s="46">
        <f t="shared" si="772"/>
        <v>2542.0499999999997</v>
      </c>
      <c r="S3812" s="58" t="str">
        <f t="shared" si="773"/>
        <v>No Discount</v>
      </c>
      <c r="T3812" s="46" t="str">
        <f t="shared" si="774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75"/>
        <v>0</v>
      </c>
      <c r="W3812" s="46" t="str">
        <f t="shared" si="776"/>
        <v>-</v>
      </c>
      <c r="X3812" s="58">
        <f t="shared" si="777"/>
        <v>0</v>
      </c>
      <c r="Y3812" s="46" t="str">
        <f t="shared" si="778"/>
        <v>Yes</v>
      </c>
      <c r="Z3812" s="46" t="str">
        <f t="shared" si="779"/>
        <v>Very high</v>
      </c>
    </row>
    <row r="3813" spans="1:26" x14ac:dyDescent="0.25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67"/>
        <v>115</v>
      </c>
      <c r="L3813" s="46">
        <f t="shared" si="768"/>
        <v>123</v>
      </c>
      <c r="M3813" s="46">
        <v>30</v>
      </c>
      <c r="N3813" s="46">
        <f t="shared" si="769"/>
        <v>153</v>
      </c>
      <c r="O3813" s="46">
        <f t="shared" si="770"/>
        <v>38</v>
      </c>
      <c r="P3813" s="46" t="s">
        <v>28</v>
      </c>
      <c r="Q3813" s="58">
        <f t="shared" si="771"/>
        <v>0</v>
      </c>
      <c r="R3813" s="46" t="str">
        <f t="shared" si="772"/>
        <v>-</v>
      </c>
      <c r="S3813" s="58" t="str">
        <f t="shared" si="773"/>
        <v>No Discount</v>
      </c>
      <c r="T3813" s="46" t="str">
        <f t="shared" si="774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75"/>
        <v>0</v>
      </c>
      <c r="W3813" s="46" t="str">
        <f t="shared" si="776"/>
        <v>-</v>
      </c>
      <c r="X3813" s="58">
        <f t="shared" si="777"/>
        <v>0</v>
      </c>
      <c r="Y3813" s="46" t="str">
        <f t="shared" si="778"/>
        <v>No</v>
      </c>
      <c r="Z3813" s="46" t="str">
        <f t="shared" si="779"/>
        <v>MID</v>
      </c>
    </row>
    <row r="3814" spans="1:26" x14ac:dyDescent="0.25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67"/>
        <v>8001</v>
      </c>
      <c r="L3814" s="46">
        <f t="shared" si="768"/>
        <v>8399</v>
      </c>
      <c r="M3814" s="46">
        <v>32</v>
      </c>
      <c r="N3814" s="46">
        <f t="shared" si="769"/>
        <v>8431</v>
      </c>
      <c r="O3814" s="46">
        <f t="shared" si="770"/>
        <v>430</v>
      </c>
      <c r="P3814" s="46" t="s">
        <v>30</v>
      </c>
      <c r="Q3814" s="58">
        <f t="shared" si="771"/>
        <v>0</v>
      </c>
      <c r="R3814" s="46" t="str">
        <f t="shared" si="772"/>
        <v>-</v>
      </c>
      <c r="S3814" s="58" t="str">
        <f t="shared" si="773"/>
        <v>No Discount</v>
      </c>
      <c r="T3814" s="46" t="str">
        <f t="shared" si="774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75"/>
        <v>0</v>
      </c>
      <c r="W3814" s="46" t="str">
        <f t="shared" si="776"/>
        <v>-</v>
      </c>
      <c r="X3814" s="58">
        <f t="shared" si="777"/>
        <v>0</v>
      </c>
      <c r="Y3814" s="46" t="str">
        <f t="shared" si="778"/>
        <v>Yes</v>
      </c>
      <c r="Z3814" s="46" t="str">
        <f t="shared" si="779"/>
        <v>MID</v>
      </c>
    </row>
    <row r="3815" spans="1:26" x14ac:dyDescent="0.25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67"/>
        <v>36640</v>
      </c>
      <c r="L3815" s="46">
        <f t="shared" si="768"/>
        <v>39610</v>
      </c>
      <c r="M3815" s="46">
        <v>98</v>
      </c>
      <c r="N3815" s="46">
        <f t="shared" si="769"/>
        <v>39708</v>
      </c>
      <c r="O3815" s="46">
        <f t="shared" si="770"/>
        <v>3068</v>
      </c>
      <c r="P3815" s="46" t="s">
        <v>30</v>
      </c>
      <c r="Q3815" s="58">
        <f t="shared" si="771"/>
        <v>0</v>
      </c>
      <c r="R3815" s="46">
        <f t="shared" si="772"/>
        <v>11118.240000000002</v>
      </c>
      <c r="S3815" s="58" t="str">
        <f t="shared" si="773"/>
        <v>No Discount</v>
      </c>
      <c r="T3815" s="46" t="str">
        <f t="shared" si="774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75"/>
        <v>0</v>
      </c>
      <c r="W3815" s="46">
        <f t="shared" si="776"/>
        <v>11118.240000000002</v>
      </c>
      <c r="X3815" s="58">
        <f t="shared" si="777"/>
        <v>0</v>
      </c>
      <c r="Y3815" s="46" t="str">
        <f t="shared" si="778"/>
        <v>Yes</v>
      </c>
      <c r="Z3815" s="46" t="str">
        <f t="shared" si="779"/>
        <v>Very high</v>
      </c>
    </row>
    <row r="3816" spans="1:26" x14ac:dyDescent="0.25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67"/>
        <v>17472</v>
      </c>
      <c r="L3816" s="46">
        <f t="shared" si="768"/>
        <v>19044</v>
      </c>
      <c r="M3816" s="46">
        <v>81</v>
      </c>
      <c r="N3816" s="46">
        <f t="shared" si="769"/>
        <v>19125</v>
      </c>
      <c r="O3816" s="46">
        <f t="shared" si="770"/>
        <v>1653</v>
      </c>
      <c r="P3816" s="46" t="s">
        <v>30</v>
      </c>
      <c r="Q3816" s="58">
        <f t="shared" si="771"/>
        <v>0</v>
      </c>
      <c r="R3816" s="46" t="str">
        <f t="shared" si="772"/>
        <v>-</v>
      </c>
      <c r="S3816" s="58" t="str">
        <f t="shared" si="773"/>
        <v>No Discount</v>
      </c>
      <c r="T3816" s="46" t="str">
        <f t="shared" si="774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75"/>
        <v>0</v>
      </c>
      <c r="W3816" s="46" t="str">
        <f t="shared" si="776"/>
        <v>-</v>
      </c>
      <c r="X3816" s="58">
        <f t="shared" si="777"/>
        <v>0</v>
      </c>
      <c r="Y3816" s="46" t="str">
        <f t="shared" si="778"/>
        <v>Yes</v>
      </c>
      <c r="Z3816" s="46" t="str">
        <f t="shared" si="779"/>
        <v>Very high</v>
      </c>
    </row>
    <row r="3817" spans="1:26" x14ac:dyDescent="0.25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67"/>
        <v>50785</v>
      </c>
      <c r="L3817" s="46">
        <f t="shared" si="768"/>
        <v>53837</v>
      </c>
      <c r="M3817" s="46">
        <v>21</v>
      </c>
      <c r="N3817" s="46">
        <f t="shared" si="769"/>
        <v>53858</v>
      </c>
      <c r="O3817" s="46">
        <f t="shared" si="770"/>
        <v>3073</v>
      </c>
      <c r="P3817" s="46" t="s">
        <v>152</v>
      </c>
      <c r="Q3817" s="58">
        <f t="shared" si="771"/>
        <v>0</v>
      </c>
      <c r="R3817" s="46" t="str">
        <f t="shared" si="772"/>
        <v>-</v>
      </c>
      <c r="S3817" s="58" t="str">
        <f t="shared" si="773"/>
        <v>No Discount</v>
      </c>
      <c r="T3817" s="46" t="str">
        <f t="shared" si="774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75"/>
        <v>0</v>
      </c>
      <c r="W3817" s="46" t="str">
        <f t="shared" si="776"/>
        <v>-</v>
      </c>
      <c r="X3817" s="58">
        <f t="shared" si="777"/>
        <v>0</v>
      </c>
      <c r="Y3817" s="46" t="str">
        <f t="shared" si="778"/>
        <v>Yes</v>
      </c>
      <c r="Z3817" s="46" t="str">
        <f t="shared" si="779"/>
        <v>MID</v>
      </c>
    </row>
    <row r="3818" spans="1:26" x14ac:dyDescent="0.25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67"/>
        <v>266</v>
      </c>
      <c r="L3818" s="46">
        <f t="shared" si="768"/>
        <v>278</v>
      </c>
      <c r="M3818" s="46">
        <v>30</v>
      </c>
      <c r="N3818" s="46">
        <f t="shared" si="769"/>
        <v>308</v>
      </c>
      <c r="O3818" s="46">
        <f t="shared" si="770"/>
        <v>42</v>
      </c>
      <c r="P3818" s="46" t="s">
        <v>64</v>
      </c>
      <c r="Q3818" s="58">
        <f t="shared" si="771"/>
        <v>0</v>
      </c>
      <c r="R3818" s="46" t="str">
        <f t="shared" si="772"/>
        <v>-</v>
      </c>
      <c r="S3818" s="58" t="str">
        <f t="shared" si="773"/>
        <v>No Discount</v>
      </c>
      <c r="T3818" s="46" t="str">
        <f t="shared" si="774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75"/>
        <v>0</v>
      </c>
      <c r="W3818" s="46" t="str">
        <f t="shared" si="776"/>
        <v>-</v>
      </c>
      <c r="X3818" s="58">
        <f t="shared" si="777"/>
        <v>0</v>
      </c>
      <c r="Y3818" s="46" t="str">
        <f t="shared" si="778"/>
        <v>No</v>
      </c>
      <c r="Z3818" s="46" t="str">
        <f t="shared" si="779"/>
        <v>MID</v>
      </c>
    </row>
    <row r="3819" spans="1:26" x14ac:dyDescent="0.25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67"/>
        <v>22425</v>
      </c>
      <c r="L3819" s="46">
        <f t="shared" si="768"/>
        <v>24480</v>
      </c>
      <c r="M3819" s="46">
        <v>55</v>
      </c>
      <c r="N3819" s="46">
        <f t="shared" si="769"/>
        <v>24535</v>
      </c>
      <c r="O3819" s="46">
        <f t="shared" si="770"/>
        <v>2110</v>
      </c>
      <c r="P3819" s="46" t="s">
        <v>152</v>
      </c>
      <c r="Q3819" s="58">
        <f t="shared" si="771"/>
        <v>0</v>
      </c>
      <c r="R3819" s="46">
        <f t="shared" si="772"/>
        <v>3680.25</v>
      </c>
      <c r="S3819" s="58" t="str">
        <f t="shared" si="773"/>
        <v>No Discount</v>
      </c>
      <c r="T3819" s="46" t="str">
        <f t="shared" si="774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75"/>
        <v>0</v>
      </c>
      <c r="W3819" s="46" t="str">
        <f t="shared" si="776"/>
        <v>-</v>
      </c>
      <c r="X3819" s="58">
        <f t="shared" si="777"/>
        <v>0</v>
      </c>
      <c r="Y3819" s="46" t="str">
        <f t="shared" si="778"/>
        <v>Yes</v>
      </c>
      <c r="Z3819" s="46" t="str">
        <f t="shared" si="779"/>
        <v>HIGH</v>
      </c>
    </row>
    <row r="3820" spans="1:26" x14ac:dyDescent="0.25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67"/>
        <v>40002</v>
      </c>
      <c r="L3820" s="46">
        <f t="shared" si="768"/>
        <v>41184</v>
      </c>
      <c r="M3820" s="46">
        <v>67</v>
      </c>
      <c r="N3820" s="46">
        <f t="shared" si="769"/>
        <v>41251</v>
      </c>
      <c r="O3820" s="46">
        <f t="shared" si="770"/>
        <v>1249</v>
      </c>
      <c r="P3820" s="46" t="s">
        <v>30</v>
      </c>
      <c r="Q3820" s="58">
        <f t="shared" si="771"/>
        <v>0.3</v>
      </c>
      <c r="R3820" s="46">
        <f t="shared" si="772"/>
        <v>12375.3</v>
      </c>
      <c r="S3820" s="58" t="str">
        <f t="shared" si="773"/>
        <v>No Discount</v>
      </c>
      <c r="T3820" s="46" t="str">
        <f t="shared" si="774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75"/>
        <v>0.3</v>
      </c>
      <c r="W3820" s="46">
        <f t="shared" si="776"/>
        <v>12375.3</v>
      </c>
      <c r="X3820" s="58">
        <f t="shared" si="777"/>
        <v>0</v>
      </c>
      <c r="Y3820" s="46" t="str">
        <f t="shared" si="778"/>
        <v>Yes</v>
      </c>
      <c r="Z3820" s="46" t="str">
        <f t="shared" si="779"/>
        <v>Very high</v>
      </c>
    </row>
    <row r="3821" spans="1:26" x14ac:dyDescent="0.25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67"/>
        <v>187</v>
      </c>
      <c r="L3821" s="46">
        <f t="shared" si="768"/>
        <v>202</v>
      </c>
      <c r="M3821" s="46">
        <v>30</v>
      </c>
      <c r="N3821" s="46">
        <f t="shared" si="769"/>
        <v>232</v>
      </c>
      <c r="O3821" s="46">
        <f t="shared" si="770"/>
        <v>45</v>
      </c>
      <c r="P3821" s="46" t="s">
        <v>28</v>
      </c>
      <c r="Q3821" s="58">
        <f t="shared" si="771"/>
        <v>0</v>
      </c>
      <c r="R3821" s="46" t="str">
        <f t="shared" si="772"/>
        <v>-</v>
      </c>
      <c r="S3821" s="58" t="str">
        <f t="shared" si="773"/>
        <v>No Discount</v>
      </c>
      <c r="T3821" s="46" t="str">
        <f t="shared" si="774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75"/>
        <v>0</v>
      </c>
      <c r="W3821" s="46" t="str">
        <f t="shared" si="776"/>
        <v>-</v>
      </c>
      <c r="X3821" s="58">
        <f t="shared" si="777"/>
        <v>0</v>
      </c>
      <c r="Y3821" s="46" t="str">
        <f t="shared" si="778"/>
        <v>No</v>
      </c>
      <c r="Z3821" s="46" t="str">
        <f t="shared" si="779"/>
        <v>MID</v>
      </c>
    </row>
    <row r="3822" spans="1:26" x14ac:dyDescent="0.25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67"/>
        <v>3280</v>
      </c>
      <c r="L3822" s="46">
        <f t="shared" si="768"/>
        <v>3442</v>
      </c>
      <c r="M3822" s="46">
        <v>28</v>
      </c>
      <c r="N3822" s="46">
        <f t="shared" si="769"/>
        <v>3470</v>
      </c>
      <c r="O3822" s="46">
        <f t="shared" si="770"/>
        <v>190</v>
      </c>
      <c r="P3822" s="46" t="s">
        <v>30</v>
      </c>
      <c r="Q3822" s="58">
        <f t="shared" si="771"/>
        <v>0</v>
      </c>
      <c r="R3822" s="46" t="str">
        <f t="shared" si="772"/>
        <v>-</v>
      </c>
      <c r="S3822" s="58" t="str">
        <f t="shared" si="773"/>
        <v>No Discount</v>
      </c>
      <c r="T3822" s="46" t="str">
        <f t="shared" si="774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si="775"/>
        <v>0</v>
      </c>
      <c r="W3822" s="46" t="str">
        <f t="shared" si="776"/>
        <v>-</v>
      </c>
      <c r="X3822" s="58">
        <f t="shared" si="777"/>
        <v>0</v>
      </c>
      <c r="Y3822" s="46" t="str">
        <f t="shared" si="778"/>
        <v>No</v>
      </c>
      <c r="Z3822" s="46" t="str">
        <f t="shared" si="779"/>
        <v>MID</v>
      </c>
    </row>
    <row r="3823" spans="1:26" x14ac:dyDescent="0.25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67"/>
        <v>762</v>
      </c>
      <c r="L3823" s="46">
        <f t="shared" si="768"/>
        <v>837</v>
      </c>
      <c r="M3823" s="46">
        <v>25</v>
      </c>
      <c r="N3823" s="46">
        <f t="shared" si="769"/>
        <v>862</v>
      </c>
      <c r="O3823" s="46">
        <f t="shared" si="770"/>
        <v>100</v>
      </c>
      <c r="P3823" s="46" t="s">
        <v>28</v>
      </c>
      <c r="Q3823" s="58">
        <f t="shared" si="771"/>
        <v>0</v>
      </c>
      <c r="R3823" s="46" t="str">
        <f t="shared" si="772"/>
        <v>-</v>
      </c>
      <c r="S3823" s="58" t="str">
        <f t="shared" si="773"/>
        <v>No Discount</v>
      </c>
      <c r="T3823" s="46" t="str">
        <f t="shared" si="774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75"/>
        <v>0</v>
      </c>
      <c r="W3823" s="46" t="str">
        <f t="shared" si="776"/>
        <v>-</v>
      </c>
      <c r="X3823" s="58">
        <f t="shared" si="777"/>
        <v>0</v>
      </c>
      <c r="Y3823" s="46" t="str">
        <f t="shared" si="778"/>
        <v>No</v>
      </c>
      <c r="Z3823" s="46" t="str">
        <f t="shared" si="779"/>
        <v>MID</v>
      </c>
    </row>
    <row r="3824" spans="1:26" x14ac:dyDescent="0.25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67"/>
        <v>2784</v>
      </c>
      <c r="L3824" s="46">
        <f t="shared" si="768"/>
        <v>2976</v>
      </c>
      <c r="M3824" s="46">
        <v>28</v>
      </c>
      <c r="N3824" s="46">
        <f t="shared" si="769"/>
        <v>3004</v>
      </c>
      <c r="O3824" s="46">
        <f t="shared" si="770"/>
        <v>220</v>
      </c>
      <c r="P3824" s="46" t="s">
        <v>28</v>
      </c>
      <c r="Q3824" s="58">
        <f t="shared" si="771"/>
        <v>0</v>
      </c>
      <c r="R3824" s="46" t="str">
        <f t="shared" si="772"/>
        <v>-</v>
      </c>
      <c r="S3824" s="58" t="str">
        <f t="shared" si="773"/>
        <v>No Discount</v>
      </c>
      <c r="T3824" s="46" t="str">
        <f t="shared" si="774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75"/>
        <v>0</v>
      </c>
      <c r="W3824" s="46" t="str">
        <f t="shared" si="776"/>
        <v>-</v>
      </c>
      <c r="X3824" s="58">
        <f t="shared" si="777"/>
        <v>0</v>
      </c>
      <c r="Y3824" s="46" t="str">
        <f t="shared" si="778"/>
        <v>No</v>
      </c>
      <c r="Z3824" s="46" t="str">
        <f t="shared" si="779"/>
        <v>MID</v>
      </c>
    </row>
    <row r="3825" spans="1:26" x14ac:dyDescent="0.25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67"/>
        <v>22032</v>
      </c>
      <c r="L3825" s="46">
        <f t="shared" si="768"/>
        <v>22912</v>
      </c>
      <c r="M3825" s="46">
        <v>47</v>
      </c>
      <c r="N3825" s="46">
        <f t="shared" si="769"/>
        <v>22959</v>
      </c>
      <c r="O3825" s="46">
        <f t="shared" si="770"/>
        <v>927</v>
      </c>
      <c r="P3825" s="46" t="s">
        <v>30</v>
      </c>
      <c r="Q3825" s="58">
        <f t="shared" si="771"/>
        <v>0.3</v>
      </c>
      <c r="R3825" s="46">
        <f t="shared" si="772"/>
        <v>6887.7</v>
      </c>
      <c r="S3825" s="58" t="str">
        <f t="shared" si="773"/>
        <v>No Discount</v>
      </c>
      <c r="T3825" s="46" t="str">
        <f t="shared" si="774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75"/>
        <v>0.3</v>
      </c>
      <c r="W3825" s="46">
        <f t="shared" si="776"/>
        <v>6887.7</v>
      </c>
      <c r="X3825" s="58">
        <f t="shared" si="777"/>
        <v>0</v>
      </c>
      <c r="Y3825" s="46" t="str">
        <f t="shared" si="778"/>
        <v>Yes</v>
      </c>
      <c r="Z3825" s="46" t="str">
        <f t="shared" si="779"/>
        <v>HIGH</v>
      </c>
    </row>
    <row r="3826" spans="1:26" x14ac:dyDescent="0.25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67"/>
        <v>8240</v>
      </c>
      <c r="L3826" s="46">
        <f t="shared" si="768"/>
        <v>9332</v>
      </c>
      <c r="M3826" s="46">
        <v>30</v>
      </c>
      <c r="N3826" s="46">
        <f t="shared" si="769"/>
        <v>9362</v>
      </c>
      <c r="O3826" s="46">
        <f t="shared" si="770"/>
        <v>1122</v>
      </c>
      <c r="P3826" s="46" t="s">
        <v>152</v>
      </c>
      <c r="Q3826" s="58">
        <f t="shared" si="771"/>
        <v>0</v>
      </c>
      <c r="R3826" s="46" t="str">
        <f t="shared" si="772"/>
        <v>-</v>
      </c>
      <c r="S3826" s="58" t="str">
        <f t="shared" si="773"/>
        <v>No Discount</v>
      </c>
      <c r="T3826" s="46" t="str">
        <f t="shared" si="774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75"/>
        <v>0</v>
      </c>
      <c r="W3826" s="46" t="str">
        <f t="shared" si="776"/>
        <v>-</v>
      </c>
      <c r="X3826" s="58">
        <f t="shared" si="777"/>
        <v>0</v>
      </c>
      <c r="Y3826" s="46" t="str">
        <f t="shared" si="778"/>
        <v>No</v>
      </c>
      <c r="Z3826" s="46" t="str">
        <f t="shared" si="779"/>
        <v>MID</v>
      </c>
    </row>
    <row r="3827" spans="1:26" x14ac:dyDescent="0.25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67"/>
        <v>4412</v>
      </c>
      <c r="L3827" s="46">
        <f t="shared" si="768"/>
        <v>4676</v>
      </c>
      <c r="M3827" s="46">
        <v>71</v>
      </c>
      <c r="N3827" s="46">
        <f t="shared" si="769"/>
        <v>4747</v>
      </c>
      <c r="O3827" s="46">
        <f t="shared" si="770"/>
        <v>335</v>
      </c>
      <c r="P3827" s="46" t="s">
        <v>30</v>
      </c>
      <c r="Q3827" s="58">
        <f t="shared" si="771"/>
        <v>0.3</v>
      </c>
      <c r="R3827" s="46">
        <f t="shared" si="772"/>
        <v>1424.1</v>
      </c>
      <c r="S3827" s="58" t="str">
        <f t="shared" si="773"/>
        <v>No Discount</v>
      </c>
      <c r="T3827" s="46" t="str">
        <f t="shared" si="774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75"/>
        <v>0.3</v>
      </c>
      <c r="W3827" s="46">
        <f t="shared" si="776"/>
        <v>1424.1</v>
      </c>
      <c r="X3827" s="58">
        <f t="shared" si="777"/>
        <v>0</v>
      </c>
      <c r="Y3827" s="46" t="str">
        <f t="shared" si="778"/>
        <v>Yes</v>
      </c>
      <c r="Z3827" s="46" t="str">
        <f t="shared" si="779"/>
        <v>Very high</v>
      </c>
    </row>
    <row r="3828" spans="1:26" x14ac:dyDescent="0.25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67"/>
        <v>39312</v>
      </c>
      <c r="L3828" s="46">
        <f t="shared" si="768"/>
        <v>42849</v>
      </c>
      <c r="M3828" s="46">
        <v>25</v>
      </c>
      <c r="N3828" s="46">
        <f t="shared" si="769"/>
        <v>42874</v>
      </c>
      <c r="O3828" s="46">
        <f t="shared" si="770"/>
        <v>3562</v>
      </c>
      <c r="P3828" s="46" t="s">
        <v>30</v>
      </c>
      <c r="Q3828" s="58">
        <f t="shared" si="771"/>
        <v>0.3</v>
      </c>
      <c r="R3828" s="46">
        <f t="shared" si="772"/>
        <v>12862.199999999999</v>
      </c>
      <c r="S3828" s="58" t="str">
        <f t="shared" si="773"/>
        <v>No Discount</v>
      </c>
      <c r="T3828" s="46" t="str">
        <f t="shared" si="774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75"/>
        <v>0.3</v>
      </c>
      <c r="W3828" s="46">
        <f t="shared" si="776"/>
        <v>12862.199999999999</v>
      </c>
      <c r="X3828" s="58">
        <f t="shared" si="777"/>
        <v>0</v>
      </c>
      <c r="Y3828" s="46" t="str">
        <f t="shared" si="778"/>
        <v>Yes</v>
      </c>
      <c r="Z3828" s="46" t="str">
        <f t="shared" si="779"/>
        <v>MID</v>
      </c>
    </row>
    <row r="3829" spans="1:26" x14ac:dyDescent="0.25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67"/>
        <v>59</v>
      </c>
      <c r="L3829" s="46">
        <f t="shared" si="768"/>
        <v>63</v>
      </c>
      <c r="M3829" s="46">
        <v>10</v>
      </c>
      <c r="N3829" s="46">
        <f t="shared" si="769"/>
        <v>73</v>
      </c>
      <c r="O3829" s="46">
        <f t="shared" si="770"/>
        <v>14</v>
      </c>
      <c r="P3829" s="46" t="s">
        <v>30</v>
      </c>
      <c r="Q3829" s="58">
        <f t="shared" si="771"/>
        <v>0</v>
      </c>
      <c r="R3829" s="46" t="str">
        <f t="shared" si="772"/>
        <v>-</v>
      </c>
      <c r="S3829" s="58" t="str">
        <f t="shared" si="773"/>
        <v>No Discount</v>
      </c>
      <c r="T3829" s="46" t="str">
        <f t="shared" si="774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75"/>
        <v>0</v>
      </c>
      <c r="W3829" s="46" t="str">
        <f t="shared" si="776"/>
        <v>-</v>
      </c>
      <c r="X3829" s="58">
        <f t="shared" si="777"/>
        <v>0</v>
      </c>
      <c r="Y3829" s="46" t="str">
        <f t="shared" si="778"/>
        <v>No</v>
      </c>
      <c r="Z3829" s="46" t="str">
        <f t="shared" si="779"/>
        <v>LOW</v>
      </c>
    </row>
    <row r="3830" spans="1:26" x14ac:dyDescent="0.25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67"/>
        <v>430</v>
      </c>
      <c r="L3830" s="46">
        <f t="shared" si="768"/>
        <v>456</v>
      </c>
      <c r="M3830" s="46">
        <v>29</v>
      </c>
      <c r="N3830" s="46">
        <f t="shared" si="769"/>
        <v>485</v>
      </c>
      <c r="O3830" s="46">
        <f t="shared" si="770"/>
        <v>55</v>
      </c>
      <c r="P3830" s="46" t="s">
        <v>30</v>
      </c>
      <c r="Q3830" s="58">
        <f t="shared" si="771"/>
        <v>0</v>
      </c>
      <c r="R3830" s="46">
        <f t="shared" si="772"/>
        <v>135.80000000000001</v>
      </c>
      <c r="S3830" s="58" t="str">
        <f t="shared" si="773"/>
        <v>No Discount</v>
      </c>
      <c r="T3830" s="46" t="str">
        <f t="shared" si="774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75"/>
        <v>0</v>
      </c>
      <c r="W3830" s="46">
        <f t="shared" si="776"/>
        <v>135.80000000000001</v>
      </c>
      <c r="X3830" s="58">
        <f t="shared" si="777"/>
        <v>0</v>
      </c>
      <c r="Y3830" s="46" t="str">
        <f t="shared" si="778"/>
        <v>No</v>
      </c>
      <c r="Z3830" s="46" t="str">
        <f t="shared" si="779"/>
        <v>MID</v>
      </c>
    </row>
    <row r="3831" spans="1:26" x14ac:dyDescent="0.25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67"/>
        <v>644</v>
      </c>
      <c r="L3831" s="46">
        <f t="shared" si="768"/>
        <v>679</v>
      </c>
      <c r="M3831" s="46">
        <v>10</v>
      </c>
      <c r="N3831" s="46">
        <f t="shared" si="769"/>
        <v>689</v>
      </c>
      <c r="O3831" s="46">
        <f t="shared" si="770"/>
        <v>45</v>
      </c>
      <c r="P3831" s="46" t="s">
        <v>30</v>
      </c>
      <c r="Q3831" s="58">
        <f t="shared" si="771"/>
        <v>0</v>
      </c>
      <c r="R3831" s="46">
        <f t="shared" si="772"/>
        <v>192.92000000000002</v>
      </c>
      <c r="S3831" s="58" t="str">
        <f t="shared" si="773"/>
        <v>No Discount</v>
      </c>
      <c r="T3831" s="46" t="str">
        <f t="shared" si="774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75"/>
        <v>0</v>
      </c>
      <c r="W3831" s="46">
        <f t="shared" si="776"/>
        <v>192.92000000000002</v>
      </c>
      <c r="X3831" s="58">
        <f t="shared" si="777"/>
        <v>0</v>
      </c>
      <c r="Y3831" s="46" t="str">
        <f t="shared" si="778"/>
        <v>No</v>
      </c>
      <c r="Z3831" s="46" t="str">
        <f t="shared" si="779"/>
        <v>LOW</v>
      </c>
    </row>
    <row r="3832" spans="1:26" x14ac:dyDescent="0.25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67"/>
        <v>18360</v>
      </c>
      <c r="L3832" s="46">
        <f t="shared" si="768"/>
        <v>20790</v>
      </c>
      <c r="M3832" s="46">
        <v>65</v>
      </c>
      <c r="N3832" s="46">
        <f t="shared" si="769"/>
        <v>20855</v>
      </c>
      <c r="O3832" s="46">
        <f t="shared" si="770"/>
        <v>2495</v>
      </c>
      <c r="P3832" s="46" t="s">
        <v>30</v>
      </c>
      <c r="Q3832" s="58">
        <f t="shared" si="771"/>
        <v>0</v>
      </c>
      <c r="R3832" s="46" t="str">
        <f t="shared" si="772"/>
        <v>-</v>
      </c>
      <c r="S3832" s="58" t="str">
        <f t="shared" si="773"/>
        <v>No Discount</v>
      </c>
      <c r="T3832" s="46" t="str">
        <f t="shared" si="774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75"/>
        <v>0</v>
      </c>
      <c r="W3832" s="46" t="str">
        <f t="shared" si="776"/>
        <v>-</v>
      </c>
      <c r="X3832" s="58">
        <f t="shared" si="777"/>
        <v>0</v>
      </c>
      <c r="Y3832" s="46" t="str">
        <f t="shared" si="778"/>
        <v>No</v>
      </c>
      <c r="Z3832" s="46" t="str">
        <f t="shared" si="779"/>
        <v>Very high</v>
      </c>
    </row>
    <row r="3833" spans="1:26" x14ac:dyDescent="0.25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67"/>
        <v>1419</v>
      </c>
      <c r="L3833" s="46">
        <f t="shared" si="768"/>
        <v>1548</v>
      </c>
      <c r="M3833" s="46">
        <v>89</v>
      </c>
      <c r="N3833" s="46">
        <f t="shared" si="769"/>
        <v>1637</v>
      </c>
      <c r="O3833" s="46">
        <f t="shared" si="770"/>
        <v>218</v>
      </c>
      <c r="P3833" s="46" t="s">
        <v>28</v>
      </c>
      <c r="Q3833" s="58">
        <f t="shared" si="771"/>
        <v>0</v>
      </c>
      <c r="R3833" s="46">
        <f t="shared" si="772"/>
        <v>458.36000000000007</v>
      </c>
      <c r="S3833" s="58" t="str">
        <f t="shared" si="773"/>
        <v>No Discount</v>
      </c>
      <c r="T3833" s="46" t="str">
        <f t="shared" si="774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75"/>
        <v>0</v>
      </c>
      <c r="W3833" s="46">
        <f t="shared" si="776"/>
        <v>458.36000000000007</v>
      </c>
      <c r="X3833" s="58">
        <f t="shared" si="777"/>
        <v>0</v>
      </c>
      <c r="Y3833" s="46" t="str">
        <f t="shared" si="778"/>
        <v>No</v>
      </c>
      <c r="Z3833" s="46" t="str">
        <f t="shared" si="779"/>
        <v>Very high</v>
      </c>
    </row>
    <row r="3834" spans="1:26" x14ac:dyDescent="0.25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67"/>
        <v>5265</v>
      </c>
      <c r="L3834" s="46">
        <f t="shared" si="768"/>
        <v>5577</v>
      </c>
      <c r="M3834" s="46">
        <v>44</v>
      </c>
      <c r="N3834" s="46">
        <f t="shared" si="769"/>
        <v>5621</v>
      </c>
      <c r="O3834" s="46">
        <f t="shared" si="770"/>
        <v>356</v>
      </c>
      <c r="P3834" s="46" t="s">
        <v>30</v>
      </c>
      <c r="Q3834" s="58">
        <f t="shared" si="771"/>
        <v>0</v>
      </c>
      <c r="R3834" s="46" t="str">
        <f t="shared" si="772"/>
        <v>-</v>
      </c>
      <c r="S3834" s="58" t="str">
        <f t="shared" si="773"/>
        <v>No Discount</v>
      </c>
      <c r="T3834" s="46" t="str">
        <f t="shared" si="774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75"/>
        <v>0</v>
      </c>
      <c r="W3834" s="46" t="str">
        <f t="shared" si="776"/>
        <v>-</v>
      </c>
      <c r="X3834" s="58">
        <f t="shared" si="777"/>
        <v>0</v>
      </c>
      <c r="Y3834" s="46" t="str">
        <f t="shared" si="778"/>
        <v>Yes</v>
      </c>
      <c r="Z3834" s="46" t="str">
        <f t="shared" si="779"/>
        <v>HIGH</v>
      </c>
    </row>
    <row r="3835" spans="1:26" x14ac:dyDescent="0.25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67"/>
        <v>22569</v>
      </c>
      <c r="L3835" s="46">
        <f t="shared" si="768"/>
        <v>24597</v>
      </c>
      <c r="M3835" s="46">
        <v>35</v>
      </c>
      <c r="N3835" s="46">
        <f t="shared" si="769"/>
        <v>24632</v>
      </c>
      <c r="O3835" s="46">
        <f t="shared" si="770"/>
        <v>2063</v>
      </c>
      <c r="P3835" s="46" t="s">
        <v>28</v>
      </c>
      <c r="Q3835" s="58">
        <f t="shared" si="771"/>
        <v>0.3</v>
      </c>
      <c r="R3835" s="46">
        <f t="shared" si="772"/>
        <v>7389.5999999999995</v>
      </c>
      <c r="S3835" s="58" t="str">
        <f t="shared" si="773"/>
        <v>No Discount</v>
      </c>
      <c r="T3835" s="46" t="str">
        <f t="shared" si="774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75"/>
        <v>0.3</v>
      </c>
      <c r="W3835" s="46">
        <f t="shared" si="776"/>
        <v>7389.5999999999995</v>
      </c>
      <c r="X3835" s="58">
        <f t="shared" si="777"/>
        <v>0</v>
      </c>
      <c r="Y3835" s="46" t="str">
        <f t="shared" si="778"/>
        <v>Yes</v>
      </c>
      <c r="Z3835" s="46" t="str">
        <f t="shared" si="779"/>
        <v>MID</v>
      </c>
    </row>
    <row r="3836" spans="1:26" x14ac:dyDescent="0.25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67"/>
        <v>4284</v>
      </c>
      <c r="L3836" s="46">
        <f t="shared" si="768"/>
        <v>4761</v>
      </c>
      <c r="M3836" s="46">
        <v>26</v>
      </c>
      <c r="N3836" s="46">
        <f t="shared" si="769"/>
        <v>4787</v>
      </c>
      <c r="O3836" s="46">
        <f t="shared" si="770"/>
        <v>503</v>
      </c>
      <c r="P3836" s="46" t="s">
        <v>64</v>
      </c>
      <c r="Q3836" s="58">
        <f t="shared" si="771"/>
        <v>0.3</v>
      </c>
      <c r="R3836" s="46">
        <f t="shared" si="772"/>
        <v>1436.1</v>
      </c>
      <c r="S3836" s="58" t="str">
        <f t="shared" si="773"/>
        <v>No Discount</v>
      </c>
      <c r="T3836" s="46" t="str">
        <f t="shared" si="774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75"/>
        <v>0.3</v>
      </c>
      <c r="W3836" s="46">
        <f t="shared" si="776"/>
        <v>1436.1</v>
      </c>
      <c r="X3836" s="58">
        <f t="shared" si="777"/>
        <v>0</v>
      </c>
      <c r="Y3836" s="46" t="str">
        <f t="shared" si="778"/>
        <v>Yes</v>
      </c>
      <c r="Z3836" s="46" t="str">
        <f t="shared" si="779"/>
        <v>MID</v>
      </c>
    </row>
    <row r="3837" spans="1:26" x14ac:dyDescent="0.25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67"/>
        <v>57</v>
      </c>
      <c r="L3837" s="46">
        <f t="shared" si="768"/>
        <v>61</v>
      </c>
      <c r="M3837" s="46">
        <v>10</v>
      </c>
      <c r="N3837" s="46">
        <f t="shared" si="769"/>
        <v>71</v>
      </c>
      <c r="O3837" s="46">
        <f t="shared" si="770"/>
        <v>14</v>
      </c>
      <c r="P3837" s="46" t="s">
        <v>28</v>
      </c>
      <c r="Q3837" s="58">
        <f t="shared" si="771"/>
        <v>0.3</v>
      </c>
      <c r="R3837" s="46">
        <f t="shared" si="772"/>
        <v>21.3</v>
      </c>
      <c r="S3837" s="58" t="str">
        <f t="shared" si="773"/>
        <v>No Discount</v>
      </c>
      <c r="T3837" s="46" t="str">
        <f t="shared" si="774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75"/>
        <v>0.3</v>
      </c>
      <c r="W3837" s="46">
        <f t="shared" si="776"/>
        <v>21.3</v>
      </c>
      <c r="X3837" s="58">
        <f t="shared" si="777"/>
        <v>0</v>
      </c>
      <c r="Y3837" s="46" t="str">
        <f t="shared" si="778"/>
        <v>No</v>
      </c>
      <c r="Z3837" s="46" t="str">
        <f t="shared" si="779"/>
        <v>LOW</v>
      </c>
    </row>
    <row r="3838" spans="1:26" x14ac:dyDescent="0.25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67"/>
        <v>1072</v>
      </c>
      <c r="L3838" s="46">
        <f t="shared" si="768"/>
        <v>1169</v>
      </c>
      <c r="M3838" s="46">
        <v>66</v>
      </c>
      <c r="N3838" s="46">
        <f t="shared" si="769"/>
        <v>1235</v>
      </c>
      <c r="O3838" s="46">
        <f t="shared" si="770"/>
        <v>163</v>
      </c>
      <c r="P3838" s="46" t="s">
        <v>28</v>
      </c>
      <c r="Q3838" s="58">
        <f t="shared" si="771"/>
        <v>0</v>
      </c>
      <c r="R3838" s="46" t="str">
        <f t="shared" si="772"/>
        <v>-</v>
      </c>
      <c r="S3838" s="58" t="str">
        <f t="shared" si="773"/>
        <v>No Discount</v>
      </c>
      <c r="T3838" s="46" t="str">
        <f t="shared" si="774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75"/>
        <v>0</v>
      </c>
      <c r="W3838" s="46" t="str">
        <f t="shared" si="776"/>
        <v>-</v>
      </c>
      <c r="X3838" s="58">
        <f t="shared" si="777"/>
        <v>0</v>
      </c>
      <c r="Y3838" s="46" t="str">
        <f t="shared" si="778"/>
        <v>No</v>
      </c>
      <c r="Z3838" s="46" t="str">
        <f t="shared" si="779"/>
        <v>Very high</v>
      </c>
    </row>
    <row r="3839" spans="1:26" x14ac:dyDescent="0.25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67"/>
        <v>5886</v>
      </c>
      <c r="L3839" s="46">
        <f t="shared" si="768"/>
        <v>6111</v>
      </c>
      <c r="M3839" s="46">
        <v>41</v>
      </c>
      <c r="N3839" s="46">
        <f t="shared" si="769"/>
        <v>6152</v>
      </c>
      <c r="O3839" s="46">
        <f t="shared" si="770"/>
        <v>266</v>
      </c>
      <c r="P3839" s="46" t="s">
        <v>30</v>
      </c>
      <c r="Q3839" s="58">
        <f t="shared" si="771"/>
        <v>0</v>
      </c>
      <c r="R3839" s="46" t="str">
        <f t="shared" si="772"/>
        <v>-</v>
      </c>
      <c r="S3839" s="58" t="str">
        <f t="shared" si="773"/>
        <v>No Discount</v>
      </c>
      <c r="T3839" s="46" t="str">
        <f t="shared" si="774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75"/>
        <v>0</v>
      </c>
      <c r="W3839" s="46" t="str">
        <f t="shared" si="776"/>
        <v>-</v>
      </c>
      <c r="X3839" s="58">
        <f t="shared" si="777"/>
        <v>0</v>
      </c>
      <c r="Y3839" s="46" t="str">
        <f t="shared" si="778"/>
        <v>No</v>
      </c>
      <c r="Z3839" s="46" t="str">
        <f t="shared" si="779"/>
        <v>HIGH</v>
      </c>
    </row>
    <row r="3840" spans="1:26" x14ac:dyDescent="0.25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67"/>
        <v>79716</v>
      </c>
      <c r="L3840" s="46">
        <f t="shared" si="768"/>
        <v>84378</v>
      </c>
      <c r="M3840" s="46">
        <v>62</v>
      </c>
      <c r="N3840" s="46">
        <f t="shared" si="769"/>
        <v>84440</v>
      </c>
      <c r="O3840" s="46">
        <f t="shared" si="770"/>
        <v>4724</v>
      </c>
      <c r="P3840" s="46" t="s">
        <v>30</v>
      </c>
      <c r="Q3840" s="58">
        <f t="shared" si="771"/>
        <v>0</v>
      </c>
      <c r="R3840" s="46">
        <f t="shared" si="772"/>
        <v>23643.200000000001</v>
      </c>
      <c r="S3840" s="58" t="str">
        <f t="shared" si="773"/>
        <v>No Discount</v>
      </c>
      <c r="T3840" s="46" t="str">
        <f t="shared" si="774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75"/>
        <v>0</v>
      </c>
      <c r="W3840" s="46">
        <f t="shared" si="776"/>
        <v>23643.200000000001</v>
      </c>
      <c r="X3840" s="58">
        <f t="shared" si="777"/>
        <v>0</v>
      </c>
      <c r="Y3840" s="46" t="str">
        <f t="shared" si="778"/>
        <v>Yes</v>
      </c>
      <c r="Z3840" s="46" t="str">
        <f t="shared" si="779"/>
        <v>Very high</v>
      </c>
    </row>
    <row r="3841" spans="1:26" x14ac:dyDescent="0.25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67"/>
        <v>252</v>
      </c>
      <c r="L3841" s="46">
        <f t="shared" si="768"/>
        <v>270</v>
      </c>
      <c r="M3841" s="46">
        <v>30</v>
      </c>
      <c r="N3841" s="46">
        <f t="shared" si="769"/>
        <v>300</v>
      </c>
      <c r="O3841" s="46">
        <f t="shared" si="770"/>
        <v>48</v>
      </c>
      <c r="P3841" s="46" t="s">
        <v>30</v>
      </c>
      <c r="Q3841" s="58">
        <f t="shared" si="771"/>
        <v>0</v>
      </c>
      <c r="R3841" s="46" t="str">
        <f t="shared" si="772"/>
        <v>-</v>
      </c>
      <c r="S3841" s="58" t="str">
        <f t="shared" si="773"/>
        <v>No Discount</v>
      </c>
      <c r="T3841" s="46" t="str">
        <f t="shared" si="774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75"/>
        <v>0</v>
      </c>
      <c r="W3841" s="46" t="str">
        <f t="shared" si="776"/>
        <v>-</v>
      </c>
      <c r="X3841" s="58">
        <f t="shared" si="777"/>
        <v>0</v>
      </c>
      <c r="Y3841" s="46" t="str">
        <f t="shared" si="778"/>
        <v>No</v>
      </c>
      <c r="Z3841" s="46" t="str">
        <f t="shared" si="779"/>
        <v>MID</v>
      </c>
    </row>
    <row r="3842" spans="1:26" x14ac:dyDescent="0.25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67"/>
        <v>37970</v>
      </c>
      <c r="L3842" s="46">
        <f t="shared" si="768"/>
        <v>41010</v>
      </c>
      <c r="M3842" s="46">
        <v>86</v>
      </c>
      <c r="N3842" s="46">
        <f t="shared" si="769"/>
        <v>41096</v>
      </c>
      <c r="O3842" s="46">
        <f t="shared" si="770"/>
        <v>3126</v>
      </c>
      <c r="P3842" s="46" t="s">
        <v>30</v>
      </c>
      <c r="Q3842" s="58">
        <f t="shared" si="771"/>
        <v>0</v>
      </c>
      <c r="R3842" s="46" t="str">
        <f t="shared" si="772"/>
        <v>-</v>
      </c>
      <c r="S3842" s="58" t="str">
        <f t="shared" si="773"/>
        <v>No Discount</v>
      </c>
      <c r="T3842" s="46" t="str">
        <f t="shared" si="774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75"/>
        <v>0</v>
      </c>
      <c r="W3842" s="46" t="str">
        <f t="shared" si="776"/>
        <v>-</v>
      </c>
      <c r="X3842" s="58">
        <f t="shared" si="777"/>
        <v>0</v>
      </c>
      <c r="Y3842" s="46" t="str">
        <f t="shared" si="778"/>
        <v>Yes</v>
      </c>
      <c r="Z3842" s="46" t="str">
        <f t="shared" si="779"/>
        <v>Very high</v>
      </c>
    </row>
    <row r="3843" spans="1:26" x14ac:dyDescent="0.25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80">I3843*J3843</f>
        <v>174</v>
      </c>
      <c r="L3843" s="46">
        <f t="shared" ref="L3843:L3906" si="781">H3843*J3843</f>
        <v>185</v>
      </c>
      <c r="M3843" s="46">
        <v>30</v>
      </c>
      <c r="N3843" s="46">
        <f t="shared" ref="N3843:N3906" si="782">L3843+M3843</f>
        <v>215</v>
      </c>
      <c r="O3843" s="46">
        <f t="shared" ref="O3843:O3906" si="783">N3843-K3843</f>
        <v>41</v>
      </c>
      <c r="P3843" s="46" t="s">
        <v>30</v>
      </c>
      <c r="Q3843" s="58">
        <f t="shared" ref="Q3843:Q3906" si="784">IF(E3843="Amazon",30%,0)</f>
        <v>0</v>
      </c>
      <c r="R3843" s="46">
        <f t="shared" ref="R3843:R3906" si="785">IF(E3843="Amazon",30%*N3843,IF(E3843="Flipkart",28%*N3843,IF(E3843="India Mart",15%*N3843,"-")))</f>
        <v>60.2</v>
      </c>
      <c r="S3843" s="58" t="str">
        <f t="shared" ref="S3843:S3906" si="786">IF(AND(E3843="Website",N3843&gt;25000),2%,"No Discount")</f>
        <v>No Discount</v>
      </c>
      <c r="T3843" s="46" t="str">
        <f t="shared" ref="T3843:T3906" si="787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ref="V3843:V3906" si="788">IF(E3843="Amazon",30%,0%)</f>
        <v>0</v>
      </c>
      <c r="W3843" s="46">
        <f t="shared" ref="W3843:W3906" si="789">IF(E3843="Amazon",N3843*30%,IF(E3843="flipkart",N3843*28%,IF(E3843="indiamart",N3843*15%,"-")))</f>
        <v>60.2</v>
      </c>
      <c r="X3843" s="58">
        <f t="shared" ref="X3843:X3906" si="790">IF(AND(E3843="website",N3843&gt;25000),2%,0%)</f>
        <v>0</v>
      </c>
      <c r="Y3843" s="46" t="str">
        <f t="shared" ref="Y3843:Y3906" si="791">IF(OR(D3843="Furniture",D3843="Technology"),"Yes","No")</f>
        <v>No</v>
      </c>
      <c r="Z3843" s="46" t="str">
        <f t="shared" ref="Z3843:Z3906" si="792">_xlfn.IFS(M3843&lt;=20,"LOW",M3843&lt;=40,"MID",M3843&lt;=60,"HIGH",M3843&gt;60,"Very high")</f>
        <v>MID</v>
      </c>
    </row>
    <row r="3844" spans="1:26" x14ac:dyDescent="0.25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80"/>
        <v>16272</v>
      </c>
      <c r="L3844" s="46">
        <f t="shared" si="781"/>
        <v>18072</v>
      </c>
      <c r="M3844" s="46">
        <v>84</v>
      </c>
      <c r="N3844" s="46">
        <f t="shared" si="782"/>
        <v>18156</v>
      </c>
      <c r="O3844" s="46">
        <f t="shared" si="783"/>
        <v>1884</v>
      </c>
      <c r="P3844" s="46" t="s">
        <v>30</v>
      </c>
      <c r="Q3844" s="58">
        <f t="shared" si="784"/>
        <v>0</v>
      </c>
      <c r="R3844" s="46">
        <f t="shared" si="785"/>
        <v>5083.68</v>
      </c>
      <c r="S3844" s="58" t="str">
        <f t="shared" si="786"/>
        <v>No Discount</v>
      </c>
      <c r="T3844" s="46" t="str">
        <f t="shared" si="787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88"/>
        <v>0</v>
      </c>
      <c r="W3844" s="46">
        <f t="shared" si="789"/>
        <v>5083.68</v>
      </c>
      <c r="X3844" s="58">
        <f t="shared" si="790"/>
        <v>0</v>
      </c>
      <c r="Y3844" s="46" t="str">
        <f t="shared" si="791"/>
        <v>Yes</v>
      </c>
      <c r="Z3844" s="46" t="str">
        <f t="shared" si="792"/>
        <v>Very high</v>
      </c>
    </row>
    <row r="3845" spans="1:26" x14ac:dyDescent="0.25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80"/>
        <v>254</v>
      </c>
      <c r="L3845" s="46">
        <f t="shared" si="781"/>
        <v>279</v>
      </c>
      <c r="M3845" s="46">
        <v>88</v>
      </c>
      <c r="N3845" s="46">
        <f t="shared" si="782"/>
        <v>367</v>
      </c>
      <c r="O3845" s="46">
        <f t="shared" si="783"/>
        <v>113</v>
      </c>
      <c r="P3845" s="46" t="s">
        <v>28</v>
      </c>
      <c r="Q3845" s="58">
        <f t="shared" si="784"/>
        <v>0</v>
      </c>
      <c r="R3845" s="46" t="str">
        <f t="shared" si="785"/>
        <v>-</v>
      </c>
      <c r="S3845" s="58" t="str">
        <f t="shared" si="786"/>
        <v>No Discount</v>
      </c>
      <c r="T3845" s="46" t="str">
        <f t="shared" si="787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88"/>
        <v>0</v>
      </c>
      <c r="W3845" s="46" t="str">
        <f t="shared" si="789"/>
        <v>-</v>
      </c>
      <c r="X3845" s="58">
        <f t="shared" si="790"/>
        <v>0</v>
      </c>
      <c r="Y3845" s="46" t="str">
        <f t="shared" si="791"/>
        <v>No</v>
      </c>
      <c r="Z3845" s="46" t="str">
        <f t="shared" si="792"/>
        <v>Very high</v>
      </c>
    </row>
    <row r="3846" spans="1:26" x14ac:dyDescent="0.25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80"/>
        <v>8906</v>
      </c>
      <c r="L3846" s="46">
        <f t="shared" si="781"/>
        <v>9616</v>
      </c>
      <c r="M3846" s="46">
        <v>66</v>
      </c>
      <c r="N3846" s="46">
        <f t="shared" si="782"/>
        <v>9682</v>
      </c>
      <c r="O3846" s="46">
        <f t="shared" si="783"/>
        <v>776</v>
      </c>
      <c r="P3846" s="46" t="s">
        <v>30</v>
      </c>
      <c r="Q3846" s="58">
        <f t="shared" si="784"/>
        <v>0</v>
      </c>
      <c r="R3846" s="46" t="str">
        <f t="shared" si="785"/>
        <v>-</v>
      </c>
      <c r="S3846" s="58" t="str">
        <f t="shared" si="786"/>
        <v>No Discount</v>
      </c>
      <c r="T3846" s="46" t="str">
        <f t="shared" si="787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88"/>
        <v>0</v>
      </c>
      <c r="W3846" s="46" t="str">
        <f t="shared" si="789"/>
        <v>-</v>
      </c>
      <c r="X3846" s="58">
        <f t="shared" si="790"/>
        <v>0</v>
      </c>
      <c r="Y3846" s="46" t="str">
        <f t="shared" si="791"/>
        <v>Yes</v>
      </c>
      <c r="Z3846" s="46" t="str">
        <f t="shared" si="792"/>
        <v>Very high</v>
      </c>
    </row>
    <row r="3847" spans="1:26" x14ac:dyDescent="0.25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80"/>
        <v>1592</v>
      </c>
      <c r="L3847" s="46">
        <f t="shared" si="781"/>
        <v>1772</v>
      </c>
      <c r="M3847" s="46">
        <v>41</v>
      </c>
      <c r="N3847" s="46">
        <f t="shared" si="782"/>
        <v>1813</v>
      </c>
      <c r="O3847" s="46">
        <f t="shared" si="783"/>
        <v>221</v>
      </c>
      <c r="P3847" s="46" t="s">
        <v>28</v>
      </c>
      <c r="Q3847" s="58">
        <f t="shared" si="784"/>
        <v>0</v>
      </c>
      <c r="R3847" s="46" t="str">
        <f t="shared" si="785"/>
        <v>-</v>
      </c>
      <c r="S3847" s="58" t="str">
        <f t="shared" si="786"/>
        <v>No Discount</v>
      </c>
      <c r="T3847" s="46" t="str">
        <f t="shared" si="787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88"/>
        <v>0</v>
      </c>
      <c r="W3847" s="46" t="str">
        <f t="shared" si="789"/>
        <v>-</v>
      </c>
      <c r="X3847" s="58">
        <f t="shared" si="790"/>
        <v>0</v>
      </c>
      <c r="Y3847" s="46" t="str">
        <f t="shared" si="791"/>
        <v>No</v>
      </c>
      <c r="Z3847" s="46" t="str">
        <f t="shared" si="792"/>
        <v>HIGH</v>
      </c>
    </row>
    <row r="3848" spans="1:26" x14ac:dyDescent="0.25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80"/>
        <v>8162</v>
      </c>
      <c r="L3848" s="46">
        <f t="shared" si="781"/>
        <v>8738</v>
      </c>
      <c r="M3848" s="46">
        <v>63</v>
      </c>
      <c r="N3848" s="46">
        <f t="shared" si="782"/>
        <v>8801</v>
      </c>
      <c r="O3848" s="46">
        <f t="shared" si="783"/>
        <v>639</v>
      </c>
      <c r="P3848" s="46" t="s">
        <v>30</v>
      </c>
      <c r="Q3848" s="58">
        <f t="shared" si="784"/>
        <v>0</v>
      </c>
      <c r="R3848" s="46" t="str">
        <f t="shared" si="785"/>
        <v>-</v>
      </c>
      <c r="S3848" s="58" t="str">
        <f t="shared" si="786"/>
        <v>No Discount</v>
      </c>
      <c r="T3848" s="46" t="str">
        <f t="shared" si="787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88"/>
        <v>0</v>
      </c>
      <c r="W3848" s="46" t="str">
        <f t="shared" si="789"/>
        <v>-</v>
      </c>
      <c r="X3848" s="58">
        <f t="shared" si="790"/>
        <v>0</v>
      </c>
      <c r="Y3848" s="46" t="str">
        <f t="shared" si="791"/>
        <v>Yes</v>
      </c>
      <c r="Z3848" s="46" t="str">
        <f t="shared" si="792"/>
        <v>Very high</v>
      </c>
    </row>
    <row r="3849" spans="1:26" x14ac:dyDescent="0.25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80"/>
        <v>2937</v>
      </c>
      <c r="L3849" s="46">
        <f t="shared" si="781"/>
        <v>3053</v>
      </c>
      <c r="M3849" s="46">
        <v>35</v>
      </c>
      <c r="N3849" s="46">
        <f t="shared" si="782"/>
        <v>3088</v>
      </c>
      <c r="O3849" s="46">
        <f t="shared" si="783"/>
        <v>151</v>
      </c>
      <c r="P3849" s="46" t="s">
        <v>30</v>
      </c>
      <c r="Q3849" s="58">
        <f t="shared" si="784"/>
        <v>0</v>
      </c>
      <c r="R3849" s="46" t="str">
        <f t="shared" si="785"/>
        <v>-</v>
      </c>
      <c r="S3849" s="58" t="str">
        <f t="shared" si="786"/>
        <v>No Discount</v>
      </c>
      <c r="T3849" s="46" t="str">
        <f t="shared" si="787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88"/>
        <v>0</v>
      </c>
      <c r="W3849" s="46" t="str">
        <f t="shared" si="789"/>
        <v>-</v>
      </c>
      <c r="X3849" s="58">
        <f t="shared" si="790"/>
        <v>0</v>
      </c>
      <c r="Y3849" s="46" t="str">
        <f t="shared" si="791"/>
        <v>Yes</v>
      </c>
      <c r="Z3849" s="46" t="str">
        <f t="shared" si="792"/>
        <v>MID</v>
      </c>
    </row>
    <row r="3850" spans="1:26" x14ac:dyDescent="0.25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80"/>
        <v>24453</v>
      </c>
      <c r="L3850" s="46">
        <f t="shared" si="781"/>
        <v>26901</v>
      </c>
      <c r="M3850" s="46">
        <v>52</v>
      </c>
      <c r="N3850" s="46">
        <f t="shared" si="782"/>
        <v>26953</v>
      </c>
      <c r="O3850" s="46">
        <f t="shared" si="783"/>
        <v>2500</v>
      </c>
      <c r="P3850" s="46" t="s">
        <v>28</v>
      </c>
      <c r="Q3850" s="58">
        <f t="shared" si="784"/>
        <v>0</v>
      </c>
      <c r="R3850" s="46" t="str">
        <f t="shared" si="785"/>
        <v>-</v>
      </c>
      <c r="S3850" s="58" t="str">
        <f t="shared" si="786"/>
        <v>No Discount</v>
      </c>
      <c r="T3850" s="46" t="str">
        <f t="shared" si="787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88"/>
        <v>0</v>
      </c>
      <c r="W3850" s="46" t="str">
        <f t="shared" si="789"/>
        <v>-</v>
      </c>
      <c r="X3850" s="58">
        <f t="shared" si="790"/>
        <v>0</v>
      </c>
      <c r="Y3850" s="46" t="str">
        <f t="shared" si="791"/>
        <v>Yes</v>
      </c>
      <c r="Z3850" s="46" t="str">
        <f t="shared" si="792"/>
        <v>HIGH</v>
      </c>
    </row>
    <row r="3851" spans="1:26" x14ac:dyDescent="0.25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80"/>
        <v>946</v>
      </c>
      <c r="L3851" s="46">
        <f t="shared" si="781"/>
        <v>1032</v>
      </c>
      <c r="M3851" s="46">
        <v>21</v>
      </c>
      <c r="N3851" s="46">
        <f t="shared" si="782"/>
        <v>1053</v>
      </c>
      <c r="O3851" s="46">
        <f t="shared" si="783"/>
        <v>107</v>
      </c>
      <c r="P3851" s="46" t="s">
        <v>30</v>
      </c>
      <c r="Q3851" s="58">
        <f t="shared" si="784"/>
        <v>0.3</v>
      </c>
      <c r="R3851" s="46">
        <f t="shared" si="785"/>
        <v>315.89999999999998</v>
      </c>
      <c r="S3851" s="58" t="str">
        <f t="shared" si="786"/>
        <v>No Discount</v>
      </c>
      <c r="T3851" s="46" t="str">
        <f t="shared" si="787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88"/>
        <v>0.3</v>
      </c>
      <c r="W3851" s="46">
        <f t="shared" si="789"/>
        <v>315.89999999999998</v>
      </c>
      <c r="X3851" s="58">
        <f t="shared" si="790"/>
        <v>0</v>
      </c>
      <c r="Y3851" s="46" t="str">
        <f t="shared" si="791"/>
        <v>No</v>
      </c>
      <c r="Z3851" s="46" t="str">
        <f t="shared" si="792"/>
        <v>MID</v>
      </c>
    </row>
    <row r="3852" spans="1:26" x14ac:dyDescent="0.25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80"/>
        <v>20868</v>
      </c>
      <c r="L3852" s="46">
        <f t="shared" si="781"/>
        <v>22524</v>
      </c>
      <c r="M3852" s="46">
        <v>76</v>
      </c>
      <c r="N3852" s="46">
        <f t="shared" si="782"/>
        <v>22600</v>
      </c>
      <c r="O3852" s="46">
        <f t="shared" si="783"/>
        <v>1732</v>
      </c>
      <c r="P3852" s="46" t="s">
        <v>28</v>
      </c>
      <c r="Q3852" s="58">
        <f t="shared" si="784"/>
        <v>0</v>
      </c>
      <c r="R3852" s="46" t="str">
        <f t="shared" si="785"/>
        <v>-</v>
      </c>
      <c r="S3852" s="58" t="str">
        <f t="shared" si="786"/>
        <v>No Discount</v>
      </c>
      <c r="T3852" s="46" t="str">
        <f t="shared" si="787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88"/>
        <v>0</v>
      </c>
      <c r="W3852" s="46" t="str">
        <f t="shared" si="789"/>
        <v>-</v>
      </c>
      <c r="X3852" s="58">
        <f t="shared" si="790"/>
        <v>0</v>
      </c>
      <c r="Y3852" s="46" t="str">
        <f t="shared" si="791"/>
        <v>Yes</v>
      </c>
      <c r="Z3852" s="46" t="str">
        <f t="shared" si="792"/>
        <v>Very high</v>
      </c>
    </row>
    <row r="3853" spans="1:26" x14ac:dyDescent="0.25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80"/>
        <v>11985</v>
      </c>
      <c r="L3853" s="46">
        <f t="shared" si="781"/>
        <v>12575</v>
      </c>
      <c r="M3853" s="46">
        <v>24</v>
      </c>
      <c r="N3853" s="46">
        <f t="shared" si="782"/>
        <v>12599</v>
      </c>
      <c r="O3853" s="46">
        <f t="shared" si="783"/>
        <v>614</v>
      </c>
      <c r="P3853" s="46" t="s">
        <v>30</v>
      </c>
      <c r="Q3853" s="58">
        <f t="shared" si="784"/>
        <v>0.3</v>
      </c>
      <c r="R3853" s="46">
        <f t="shared" si="785"/>
        <v>3779.7</v>
      </c>
      <c r="S3853" s="58" t="str">
        <f t="shared" si="786"/>
        <v>No Discount</v>
      </c>
      <c r="T3853" s="46" t="str">
        <f t="shared" si="787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88"/>
        <v>0.3</v>
      </c>
      <c r="W3853" s="46">
        <f t="shared" si="789"/>
        <v>3779.7</v>
      </c>
      <c r="X3853" s="58">
        <f t="shared" si="790"/>
        <v>0</v>
      </c>
      <c r="Y3853" s="46" t="str">
        <f t="shared" si="791"/>
        <v>Yes</v>
      </c>
      <c r="Z3853" s="46" t="str">
        <f t="shared" si="792"/>
        <v>MID</v>
      </c>
    </row>
    <row r="3854" spans="1:26" x14ac:dyDescent="0.25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80"/>
        <v>168</v>
      </c>
      <c r="L3854" s="46">
        <f t="shared" si="781"/>
        <v>183</v>
      </c>
      <c r="M3854" s="46">
        <v>30</v>
      </c>
      <c r="N3854" s="46">
        <f t="shared" si="782"/>
        <v>213</v>
      </c>
      <c r="O3854" s="46">
        <f t="shared" si="783"/>
        <v>45</v>
      </c>
      <c r="P3854" s="46" t="s">
        <v>64</v>
      </c>
      <c r="Q3854" s="58">
        <f t="shared" si="784"/>
        <v>0</v>
      </c>
      <c r="R3854" s="46">
        <f t="shared" si="785"/>
        <v>59.640000000000008</v>
      </c>
      <c r="S3854" s="58" t="str">
        <f t="shared" si="786"/>
        <v>No Discount</v>
      </c>
      <c r="T3854" s="46" t="str">
        <f t="shared" si="787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88"/>
        <v>0</v>
      </c>
      <c r="W3854" s="46">
        <f t="shared" si="789"/>
        <v>59.640000000000008</v>
      </c>
      <c r="X3854" s="58">
        <f t="shared" si="790"/>
        <v>0</v>
      </c>
      <c r="Y3854" s="46" t="str">
        <f t="shared" si="791"/>
        <v>No</v>
      </c>
      <c r="Z3854" s="46" t="str">
        <f t="shared" si="792"/>
        <v>MID</v>
      </c>
    </row>
    <row r="3855" spans="1:26" x14ac:dyDescent="0.25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80"/>
        <v>320</v>
      </c>
      <c r="L3855" s="46">
        <f t="shared" si="781"/>
        <v>345</v>
      </c>
      <c r="M3855" s="46">
        <v>10</v>
      </c>
      <c r="N3855" s="46">
        <f t="shared" si="782"/>
        <v>355</v>
      </c>
      <c r="O3855" s="46">
        <f t="shared" si="783"/>
        <v>35</v>
      </c>
      <c r="P3855" s="46" t="s">
        <v>152</v>
      </c>
      <c r="Q3855" s="58">
        <f t="shared" si="784"/>
        <v>0</v>
      </c>
      <c r="R3855" s="46" t="str">
        <f t="shared" si="785"/>
        <v>-</v>
      </c>
      <c r="S3855" s="58" t="str">
        <f t="shared" si="786"/>
        <v>No Discount</v>
      </c>
      <c r="T3855" s="46" t="str">
        <f t="shared" si="787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88"/>
        <v>0</v>
      </c>
      <c r="W3855" s="46" t="str">
        <f t="shared" si="789"/>
        <v>-</v>
      </c>
      <c r="X3855" s="58">
        <f t="shared" si="790"/>
        <v>0</v>
      </c>
      <c r="Y3855" s="46" t="str">
        <f t="shared" si="791"/>
        <v>No</v>
      </c>
      <c r="Z3855" s="46" t="str">
        <f t="shared" si="792"/>
        <v>LOW</v>
      </c>
    </row>
    <row r="3856" spans="1:26" x14ac:dyDescent="0.25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80"/>
        <v>13352</v>
      </c>
      <c r="L3856" s="46">
        <f t="shared" si="781"/>
        <v>14272</v>
      </c>
      <c r="M3856" s="46">
        <v>96</v>
      </c>
      <c r="N3856" s="46">
        <f t="shared" si="782"/>
        <v>14368</v>
      </c>
      <c r="O3856" s="46">
        <f t="shared" si="783"/>
        <v>1016</v>
      </c>
      <c r="P3856" s="46" t="s">
        <v>30</v>
      </c>
      <c r="Q3856" s="58">
        <f t="shared" si="784"/>
        <v>0</v>
      </c>
      <c r="R3856" s="46">
        <f t="shared" si="785"/>
        <v>4023.0400000000004</v>
      </c>
      <c r="S3856" s="58" t="str">
        <f t="shared" si="786"/>
        <v>No Discount</v>
      </c>
      <c r="T3856" s="46" t="str">
        <f t="shared" si="787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88"/>
        <v>0</v>
      </c>
      <c r="W3856" s="46">
        <f t="shared" si="789"/>
        <v>4023.0400000000004</v>
      </c>
      <c r="X3856" s="58">
        <f t="shared" si="790"/>
        <v>0</v>
      </c>
      <c r="Y3856" s="46" t="str">
        <f t="shared" si="791"/>
        <v>Yes</v>
      </c>
      <c r="Z3856" s="46" t="str">
        <f t="shared" si="792"/>
        <v>Very high</v>
      </c>
    </row>
    <row r="3857" spans="1:26" x14ac:dyDescent="0.25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80"/>
        <v>5148</v>
      </c>
      <c r="L3857" s="46">
        <f t="shared" si="781"/>
        <v>5502</v>
      </c>
      <c r="M3857" s="46">
        <v>21</v>
      </c>
      <c r="N3857" s="46">
        <f t="shared" si="782"/>
        <v>5523</v>
      </c>
      <c r="O3857" s="46">
        <f t="shared" si="783"/>
        <v>375</v>
      </c>
      <c r="P3857" s="46" t="s">
        <v>28</v>
      </c>
      <c r="Q3857" s="58">
        <f t="shared" si="784"/>
        <v>0</v>
      </c>
      <c r="R3857" s="46" t="str">
        <f t="shared" si="785"/>
        <v>-</v>
      </c>
      <c r="S3857" s="58" t="str">
        <f t="shared" si="786"/>
        <v>No Discount</v>
      </c>
      <c r="T3857" s="46" t="str">
        <f t="shared" si="787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88"/>
        <v>0</v>
      </c>
      <c r="W3857" s="46" t="str">
        <f t="shared" si="789"/>
        <v>-</v>
      </c>
      <c r="X3857" s="58">
        <f t="shared" si="790"/>
        <v>0</v>
      </c>
      <c r="Y3857" s="46" t="str">
        <f t="shared" si="791"/>
        <v>Yes</v>
      </c>
      <c r="Z3857" s="46" t="str">
        <f t="shared" si="792"/>
        <v>MID</v>
      </c>
    </row>
    <row r="3858" spans="1:26" x14ac:dyDescent="0.25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80"/>
        <v>1530</v>
      </c>
      <c r="L3858" s="46">
        <f t="shared" si="781"/>
        <v>1605</v>
      </c>
      <c r="M3858" s="46">
        <v>62</v>
      </c>
      <c r="N3858" s="46">
        <f t="shared" si="782"/>
        <v>1667</v>
      </c>
      <c r="O3858" s="46">
        <f t="shared" si="783"/>
        <v>137</v>
      </c>
      <c r="P3858" s="46" t="s">
        <v>30</v>
      </c>
      <c r="Q3858" s="58">
        <f t="shared" si="784"/>
        <v>0</v>
      </c>
      <c r="R3858" s="46">
        <f t="shared" si="785"/>
        <v>250.04999999999998</v>
      </c>
      <c r="S3858" s="58" t="str">
        <f t="shared" si="786"/>
        <v>No Discount</v>
      </c>
      <c r="T3858" s="46" t="str">
        <f t="shared" si="787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88"/>
        <v>0</v>
      </c>
      <c r="W3858" s="46" t="str">
        <f t="shared" si="789"/>
        <v>-</v>
      </c>
      <c r="X3858" s="58">
        <f t="shared" si="790"/>
        <v>0</v>
      </c>
      <c r="Y3858" s="46" t="str">
        <f t="shared" si="791"/>
        <v>Yes</v>
      </c>
      <c r="Z3858" s="46" t="str">
        <f t="shared" si="792"/>
        <v>Very high</v>
      </c>
    </row>
    <row r="3859" spans="1:26" x14ac:dyDescent="0.25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80"/>
        <v>2720</v>
      </c>
      <c r="L3859" s="46">
        <f t="shared" si="781"/>
        <v>2882</v>
      </c>
      <c r="M3859" s="46">
        <v>53</v>
      </c>
      <c r="N3859" s="46">
        <f t="shared" si="782"/>
        <v>2935</v>
      </c>
      <c r="O3859" s="46">
        <f t="shared" si="783"/>
        <v>215</v>
      </c>
      <c r="P3859" s="46" t="s">
        <v>28</v>
      </c>
      <c r="Q3859" s="58">
        <f t="shared" si="784"/>
        <v>0</v>
      </c>
      <c r="R3859" s="46" t="str">
        <f t="shared" si="785"/>
        <v>-</v>
      </c>
      <c r="S3859" s="58" t="str">
        <f t="shared" si="786"/>
        <v>No Discount</v>
      </c>
      <c r="T3859" s="46" t="str">
        <f t="shared" si="787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88"/>
        <v>0</v>
      </c>
      <c r="W3859" s="46" t="str">
        <f t="shared" si="789"/>
        <v>-</v>
      </c>
      <c r="X3859" s="58">
        <f t="shared" si="790"/>
        <v>0</v>
      </c>
      <c r="Y3859" s="46" t="str">
        <f t="shared" si="791"/>
        <v>No</v>
      </c>
      <c r="Z3859" s="46" t="str">
        <f t="shared" si="792"/>
        <v>HIGH</v>
      </c>
    </row>
    <row r="3860" spans="1:26" x14ac:dyDescent="0.25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80"/>
        <v>8572</v>
      </c>
      <c r="L3860" s="46">
        <f t="shared" si="781"/>
        <v>8912</v>
      </c>
      <c r="M3860" s="46">
        <v>61</v>
      </c>
      <c r="N3860" s="46">
        <f t="shared" si="782"/>
        <v>8973</v>
      </c>
      <c r="O3860" s="46">
        <f t="shared" si="783"/>
        <v>401</v>
      </c>
      <c r="P3860" s="46" t="s">
        <v>28</v>
      </c>
      <c r="Q3860" s="58">
        <f t="shared" si="784"/>
        <v>0</v>
      </c>
      <c r="R3860" s="46" t="str">
        <f t="shared" si="785"/>
        <v>-</v>
      </c>
      <c r="S3860" s="58" t="str">
        <f t="shared" si="786"/>
        <v>No Discount</v>
      </c>
      <c r="T3860" s="46" t="str">
        <f t="shared" si="787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88"/>
        <v>0</v>
      </c>
      <c r="W3860" s="46" t="str">
        <f t="shared" si="789"/>
        <v>-</v>
      </c>
      <c r="X3860" s="58">
        <f t="shared" si="790"/>
        <v>0</v>
      </c>
      <c r="Y3860" s="46" t="str">
        <f t="shared" si="791"/>
        <v>Yes</v>
      </c>
      <c r="Z3860" s="46" t="str">
        <f t="shared" si="792"/>
        <v>Very high</v>
      </c>
    </row>
    <row r="3861" spans="1:26" x14ac:dyDescent="0.25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80"/>
        <v>30692</v>
      </c>
      <c r="L3861" s="46">
        <f t="shared" si="781"/>
        <v>33124</v>
      </c>
      <c r="M3861" s="46">
        <v>48</v>
      </c>
      <c r="N3861" s="46">
        <f t="shared" si="782"/>
        <v>33172</v>
      </c>
      <c r="O3861" s="46">
        <f t="shared" si="783"/>
        <v>2480</v>
      </c>
      <c r="P3861" s="46" t="s">
        <v>30</v>
      </c>
      <c r="Q3861" s="58">
        <f t="shared" si="784"/>
        <v>0</v>
      </c>
      <c r="R3861" s="46" t="str">
        <f t="shared" si="785"/>
        <v>-</v>
      </c>
      <c r="S3861" s="58" t="str">
        <f t="shared" si="786"/>
        <v>No Discount</v>
      </c>
      <c r="T3861" s="46" t="str">
        <f t="shared" si="787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88"/>
        <v>0</v>
      </c>
      <c r="W3861" s="46" t="str">
        <f t="shared" si="789"/>
        <v>-</v>
      </c>
      <c r="X3861" s="58">
        <f t="shared" si="790"/>
        <v>0</v>
      </c>
      <c r="Y3861" s="46" t="str">
        <f t="shared" si="791"/>
        <v>Yes</v>
      </c>
      <c r="Z3861" s="46" t="str">
        <f t="shared" si="792"/>
        <v>HIGH</v>
      </c>
    </row>
    <row r="3862" spans="1:26" x14ac:dyDescent="0.25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80"/>
        <v>224</v>
      </c>
      <c r="L3862" s="46">
        <f t="shared" si="781"/>
        <v>244</v>
      </c>
      <c r="M3862" s="46">
        <v>10</v>
      </c>
      <c r="N3862" s="46">
        <f t="shared" si="782"/>
        <v>254</v>
      </c>
      <c r="O3862" s="46">
        <f t="shared" si="783"/>
        <v>30</v>
      </c>
      <c r="P3862" s="46" t="s">
        <v>30</v>
      </c>
      <c r="Q3862" s="58">
        <f t="shared" si="784"/>
        <v>0</v>
      </c>
      <c r="R3862" s="46" t="str">
        <f t="shared" si="785"/>
        <v>-</v>
      </c>
      <c r="S3862" s="58" t="str">
        <f t="shared" si="786"/>
        <v>No Discount</v>
      </c>
      <c r="T3862" s="46" t="str">
        <f t="shared" si="787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88"/>
        <v>0</v>
      </c>
      <c r="W3862" s="46" t="str">
        <f t="shared" si="789"/>
        <v>-</v>
      </c>
      <c r="X3862" s="58">
        <f t="shared" si="790"/>
        <v>0</v>
      </c>
      <c r="Y3862" s="46" t="str">
        <f t="shared" si="791"/>
        <v>No</v>
      </c>
      <c r="Z3862" s="46" t="str">
        <f t="shared" si="792"/>
        <v>LOW</v>
      </c>
    </row>
    <row r="3863" spans="1:26" x14ac:dyDescent="0.25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80"/>
        <v>2364</v>
      </c>
      <c r="L3863" s="46">
        <f t="shared" si="781"/>
        <v>2481</v>
      </c>
      <c r="M3863" s="46">
        <v>53</v>
      </c>
      <c r="N3863" s="46">
        <f t="shared" si="782"/>
        <v>2534</v>
      </c>
      <c r="O3863" s="46">
        <f t="shared" si="783"/>
        <v>170</v>
      </c>
      <c r="P3863" s="46" t="s">
        <v>28</v>
      </c>
      <c r="Q3863" s="58">
        <f t="shared" si="784"/>
        <v>0</v>
      </c>
      <c r="R3863" s="46">
        <f t="shared" si="785"/>
        <v>380.09999999999997</v>
      </c>
      <c r="S3863" s="58" t="str">
        <f t="shared" si="786"/>
        <v>No Discount</v>
      </c>
      <c r="T3863" s="46" t="str">
        <f t="shared" si="787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88"/>
        <v>0</v>
      </c>
      <c r="W3863" s="46" t="str">
        <f t="shared" si="789"/>
        <v>-</v>
      </c>
      <c r="X3863" s="58">
        <f t="shared" si="790"/>
        <v>0</v>
      </c>
      <c r="Y3863" s="46" t="str">
        <f t="shared" si="791"/>
        <v>No</v>
      </c>
      <c r="Z3863" s="46" t="str">
        <f t="shared" si="792"/>
        <v>HIGH</v>
      </c>
    </row>
    <row r="3864" spans="1:26" x14ac:dyDescent="0.25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80"/>
        <v>1402</v>
      </c>
      <c r="L3864" s="46">
        <f t="shared" si="781"/>
        <v>1530</v>
      </c>
      <c r="M3864" s="46">
        <v>77</v>
      </c>
      <c r="N3864" s="46">
        <f t="shared" si="782"/>
        <v>1607</v>
      </c>
      <c r="O3864" s="46">
        <f t="shared" si="783"/>
        <v>205</v>
      </c>
      <c r="P3864" s="46" t="s">
        <v>30</v>
      </c>
      <c r="Q3864" s="58">
        <f t="shared" si="784"/>
        <v>0</v>
      </c>
      <c r="R3864" s="46" t="str">
        <f t="shared" si="785"/>
        <v>-</v>
      </c>
      <c r="S3864" s="58" t="str">
        <f t="shared" si="786"/>
        <v>No Discount</v>
      </c>
      <c r="T3864" s="46" t="str">
        <f t="shared" si="787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88"/>
        <v>0</v>
      </c>
      <c r="W3864" s="46" t="str">
        <f t="shared" si="789"/>
        <v>-</v>
      </c>
      <c r="X3864" s="58">
        <f t="shared" si="790"/>
        <v>0</v>
      </c>
      <c r="Y3864" s="46" t="str">
        <f t="shared" si="791"/>
        <v>No</v>
      </c>
      <c r="Z3864" s="46" t="str">
        <f t="shared" si="792"/>
        <v>Very high</v>
      </c>
    </row>
    <row r="3865" spans="1:26" x14ac:dyDescent="0.25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80"/>
        <v>64</v>
      </c>
      <c r="L3865" s="46">
        <f t="shared" si="781"/>
        <v>69</v>
      </c>
      <c r="M3865" s="46">
        <v>10</v>
      </c>
      <c r="N3865" s="46">
        <f t="shared" si="782"/>
        <v>79</v>
      </c>
      <c r="O3865" s="46">
        <f t="shared" si="783"/>
        <v>15</v>
      </c>
      <c r="P3865" s="46" t="s">
        <v>28</v>
      </c>
      <c r="Q3865" s="58">
        <f t="shared" si="784"/>
        <v>0</v>
      </c>
      <c r="R3865" s="46">
        <f t="shared" si="785"/>
        <v>11.85</v>
      </c>
      <c r="S3865" s="58" t="str">
        <f t="shared" si="786"/>
        <v>No Discount</v>
      </c>
      <c r="T3865" s="46" t="str">
        <f t="shared" si="787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88"/>
        <v>0</v>
      </c>
      <c r="W3865" s="46" t="str">
        <f t="shared" si="789"/>
        <v>-</v>
      </c>
      <c r="X3865" s="58">
        <f t="shared" si="790"/>
        <v>0</v>
      </c>
      <c r="Y3865" s="46" t="str">
        <f t="shared" si="791"/>
        <v>No</v>
      </c>
      <c r="Z3865" s="46" t="str">
        <f t="shared" si="792"/>
        <v>LOW</v>
      </c>
    </row>
    <row r="3866" spans="1:26" x14ac:dyDescent="0.25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80"/>
        <v>22365</v>
      </c>
      <c r="L3866" s="46">
        <f t="shared" si="781"/>
        <v>23685</v>
      </c>
      <c r="M3866" s="46">
        <v>31</v>
      </c>
      <c r="N3866" s="46">
        <f t="shared" si="782"/>
        <v>23716</v>
      </c>
      <c r="O3866" s="46">
        <f t="shared" si="783"/>
        <v>1351</v>
      </c>
      <c r="P3866" s="46" t="s">
        <v>28</v>
      </c>
      <c r="Q3866" s="58">
        <f t="shared" si="784"/>
        <v>0.3</v>
      </c>
      <c r="R3866" s="46">
        <f t="shared" si="785"/>
        <v>7114.8</v>
      </c>
      <c r="S3866" s="58" t="str">
        <f t="shared" si="786"/>
        <v>No Discount</v>
      </c>
      <c r="T3866" s="46" t="str">
        <f t="shared" si="787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88"/>
        <v>0.3</v>
      </c>
      <c r="W3866" s="46">
        <f t="shared" si="789"/>
        <v>7114.8</v>
      </c>
      <c r="X3866" s="58">
        <f t="shared" si="790"/>
        <v>0</v>
      </c>
      <c r="Y3866" s="46" t="str">
        <f t="shared" si="791"/>
        <v>Yes</v>
      </c>
      <c r="Z3866" s="46" t="str">
        <f t="shared" si="792"/>
        <v>MID</v>
      </c>
    </row>
    <row r="3867" spans="1:26" x14ac:dyDescent="0.25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80"/>
        <v>756</v>
      </c>
      <c r="L3867" s="46">
        <f t="shared" si="781"/>
        <v>810</v>
      </c>
      <c r="M3867" s="46">
        <v>30</v>
      </c>
      <c r="N3867" s="46">
        <f t="shared" si="782"/>
        <v>840</v>
      </c>
      <c r="O3867" s="46">
        <f t="shared" si="783"/>
        <v>84</v>
      </c>
      <c r="P3867" s="46" t="s">
        <v>30</v>
      </c>
      <c r="Q3867" s="58">
        <f t="shared" si="784"/>
        <v>0</v>
      </c>
      <c r="R3867" s="46" t="str">
        <f t="shared" si="785"/>
        <v>-</v>
      </c>
      <c r="S3867" s="58" t="str">
        <f t="shared" si="786"/>
        <v>No Discount</v>
      </c>
      <c r="T3867" s="46" t="str">
        <f t="shared" si="787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88"/>
        <v>0</v>
      </c>
      <c r="W3867" s="46" t="str">
        <f t="shared" si="789"/>
        <v>-</v>
      </c>
      <c r="X3867" s="58">
        <f t="shared" si="790"/>
        <v>0</v>
      </c>
      <c r="Y3867" s="46" t="str">
        <f t="shared" si="791"/>
        <v>No</v>
      </c>
      <c r="Z3867" s="46" t="str">
        <f t="shared" si="792"/>
        <v>MID</v>
      </c>
    </row>
    <row r="3868" spans="1:26" x14ac:dyDescent="0.25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80"/>
        <v>1718</v>
      </c>
      <c r="L3868" s="46">
        <f t="shared" si="781"/>
        <v>1836</v>
      </c>
      <c r="M3868" s="46">
        <v>76</v>
      </c>
      <c r="N3868" s="46">
        <f t="shared" si="782"/>
        <v>1912</v>
      </c>
      <c r="O3868" s="46">
        <f t="shared" si="783"/>
        <v>194</v>
      </c>
      <c r="P3868" s="46" t="s">
        <v>30</v>
      </c>
      <c r="Q3868" s="58">
        <f t="shared" si="784"/>
        <v>0</v>
      </c>
      <c r="R3868" s="46">
        <f t="shared" si="785"/>
        <v>535.36</v>
      </c>
      <c r="S3868" s="58" t="str">
        <f t="shared" si="786"/>
        <v>No Discount</v>
      </c>
      <c r="T3868" s="46" t="str">
        <f t="shared" si="787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88"/>
        <v>0</v>
      </c>
      <c r="W3868" s="46">
        <f t="shared" si="789"/>
        <v>535.36</v>
      </c>
      <c r="X3868" s="58">
        <f t="shared" si="790"/>
        <v>0</v>
      </c>
      <c r="Y3868" s="46" t="str">
        <f t="shared" si="791"/>
        <v>No</v>
      </c>
      <c r="Z3868" s="46" t="str">
        <f t="shared" si="792"/>
        <v>Very high</v>
      </c>
    </row>
    <row r="3869" spans="1:26" x14ac:dyDescent="0.25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80"/>
        <v>160</v>
      </c>
      <c r="L3869" s="46">
        <f t="shared" si="781"/>
        <v>174</v>
      </c>
      <c r="M3869" s="46">
        <v>10</v>
      </c>
      <c r="N3869" s="46">
        <f t="shared" si="782"/>
        <v>184</v>
      </c>
      <c r="O3869" s="46">
        <f t="shared" si="783"/>
        <v>24</v>
      </c>
      <c r="P3869" s="46" t="s">
        <v>30</v>
      </c>
      <c r="Q3869" s="58">
        <f t="shared" si="784"/>
        <v>0</v>
      </c>
      <c r="R3869" s="46">
        <f t="shared" si="785"/>
        <v>51.52</v>
      </c>
      <c r="S3869" s="58" t="str">
        <f t="shared" si="786"/>
        <v>No Discount</v>
      </c>
      <c r="T3869" s="46" t="str">
        <f t="shared" si="787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88"/>
        <v>0</v>
      </c>
      <c r="W3869" s="46">
        <f t="shared" si="789"/>
        <v>51.52</v>
      </c>
      <c r="X3869" s="58">
        <f t="shared" si="790"/>
        <v>0</v>
      </c>
      <c r="Y3869" s="46" t="str">
        <f t="shared" si="791"/>
        <v>No</v>
      </c>
      <c r="Z3869" s="46" t="str">
        <f t="shared" si="792"/>
        <v>LOW</v>
      </c>
    </row>
    <row r="3870" spans="1:26" x14ac:dyDescent="0.25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80"/>
        <v>1072</v>
      </c>
      <c r="L3870" s="46">
        <f t="shared" si="781"/>
        <v>1136</v>
      </c>
      <c r="M3870" s="46">
        <v>30</v>
      </c>
      <c r="N3870" s="46">
        <f t="shared" si="782"/>
        <v>1166</v>
      </c>
      <c r="O3870" s="46">
        <f t="shared" si="783"/>
        <v>94</v>
      </c>
      <c r="P3870" s="46" t="s">
        <v>30</v>
      </c>
      <c r="Q3870" s="58">
        <f t="shared" si="784"/>
        <v>0</v>
      </c>
      <c r="R3870" s="46" t="str">
        <f t="shared" si="785"/>
        <v>-</v>
      </c>
      <c r="S3870" s="58" t="str">
        <f t="shared" si="786"/>
        <v>No Discount</v>
      </c>
      <c r="T3870" s="46" t="str">
        <f t="shared" si="787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88"/>
        <v>0</v>
      </c>
      <c r="W3870" s="46" t="str">
        <f t="shared" si="789"/>
        <v>-</v>
      </c>
      <c r="X3870" s="58">
        <f t="shared" si="790"/>
        <v>0</v>
      </c>
      <c r="Y3870" s="46" t="str">
        <f t="shared" si="791"/>
        <v>No</v>
      </c>
      <c r="Z3870" s="46" t="str">
        <f t="shared" si="792"/>
        <v>MID</v>
      </c>
    </row>
    <row r="3871" spans="1:26" x14ac:dyDescent="0.25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80"/>
        <v>230</v>
      </c>
      <c r="L3871" s="46">
        <f t="shared" si="781"/>
        <v>246</v>
      </c>
      <c r="M3871" s="46">
        <v>30</v>
      </c>
      <c r="N3871" s="46">
        <f t="shared" si="782"/>
        <v>276</v>
      </c>
      <c r="O3871" s="46">
        <f t="shared" si="783"/>
        <v>46</v>
      </c>
      <c r="P3871" s="46" t="s">
        <v>30</v>
      </c>
      <c r="Q3871" s="58">
        <f t="shared" si="784"/>
        <v>0</v>
      </c>
      <c r="R3871" s="46" t="str">
        <f t="shared" si="785"/>
        <v>-</v>
      </c>
      <c r="S3871" s="58" t="str">
        <f t="shared" si="786"/>
        <v>No Discount</v>
      </c>
      <c r="T3871" s="46" t="str">
        <f t="shared" si="787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88"/>
        <v>0</v>
      </c>
      <c r="W3871" s="46" t="str">
        <f t="shared" si="789"/>
        <v>-</v>
      </c>
      <c r="X3871" s="58">
        <f t="shared" si="790"/>
        <v>0</v>
      </c>
      <c r="Y3871" s="46" t="str">
        <f t="shared" si="791"/>
        <v>No</v>
      </c>
      <c r="Z3871" s="46" t="str">
        <f t="shared" si="792"/>
        <v>MID</v>
      </c>
    </row>
    <row r="3872" spans="1:26" x14ac:dyDescent="0.25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80"/>
        <v>3120</v>
      </c>
      <c r="L3872" s="46">
        <f t="shared" si="781"/>
        <v>3375</v>
      </c>
      <c r="M3872" s="46">
        <v>91</v>
      </c>
      <c r="N3872" s="46">
        <f t="shared" si="782"/>
        <v>3466</v>
      </c>
      <c r="O3872" s="46">
        <f t="shared" si="783"/>
        <v>346</v>
      </c>
      <c r="P3872" s="46" t="s">
        <v>30</v>
      </c>
      <c r="Q3872" s="58">
        <f t="shared" si="784"/>
        <v>0.3</v>
      </c>
      <c r="R3872" s="46">
        <f t="shared" si="785"/>
        <v>1039.8</v>
      </c>
      <c r="S3872" s="58" t="str">
        <f t="shared" si="786"/>
        <v>No Discount</v>
      </c>
      <c r="T3872" s="46" t="str">
        <f t="shared" si="787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88"/>
        <v>0.3</v>
      </c>
      <c r="W3872" s="46">
        <f t="shared" si="789"/>
        <v>1039.8</v>
      </c>
      <c r="X3872" s="58">
        <f t="shared" si="790"/>
        <v>0</v>
      </c>
      <c r="Y3872" s="46" t="str">
        <f t="shared" si="791"/>
        <v>No</v>
      </c>
      <c r="Z3872" s="46" t="str">
        <f t="shared" si="792"/>
        <v>Very high</v>
      </c>
    </row>
    <row r="3873" spans="1:26" x14ac:dyDescent="0.25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80"/>
        <v>1290</v>
      </c>
      <c r="L3873" s="46">
        <f t="shared" si="781"/>
        <v>1368</v>
      </c>
      <c r="M3873" s="46">
        <v>59</v>
      </c>
      <c r="N3873" s="46">
        <f t="shared" si="782"/>
        <v>1427</v>
      </c>
      <c r="O3873" s="46">
        <f t="shared" si="783"/>
        <v>137</v>
      </c>
      <c r="P3873" s="46" t="s">
        <v>30</v>
      </c>
      <c r="Q3873" s="58">
        <f t="shared" si="784"/>
        <v>0</v>
      </c>
      <c r="R3873" s="46" t="str">
        <f t="shared" si="785"/>
        <v>-</v>
      </c>
      <c r="S3873" s="58" t="str">
        <f t="shared" si="786"/>
        <v>No Discount</v>
      </c>
      <c r="T3873" s="46" t="str">
        <f t="shared" si="787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88"/>
        <v>0</v>
      </c>
      <c r="W3873" s="46" t="str">
        <f t="shared" si="789"/>
        <v>-</v>
      </c>
      <c r="X3873" s="58">
        <f t="shared" si="790"/>
        <v>0</v>
      </c>
      <c r="Y3873" s="46" t="str">
        <f t="shared" si="791"/>
        <v>No</v>
      </c>
      <c r="Z3873" s="46" t="str">
        <f t="shared" si="792"/>
        <v>HIGH</v>
      </c>
    </row>
    <row r="3874" spans="1:26" x14ac:dyDescent="0.25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80"/>
        <v>3230</v>
      </c>
      <c r="L3874" s="46">
        <f t="shared" si="781"/>
        <v>3455</v>
      </c>
      <c r="M3874" s="46">
        <v>33</v>
      </c>
      <c r="N3874" s="46">
        <f t="shared" si="782"/>
        <v>3488</v>
      </c>
      <c r="O3874" s="46">
        <f t="shared" si="783"/>
        <v>258</v>
      </c>
      <c r="P3874" s="46" t="s">
        <v>28</v>
      </c>
      <c r="Q3874" s="58">
        <f t="shared" si="784"/>
        <v>0</v>
      </c>
      <c r="R3874" s="46">
        <f t="shared" si="785"/>
        <v>976.6400000000001</v>
      </c>
      <c r="S3874" s="58" t="str">
        <f t="shared" si="786"/>
        <v>No Discount</v>
      </c>
      <c r="T3874" s="46" t="str">
        <f t="shared" si="787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88"/>
        <v>0</v>
      </c>
      <c r="W3874" s="46">
        <f t="shared" si="789"/>
        <v>976.6400000000001</v>
      </c>
      <c r="X3874" s="58">
        <f t="shared" si="790"/>
        <v>0</v>
      </c>
      <c r="Y3874" s="46" t="str">
        <f t="shared" si="791"/>
        <v>No</v>
      </c>
      <c r="Z3874" s="46" t="str">
        <f t="shared" si="792"/>
        <v>MID</v>
      </c>
    </row>
    <row r="3875" spans="1:26" x14ac:dyDescent="0.25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80"/>
        <v>2668</v>
      </c>
      <c r="L3875" s="46">
        <f t="shared" si="781"/>
        <v>2826</v>
      </c>
      <c r="M3875" s="46">
        <v>81</v>
      </c>
      <c r="N3875" s="46">
        <f t="shared" si="782"/>
        <v>2907</v>
      </c>
      <c r="O3875" s="46">
        <f t="shared" si="783"/>
        <v>239</v>
      </c>
      <c r="P3875" s="46" t="s">
        <v>28</v>
      </c>
      <c r="Q3875" s="58">
        <f t="shared" si="784"/>
        <v>0</v>
      </c>
      <c r="R3875" s="46">
        <f t="shared" si="785"/>
        <v>436.05</v>
      </c>
      <c r="S3875" s="58" t="str">
        <f t="shared" si="786"/>
        <v>No Discount</v>
      </c>
      <c r="T3875" s="46" t="str">
        <f t="shared" si="787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88"/>
        <v>0</v>
      </c>
      <c r="W3875" s="46" t="str">
        <f t="shared" si="789"/>
        <v>-</v>
      </c>
      <c r="X3875" s="58">
        <f t="shared" si="790"/>
        <v>0</v>
      </c>
      <c r="Y3875" s="46" t="str">
        <f t="shared" si="791"/>
        <v>No</v>
      </c>
      <c r="Z3875" s="46" t="str">
        <f t="shared" si="792"/>
        <v>Very high</v>
      </c>
    </row>
    <row r="3876" spans="1:26" x14ac:dyDescent="0.25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80"/>
        <v>99111</v>
      </c>
      <c r="L3876" s="46">
        <f t="shared" si="781"/>
        <v>106050</v>
      </c>
      <c r="M3876" s="46">
        <v>62</v>
      </c>
      <c r="N3876" s="46">
        <f t="shared" si="782"/>
        <v>106112</v>
      </c>
      <c r="O3876" s="46">
        <f t="shared" si="783"/>
        <v>7001</v>
      </c>
      <c r="P3876" s="46" t="s">
        <v>28</v>
      </c>
      <c r="Q3876" s="58">
        <f t="shared" si="784"/>
        <v>0.3</v>
      </c>
      <c r="R3876" s="46">
        <f t="shared" si="785"/>
        <v>31833.599999999999</v>
      </c>
      <c r="S3876" s="58" t="str">
        <f t="shared" si="786"/>
        <v>No Discount</v>
      </c>
      <c r="T3876" s="46" t="str">
        <f t="shared" si="787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88"/>
        <v>0.3</v>
      </c>
      <c r="W3876" s="46">
        <f t="shared" si="789"/>
        <v>31833.599999999999</v>
      </c>
      <c r="X3876" s="58">
        <f t="shared" si="790"/>
        <v>0</v>
      </c>
      <c r="Y3876" s="46" t="str">
        <f t="shared" si="791"/>
        <v>Yes</v>
      </c>
      <c r="Z3876" s="46" t="str">
        <f t="shared" si="792"/>
        <v>Very high</v>
      </c>
    </row>
    <row r="3877" spans="1:26" x14ac:dyDescent="0.25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80"/>
        <v>6764</v>
      </c>
      <c r="L3877" s="46">
        <f t="shared" si="781"/>
        <v>7236</v>
      </c>
      <c r="M3877" s="46">
        <v>65</v>
      </c>
      <c r="N3877" s="46">
        <f t="shared" si="782"/>
        <v>7301</v>
      </c>
      <c r="O3877" s="46">
        <f t="shared" si="783"/>
        <v>537</v>
      </c>
      <c r="P3877" s="46" t="s">
        <v>28</v>
      </c>
      <c r="Q3877" s="58">
        <f t="shared" si="784"/>
        <v>0</v>
      </c>
      <c r="R3877" s="46" t="str">
        <f t="shared" si="785"/>
        <v>-</v>
      </c>
      <c r="S3877" s="58" t="str">
        <f t="shared" si="786"/>
        <v>No Discount</v>
      </c>
      <c r="T3877" s="46" t="str">
        <f t="shared" si="787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88"/>
        <v>0</v>
      </c>
      <c r="W3877" s="46" t="str">
        <f t="shared" si="789"/>
        <v>-</v>
      </c>
      <c r="X3877" s="58">
        <f t="shared" si="790"/>
        <v>0</v>
      </c>
      <c r="Y3877" s="46" t="str">
        <f t="shared" si="791"/>
        <v>No</v>
      </c>
      <c r="Z3877" s="46" t="str">
        <f t="shared" si="792"/>
        <v>Very high</v>
      </c>
    </row>
    <row r="3878" spans="1:26" x14ac:dyDescent="0.25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80"/>
        <v>1560</v>
      </c>
      <c r="L3878" s="46">
        <f t="shared" si="781"/>
        <v>1622</v>
      </c>
      <c r="M3878" s="46">
        <v>53</v>
      </c>
      <c r="N3878" s="46">
        <f t="shared" si="782"/>
        <v>1675</v>
      </c>
      <c r="O3878" s="46">
        <f t="shared" si="783"/>
        <v>115</v>
      </c>
      <c r="P3878" s="46" t="s">
        <v>64</v>
      </c>
      <c r="Q3878" s="58">
        <f t="shared" si="784"/>
        <v>0</v>
      </c>
      <c r="R3878" s="46">
        <f t="shared" si="785"/>
        <v>469.00000000000006</v>
      </c>
      <c r="S3878" s="58" t="str">
        <f t="shared" si="786"/>
        <v>No Discount</v>
      </c>
      <c r="T3878" s="46" t="str">
        <f t="shared" si="787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88"/>
        <v>0</v>
      </c>
      <c r="W3878" s="46">
        <f t="shared" si="789"/>
        <v>469.00000000000006</v>
      </c>
      <c r="X3878" s="58">
        <f t="shared" si="790"/>
        <v>0</v>
      </c>
      <c r="Y3878" s="46" t="str">
        <f t="shared" si="791"/>
        <v>No</v>
      </c>
      <c r="Z3878" s="46" t="str">
        <f t="shared" si="792"/>
        <v>HIGH</v>
      </c>
    </row>
    <row r="3879" spans="1:26" x14ac:dyDescent="0.25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80"/>
        <v>784</v>
      </c>
      <c r="L3879" s="46">
        <f t="shared" si="781"/>
        <v>834</v>
      </c>
      <c r="M3879" s="46">
        <v>61</v>
      </c>
      <c r="N3879" s="46">
        <f t="shared" si="782"/>
        <v>895</v>
      </c>
      <c r="O3879" s="46">
        <f t="shared" si="783"/>
        <v>111</v>
      </c>
      <c r="P3879" s="46" t="s">
        <v>30</v>
      </c>
      <c r="Q3879" s="58">
        <f t="shared" si="784"/>
        <v>0</v>
      </c>
      <c r="R3879" s="46" t="str">
        <f t="shared" si="785"/>
        <v>-</v>
      </c>
      <c r="S3879" s="58" t="str">
        <f t="shared" si="786"/>
        <v>No Discount</v>
      </c>
      <c r="T3879" s="46" t="str">
        <f t="shared" si="787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88"/>
        <v>0</v>
      </c>
      <c r="W3879" s="46" t="str">
        <f t="shared" si="789"/>
        <v>-</v>
      </c>
      <c r="X3879" s="58">
        <f t="shared" si="790"/>
        <v>0</v>
      </c>
      <c r="Y3879" s="46" t="str">
        <f t="shared" si="791"/>
        <v>No</v>
      </c>
      <c r="Z3879" s="46" t="str">
        <f t="shared" si="792"/>
        <v>Very high</v>
      </c>
    </row>
    <row r="3880" spans="1:26" x14ac:dyDescent="0.25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80"/>
        <v>46464</v>
      </c>
      <c r="L3880" s="46">
        <f t="shared" si="781"/>
        <v>48696</v>
      </c>
      <c r="M3880" s="46">
        <v>60</v>
      </c>
      <c r="N3880" s="46">
        <f t="shared" si="782"/>
        <v>48756</v>
      </c>
      <c r="O3880" s="46">
        <f t="shared" si="783"/>
        <v>2292</v>
      </c>
      <c r="P3880" s="46" t="s">
        <v>30</v>
      </c>
      <c r="Q3880" s="58">
        <f t="shared" si="784"/>
        <v>0.3</v>
      </c>
      <c r="R3880" s="46">
        <f t="shared" si="785"/>
        <v>14626.8</v>
      </c>
      <c r="S3880" s="58" t="str">
        <f t="shared" si="786"/>
        <v>No Discount</v>
      </c>
      <c r="T3880" s="46" t="str">
        <f t="shared" si="787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88"/>
        <v>0.3</v>
      </c>
      <c r="W3880" s="46">
        <f t="shared" si="789"/>
        <v>14626.8</v>
      </c>
      <c r="X3880" s="58">
        <f t="shared" si="790"/>
        <v>0</v>
      </c>
      <c r="Y3880" s="46" t="str">
        <f t="shared" si="791"/>
        <v>Yes</v>
      </c>
      <c r="Z3880" s="46" t="str">
        <f t="shared" si="792"/>
        <v>HIGH</v>
      </c>
    </row>
    <row r="3881" spans="1:26" x14ac:dyDescent="0.25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80"/>
        <v>784</v>
      </c>
      <c r="L3881" s="46">
        <f t="shared" si="781"/>
        <v>834</v>
      </c>
      <c r="M3881" s="46">
        <v>25</v>
      </c>
      <c r="N3881" s="46">
        <f t="shared" si="782"/>
        <v>859</v>
      </c>
      <c r="O3881" s="46">
        <f t="shared" si="783"/>
        <v>75</v>
      </c>
      <c r="P3881" s="46" t="s">
        <v>30</v>
      </c>
      <c r="Q3881" s="58">
        <f t="shared" si="784"/>
        <v>0</v>
      </c>
      <c r="R3881" s="46" t="str">
        <f t="shared" si="785"/>
        <v>-</v>
      </c>
      <c r="S3881" s="58" t="str">
        <f t="shared" si="786"/>
        <v>No Discount</v>
      </c>
      <c r="T3881" s="46" t="str">
        <f t="shared" si="787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88"/>
        <v>0</v>
      </c>
      <c r="W3881" s="46" t="str">
        <f t="shared" si="789"/>
        <v>-</v>
      </c>
      <c r="X3881" s="58">
        <f t="shared" si="790"/>
        <v>0</v>
      </c>
      <c r="Y3881" s="46" t="str">
        <f t="shared" si="791"/>
        <v>No</v>
      </c>
      <c r="Z3881" s="46" t="str">
        <f t="shared" si="792"/>
        <v>MID</v>
      </c>
    </row>
    <row r="3882" spans="1:26" x14ac:dyDescent="0.25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80"/>
        <v>2001</v>
      </c>
      <c r="L3882" s="46">
        <f t="shared" si="781"/>
        <v>2079</v>
      </c>
      <c r="M3882" s="46">
        <v>52</v>
      </c>
      <c r="N3882" s="46">
        <f t="shared" si="782"/>
        <v>2131</v>
      </c>
      <c r="O3882" s="46">
        <f t="shared" si="783"/>
        <v>130</v>
      </c>
      <c r="P3882" s="46" t="s">
        <v>30</v>
      </c>
      <c r="Q3882" s="58">
        <f t="shared" si="784"/>
        <v>0.3</v>
      </c>
      <c r="R3882" s="46">
        <f t="shared" si="785"/>
        <v>639.29999999999995</v>
      </c>
      <c r="S3882" s="58" t="str">
        <f t="shared" si="786"/>
        <v>No Discount</v>
      </c>
      <c r="T3882" s="46" t="str">
        <f t="shared" si="787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88"/>
        <v>0.3</v>
      </c>
      <c r="W3882" s="46">
        <f t="shared" si="789"/>
        <v>639.29999999999995</v>
      </c>
      <c r="X3882" s="58">
        <f t="shared" si="790"/>
        <v>0</v>
      </c>
      <c r="Y3882" s="46" t="str">
        <f t="shared" si="791"/>
        <v>No</v>
      </c>
      <c r="Z3882" s="46" t="str">
        <f t="shared" si="792"/>
        <v>HIGH</v>
      </c>
    </row>
    <row r="3883" spans="1:26" x14ac:dyDescent="0.25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80"/>
        <v>171</v>
      </c>
      <c r="L3883" s="46">
        <f t="shared" si="781"/>
        <v>180</v>
      </c>
      <c r="M3883" s="46">
        <v>10</v>
      </c>
      <c r="N3883" s="46">
        <f t="shared" si="782"/>
        <v>190</v>
      </c>
      <c r="O3883" s="46">
        <f t="shared" si="783"/>
        <v>19</v>
      </c>
      <c r="P3883" s="46" t="s">
        <v>30</v>
      </c>
      <c r="Q3883" s="58">
        <f t="shared" si="784"/>
        <v>0</v>
      </c>
      <c r="R3883" s="46" t="str">
        <f t="shared" si="785"/>
        <v>-</v>
      </c>
      <c r="S3883" s="58" t="str">
        <f t="shared" si="786"/>
        <v>No Discount</v>
      </c>
      <c r="T3883" s="46" t="str">
        <f t="shared" si="787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88"/>
        <v>0</v>
      </c>
      <c r="W3883" s="46" t="str">
        <f t="shared" si="789"/>
        <v>-</v>
      </c>
      <c r="X3883" s="58">
        <f t="shared" si="790"/>
        <v>0</v>
      </c>
      <c r="Y3883" s="46" t="str">
        <f t="shared" si="791"/>
        <v>No</v>
      </c>
      <c r="Z3883" s="46" t="str">
        <f t="shared" si="792"/>
        <v>LOW</v>
      </c>
    </row>
    <row r="3884" spans="1:26" x14ac:dyDescent="0.25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80"/>
        <v>133</v>
      </c>
      <c r="L3884" s="46">
        <f t="shared" si="781"/>
        <v>139</v>
      </c>
      <c r="M3884" s="46">
        <v>30</v>
      </c>
      <c r="N3884" s="46">
        <f t="shared" si="782"/>
        <v>169</v>
      </c>
      <c r="O3884" s="46">
        <f t="shared" si="783"/>
        <v>36</v>
      </c>
      <c r="P3884" s="46" t="s">
        <v>30</v>
      </c>
      <c r="Q3884" s="58">
        <f t="shared" si="784"/>
        <v>0</v>
      </c>
      <c r="R3884" s="46" t="str">
        <f t="shared" si="785"/>
        <v>-</v>
      </c>
      <c r="S3884" s="58" t="str">
        <f t="shared" si="786"/>
        <v>No Discount</v>
      </c>
      <c r="T3884" s="46" t="str">
        <f t="shared" si="787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88"/>
        <v>0</v>
      </c>
      <c r="W3884" s="46" t="str">
        <f t="shared" si="789"/>
        <v>-</v>
      </c>
      <c r="X3884" s="58">
        <f t="shared" si="790"/>
        <v>0</v>
      </c>
      <c r="Y3884" s="46" t="str">
        <f t="shared" si="791"/>
        <v>No</v>
      </c>
      <c r="Z3884" s="46" t="str">
        <f t="shared" si="792"/>
        <v>MID</v>
      </c>
    </row>
    <row r="3885" spans="1:26" x14ac:dyDescent="0.25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80"/>
        <v>115</v>
      </c>
      <c r="L3885" s="46">
        <f t="shared" si="781"/>
        <v>123</v>
      </c>
      <c r="M3885" s="46">
        <v>30</v>
      </c>
      <c r="N3885" s="46">
        <f t="shared" si="782"/>
        <v>153</v>
      </c>
      <c r="O3885" s="46">
        <f t="shared" si="783"/>
        <v>38</v>
      </c>
      <c r="P3885" s="46" t="s">
        <v>30</v>
      </c>
      <c r="Q3885" s="58">
        <f t="shared" si="784"/>
        <v>0</v>
      </c>
      <c r="R3885" s="46">
        <f t="shared" si="785"/>
        <v>42.84</v>
      </c>
      <c r="S3885" s="58" t="str">
        <f t="shared" si="786"/>
        <v>No Discount</v>
      </c>
      <c r="T3885" s="46" t="str">
        <f t="shared" si="787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88"/>
        <v>0</v>
      </c>
      <c r="W3885" s="46">
        <f t="shared" si="789"/>
        <v>42.84</v>
      </c>
      <c r="X3885" s="58">
        <f t="shared" si="790"/>
        <v>0</v>
      </c>
      <c r="Y3885" s="46" t="str">
        <f t="shared" si="791"/>
        <v>No</v>
      </c>
      <c r="Z3885" s="46" t="str">
        <f t="shared" si="792"/>
        <v>MID</v>
      </c>
    </row>
    <row r="3886" spans="1:26" x14ac:dyDescent="0.25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80"/>
        <v>118</v>
      </c>
      <c r="L3886" s="46">
        <f t="shared" si="781"/>
        <v>126</v>
      </c>
      <c r="M3886" s="46">
        <v>10</v>
      </c>
      <c r="N3886" s="46">
        <f t="shared" si="782"/>
        <v>136</v>
      </c>
      <c r="O3886" s="46">
        <f t="shared" si="783"/>
        <v>18</v>
      </c>
      <c r="P3886" s="46" t="s">
        <v>28</v>
      </c>
      <c r="Q3886" s="58">
        <f t="shared" si="784"/>
        <v>0.3</v>
      </c>
      <c r="R3886" s="46">
        <f t="shared" si="785"/>
        <v>40.799999999999997</v>
      </c>
      <c r="S3886" s="58" t="str">
        <f t="shared" si="786"/>
        <v>No Discount</v>
      </c>
      <c r="T3886" s="46" t="str">
        <f t="shared" si="787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si="788"/>
        <v>0.3</v>
      </c>
      <c r="W3886" s="46">
        <f t="shared" si="789"/>
        <v>40.799999999999997</v>
      </c>
      <c r="X3886" s="58">
        <f t="shared" si="790"/>
        <v>0</v>
      </c>
      <c r="Y3886" s="46" t="str">
        <f t="shared" si="791"/>
        <v>No</v>
      </c>
      <c r="Z3886" s="46" t="str">
        <f t="shared" si="792"/>
        <v>LOW</v>
      </c>
    </row>
    <row r="3887" spans="1:26" x14ac:dyDescent="0.25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80"/>
        <v>2616</v>
      </c>
      <c r="L3887" s="46">
        <f t="shared" si="781"/>
        <v>2716</v>
      </c>
      <c r="M3887" s="46">
        <v>41</v>
      </c>
      <c r="N3887" s="46">
        <f t="shared" si="782"/>
        <v>2757</v>
      </c>
      <c r="O3887" s="46">
        <f t="shared" si="783"/>
        <v>141</v>
      </c>
      <c r="P3887" s="46" t="s">
        <v>28</v>
      </c>
      <c r="Q3887" s="58">
        <f t="shared" si="784"/>
        <v>0</v>
      </c>
      <c r="R3887" s="46" t="str">
        <f t="shared" si="785"/>
        <v>-</v>
      </c>
      <c r="S3887" s="58" t="str">
        <f t="shared" si="786"/>
        <v>No Discount</v>
      </c>
      <c r="T3887" s="46" t="str">
        <f t="shared" si="787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88"/>
        <v>0</v>
      </c>
      <c r="W3887" s="46" t="str">
        <f t="shared" si="789"/>
        <v>-</v>
      </c>
      <c r="X3887" s="58">
        <f t="shared" si="790"/>
        <v>0</v>
      </c>
      <c r="Y3887" s="46" t="str">
        <f t="shared" si="791"/>
        <v>No</v>
      </c>
      <c r="Z3887" s="46" t="str">
        <f t="shared" si="792"/>
        <v>HIGH</v>
      </c>
    </row>
    <row r="3888" spans="1:26" x14ac:dyDescent="0.25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80"/>
        <v>8560</v>
      </c>
      <c r="L3888" s="46">
        <f t="shared" si="781"/>
        <v>9154</v>
      </c>
      <c r="M3888" s="46">
        <v>59</v>
      </c>
      <c r="N3888" s="46">
        <f t="shared" si="782"/>
        <v>9213</v>
      </c>
      <c r="O3888" s="46">
        <f t="shared" si="783"/>
        <v>653</v>
      </c>
      <c r="P3888" s="46" t="s">
        <v>30</v>
      </c>
      <c r="Q3888" s="58">
        <f t="shared" si="784"/>
        <v>0.3</v>
      </c>
      <c r="R3888" s="46">
        <f t="shared" si="785"/>
        <v>2763.9</v>
      </c>
      <c r="S3888" s="58" t="str">
        <f t="shared" si="786"/>
        <v>No Discount</v>
      </c>
      <c r="T3888" s="46" t="str">
        <f t="shared" si="787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88"/>
        <v>0.3</v>
      </c>
      <c r="W3888" s="46">
        <f t="shared" si="789"/>
        <v>2763.9</v>
      </c>
      <c r="X3888" s="58">
        <f t="shared" si="790"/>
        <v>0</v>
      </c>
      <c r="Y3888" s="46" t="str">
        <f t="shared" si="791"/>
        <v>Yes</v>
      </c>
      <c r="Z3888" s="46" t="str">
        <f t="shared" si="792"/>
        <v>HIGH</v>
      </c>
    </row>
    <row r="3889" spans="1:26" x14ac:dyDescent="0.25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80"/>
        <v>2812</v>
      </c>
      <c r="L3889" s="46">
        <f t="shared" si="781"/>
        <v>3036</v>
      </c>
      <c r="M3889" s="46">
        <v>78</v>
      </c>
      <c r="N3889" s="46">
        <f t="shared" si="782"/>
        <v>3114</v>
      </c>
      <c r="O3889" s="46">
        <f t="shared" si="783"/>
        <v>302</v>
      </c>
      <c r="P3889" s="46" t="s">
        <v>30</v>
      </c>
      <c r="Q3889" s="58">
        <f t="shared" si="784"/>
        <v>0</v>
      </c>
      <c r="R3889" s="46">
        <f t="shared" si="785"/>
        <v>871.92000000000007</v>
      </c>
      <c r="S3889" s="58" t="str">
        <f t="shared" si="786"/>
        <v>No Discount</v>
      </c>
      <c r="T3889" s="46" t="str">
        <f t="shared" si="787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88"/>
        <v>0</v>
      </c>
      <c r="W3889" s="46">
        <f t="shared" si="789"/>
        <v>871.92000000000007</v>
      </c>
      <c r="X3889" s="58">
        <f t="shared" si="790"/>
        <v>0</v>
      </c>
      <c r="Y3889" s="46" t="str">
        <f t="shared" si="791"/>
        <v>No</v>
      </c>
      <c r="Z3889" s="46" t="str">
        <f t="shared" si="792"/>
        <v>Very high</v>
      </c>
    </row>
    <row r="3890" spans="1:26" x14ac:dyDescent="0.25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80"/>
        <v>23370</v>
      </c>
      <c r="L3890" s="46">
        <f t="shared" si="781"/>
        <v>23829</v>
      </c>
      <c r="M3890" s="46">
        <v>27</v>
      </c>
      <c r="N3890" s="46">
        <f t="shared" si="782"/>
        <v>23856</v>
      </c>
      <c r="O3890" s="46">
        <f t="shared" si="783"/>
        <v>486</v>
      </c>
      <c r="P3890" s="46" t="s">
        <v>28</v>
      </c>
      <c r="Q3890" s="58">
        <f t="shared" si="784"/>
        <v>0</v>
      </c>
      <c r="R3890" s="46">
        <f t="shared" si="785"/>
        <v>6679.68</v>
      </c>
      <c r="S3890" s="58" t="str">
        <f t="shared" si="786"/>
        <v>No Discount</v>
      </c>
      <c r="T3890" s="46" t="str">
        <f t="shared" si="787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88"/>
        <v>0</v>
      </c>
      <c r="W3890" s="46">
        <f t="shared" si="789"/>
        <v>6679.68</v>
      </c>
      <c r="X3890" s="58">
        <f t="shared" si="790"/>
        <v>0</v>
      </c>
      <c r="Y3890" s="46" t="str">
        <f t="shared" si="791"/>
        <v>Yes</v>
      </c>
      <c r="Z3890" s="46" t="str">
        <f t="shared" si="792"/>
        <v>MID</v>
      </c>
    </row>
    <row r="3891" spans="1:26" x14ac:dyDescent="0.25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80"/>
        <v>7050</v>
      </c>
      <c r="L3891" s="46">
        <f t="shared" si="781"/>
        <v>7398</v>
      </c>
      <c r="M3891" s="46">
        <v>32</v>
      </c>
      <c r="N3891" s="46">
        <f t="shared" si="782"/>
        <v>7430</v>
      </c>
      <c r="O3891" s="46">
        <f t="shared" si="783"/>
        <v>380</v>
      </c>
      <c r="P3891" s="46" t="s">
        <v>152</v>
      </c>
      <c r="Q3891" s="58">
        <f t="shared" si="784"/>
        <v>0</v>
      </c>
      <c r="R3891" s="46" t="str">
        <f t="shared" si="785"/>
        <v>-</v>
      </c>
      <c r="S3891" s="58" t="str">
        <f t="shared" si="786"/>
        <v>No Discount</v>
      </c>
      <c r="T3891" s="46" t="str">
        <f t="shared" si="787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88"/>
        <v>0</v>
      </c>
      <c r="W3891" s="46" t="str">
        <f t="shared" si="789"/>
        <v>-</v>
      </c>
      <c r="X3891" s="58">
        <f t="shared" si="790"/>
        <v>0</v>
      </c>
      <c r="Y3891" s="46" t="str">
        <f t="shared" si="791"/>
        <v>Yes</v>
      </c>
      <c r="Z3891" s="46" t="str">
        <f t="shared" si="792"/>
        <v>MID</v>
      </c>
    </row>
    <row r="3892" spans="1:26" x14ac:dyDescent="0.25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80"/>
        <v>177</v>
      </c>
      <c r="L3892" s="46">
        <f t="shared" si="781"/>
        <v>189</v>
      </c>
      <c r="M3892" s="46">
        <v>10</v>
      </c>
      <c r="N3892" s="46">
        <f t="shared" si="782"/>
        <v>199</v>
      </c>
      <c r="O3892" s="46">
        <f t="shared" si="783"/>
        <v>22</v>
      </c>
      <c r="P3892" s="46" t="s">
        <v>30</v>
      </c>
      <c r="Q3892" s="58">
        <f t="shared" si="784"/>
        <v>0</v>
      </c>
      <c r="R3892" s="46">
        <f t="shared" si="785"/>
        <v>55.720000000000006</v>
      </c>
      <c r="S3892" s="58" t="str">
        <f t="shared" si="786"/>
        <v>No Discount</v>
      </c>
      <c r="T3892" s="46" t="str">
        <f t="shared" si="787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88"/>
        <v>0</v>
      </c>
      <c r="W3892" s="46">
        <f t="shared" si="789"/>
        <v>55.720000000000006</v>
      </c>
      <c r="X3892" s="58">
        <f t="shared" si="790"/>
        <v>0</v>
      </c>
      <c r="Y3892" s="46" t="str">
        <f t="shared" si="791"/>
        <v>No</v>
      </c>
      <c r="Z3892" s="46" t="str">
        <f t="shared" si="792"/>
        <v>LOW</v>
      </c>
    </row>
    <row r="3893" spans="1:26" x14ac:dyDescent="0.25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80"/>
        <v>17406</v>
      </c>
      <c r="L3893" s="46">
        <f t="shared" si="781"/>
        <v>19344</v>
      </c>
      <c r="M3893" s="46">
        <v>49</v>
      </c>
      <c r="N3893" s="46">
        <f t="shared" si="782"/>
        <v>19393</v>
      </c>
      <c r="O3893" s="46">
        <f t="shared" si="783"/>
        <v>1987</v>
      </c>
      <c r="P3893" s="46" t="s">
        <v>28</v>
      </c>
      <c r="Q3893" s="58">
        <f t="shared" si="784"/>
        <v>0</v>
      </c>
      <c r="R3893" s="46">
        <f t="shared" si="785"/>
        <v>5430.0400000000009</v>
      </c>
      <c r="S3893" s="58" t="str">
        <f t="shared" si="786"/>
        <v>No Discount</v>
      </c>
      <c r="T3893" s="46" t="str">
        <f t="shared" si="787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88"/>
        <v>0</v>
      </c>
      <c r="W3893" s="46">
        <f t="shared" si="789"/>
        <v>5430.0400000000009</v>
      </c>
      <c r="X3893" s="58">
        <f t="shared" si="790"/>
        <v>0</v>
      </c>
      <c r="Y3893" s="46" t="str">
        <f t="shared" si="791"/>
        <v>Yes</v>
      </c>
      <c r="Z3893" s="46" t="str">
        <f t="shared" si="792"/>
        <v>HIGH</v>
      </c>
    </row>
    <row r="3894" spans="1:26" x14ac:dyDescent="0.25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80"/>
        <v>6429</v>
      </c>
      <c r="L3894" s="46">
        <f t="shared" si="781"/>
        <v>6732</v>
      </c>
      <c r="M3894" s="46">
        <v>84</v>
      </c>
      <c r="N3894" s="46">
        <f t="shared" si="782"/>
        <v>6816</v>
      </c>
      <c r="O3894" s="46">
        <f t="shared" si="783"/>
        <v>387</v>
      </c>
      <c r="P3894" s="46" t="s">
        <v>28</v>
      </c>
      <c r="Q3894" s="58">
        <f t="shared" si="784"/>
        <v>0</v>
      </c>
      <c r="R3894" s="46">
        <f t="shared" si="785"/>
        <v>1908.4800000000002</v>
      </c>
      <c r="S3894" s="58" t="str">
        <f t="shared" si="786"/>
        <v>No Discount</v>
      </c>
      <c r="T3894" s="46" t="str">
        <f t="shared" si="787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88"/>
        <v>0</v>
      </c>
      <c r="W3894" s="46">
        <f t="shared" si="789"/>
        <v>1908.4800000000002</v>
      </c>
      <c r="X3894" s="58">
        <f t="shared" si="790"/>
        <v>0</v>
      </c>
      <c r="Y3894" s="46" t="str">
        <f t="shared" si="791"/>
        <v>Yes</v>
      </c>
      <c r="Z3894" s="46" t="str">
        <f t="shared" si="792"/>
        <v>Very high</v>
      </c>
    </row>
    <row r="3895" spans="1:26" x14ac:dyDescent="0.25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80"/>
        <v>15736</v>
      </c>
      <c r="L3895" s="46">
        <f t="shared" si="781"/>
        <v>16044</v>
      </c>
      <c r="M3895" s="46">
        <v>36</v>
      </c>
      <c r="N3895" s="46">
        <f t="shared" si="782"/>
        <v>16080</v>
      </c>
      <c r="O3895" s="46">
        <f t="shared" si="783"/>
        <v>344</v>
      </c>
      <c r="P3895" s="46" t="s">
        <v>28</v>
      </c>
      <c r="Q3895" s="58">
        <f t="shared" si="784"/>
        <v>0.3</v>
      </c>
      <c r="R3895" s="46">
        <f t="shared" si="785"/>
        <v>4824</v>
      </c>
      <c r="S3895" s="58" t="str">
        <f t="shared" si="786"/>
        <v>No Discount</v>
      </c>
      <c r="T3895" s="46" t="str">
        <f t="shared" si="787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88"/>
        <v>0.3</v>
      </c>
      <c r="W3895" s="46">
        <f t="shared" si="789"/>
        <v>4824</v>
      </c>
      <c r="X3895" s="58">
        <f t="shared" si="790"/>
        <v>0</v>
      </c>
      <c r="Y3895" s="46" t="str">
        <f t="shared" si="791"/>
        <v>Yes</v>
      </c>
      <c r="Z3895" s="46" t="str">
        <f t="shared" si="792"/>
        <v>MID</v>
      </c>
    </row>
    <row r="3896" spans="1:26" x14ac:dyDescent="0.25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80"/>
        <v>126</v>
      </c>
      <c r="L3896" s="46">
        <f t="shared" si="781"/>
        <v>138</v>
      </c>
      <c r="M3896" s="46">
        <v>10</v>
      </c>
      <c r="N3896" s="46">
        <f t="shared" si="782"/>
        <v>148</v>
      </c>
      <c r="O3896" s="46">
        <f t="shared" si="783"/>
        <v>22</v>
      </c>
      <c r="P3896" s="46" t="s">
        <v>28</v>
      </c>
      <c r="Q3896" s="58">
        <f t="shared" si="784"/>
        <v>0</v>
      </c>
      <c r="R3896" s="46" t="str">
        <f t="shared" si="785"/>
        <v>-</v>
      </c>
      <c r="S3896" s="58" t="str">
        <f t="shared" si="786"/>
        <v>No Discount</v>
      </c>
      <c r="T3896" s="46" t="str">
        <f t="shared" si="787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88"/>
        <v>0</v>
      </c>
      <c r="W3896" s="46" t="str">
        <f t="shared" si="789"/>
        <v>-</v>
      </c>
      <c r="X3896" s="58">
        <f t="shared" si="790"/>
        <v>0</v>
      </c>
      <c r="Y3896" s="46" t="str">
        <f t="shared" si="791"/>
        <v>No</v>
      </c>
      <c r="Z3896" s="46" t="str">
        <f t="shared" si="792"/>
        <v>LOW</v>
      </c>
    </row>
    <row r="3897" spans="1:26" x14ac:dyDescent="0.25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80"/>
        <v>31508</v>
      </c>
      <c r="L3897" s="46">
        <f t="shared" si="781"/>
        <v>35008</v>
      </c>
      <c r="M3897" s="46">
        <v>32</v>
      </c>
      <c r="N3897" s="46">
        <f t="shared" si="782"/>
        <v>35040</v>
      </c>
      <c r="O3897" s="46">
        <f t="shared" si="783"/>
        <v>3532</v>
      </c>
      <c r="P3897" s="46" t="s">
        <v>152</v>
      </c>
      <c r="Q3897" s="58">
        <f t="shared" si="784"/>
        <v>0</v>
      </c>
      <c r="R3897" s="46" t="str">
        <f t="shared" si="785"/>
        <v>-</v>
      </c>
      <c r="S3897" s="58">
        <f t="shared" si="786"/>
        <v>0.02</v>
      </c>
      <c r="T3897" s="46" t="str">
        <f t="shared" si="787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88"/>
        <v>0</v>
      </c>
      <c r="W3897" s="46" t="str">
        <f t="shared" si="789"/>
        <v>-</v>
      </c>
      <c r="X3897" s="58">
        <f t="shared" si="790"/>
        <v>0.02</v>
      </c>
      <c r="Y3897" s="46" t="str">
        <f t="shared" si="791"/>
        <v>Yes</v>
      </c>
      <c r="Z3897" s="46" t="str">
        <f t="shared" si="792"/>
        <v>MID</v>
      </c>
    </row>
    <row r="3898" spans="1:26" x14ac:dyDescent="0.25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80"/>
        <v>8560</v>
      </c>
      <c r="L3898" s="46">
        <f t="shared" si="781"/>
        <v>9154</v>
      </c>
      <c r="M3898" s="46">
        <v>71</v>
      </c>
      <c r="N3898" s="46">
        <f t="shared" si="782"/>
        <v>9225</v>
      </c>
      <c r="O3898" s="46">
        <f t="shared" si="783"/>
        <v>665</v>
      </c>
      <c r="P3898" s="46" t="s">
        <v>28</v>
      </c>
      <c r="Q3898" s="58">
        <f t="shared" si="784"/>
        <v>0</v>
      </c>
      <c r="R3898" s="46" t="str">
        <f t="shared" si="785"/>
        <v>-</v>
      </c>
      <c r="S3898" s="58" t="str">
        <f t="shared" si="786"/>
        <v>No Discount</v>
      </c>
      <c r="T3898" s="46" t="str">
        <f t="shared" si="787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88"/>
        <v>0</v>
      </c>
      <c r="W3898" s="46" t="str">
        <f t="shared" si="789"/>
        <v>-</v>
      </c>
      <c r="X3898" s="58">
        <f t="shared" si="790"/>
        <v>0</v>
      </c>
      <c r="Y3898" s="46" t="str">
        <f t="shared" si="791"/>
        <v>Yes</v>
      </c>
      <c r="Z3898" s="46" t="str">
        <f t="shared" si="792"/>
        <v>Very high</v>
      </c>
    </row>
    <row r="3899" spans="1:26" x14ac:dyDescent="0.25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80"/>
        <v>5463</v>
      </c>
      <c r="L3899" s="46">
        <f t="shared" si="781"/>
        <v>5904</v>
      </c>
      <c r="M3899" s="46">
        <v>27</v>
      </c>
      <c r="N3899" s="46">
        <f t="shared" si="782"/>
        <v>5931</v>
      </c>
      <c r="O3899" s="46">
        <f t="shared" si="783"/>
        <v>468</v>
      </c>
      <c r="P3899" s="46" t="s">
        <v>30</v>
      </c>
      <c r="Q3899" s="58">
        <f t="shared" si="784"/>
        <v>0</v>
      </c>
      <c r="R3899" s="46">
        <f t="shared" si="785"/>
        <v>889.65</v>
      </c>
      <c r="S3899" s="58" t="str">
        <f t="shared" si="786"/>
        <v>No Discount</v>
      </c>
      <c r="T3899" s="46" t="str">
        <f t="shared" si="787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88"/>
        <v>0</v>
      </c>
      <c r="W3899" s="46" t="str">
        <f t="shared" si="789"/>
        <v>-</v>
      </c>
      <c r="X3899" s="58">
        <f t="shared" si="790"/>
        <v>0</v>
      </c>
      <c r="Y3899" s="46" t="str">
        <f t="shared" si="791"/>
        <v>Yes</v>
      </c>
      <c r="Z3899" s="46" t="str">
        <f t="shared" si="792"/>
        <v>MID</v>
      </c>
    </row>
    <row r="3900" spans="1:26" x14ac:dyDescent="0.25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80"/>
        <v>238196</v>
      </c>
      <c r="L3900" s="46">
        <f t="shared" si="781"/>
        <v>252399</v>
      </c>
      <c r="M3900" s="46">
        <v>35</v>
      </c>
      <c r="N3900" s="46">
        <f t="shared" si="782"/>
        <v>252434</v>
      </c>
      <c r="O3900" s="46">
        <f t="shared" si="783"/>
        <v>14238</v>
      </c>
      <c r="P3900" s="46" t="s">
        <v>30</v>
      </c>
      <c r="Q3900" s="58">
        <f t="shared" si="784"/>
        <v>0</v>
      </c>
      <c r="R3900" s="46">
        <f t="shared" si="785"/>
        <v>70681.52</v>
      </c>
      <c r="S3900" s="58" t="str">
        <f t="shared" si="786"/>
        <v>No Discount</v>
      </c>
      <c r="T3900" s="46" t="str">
        <f t="shared" si="787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88"/>
        <v>0</v>
      </c>
      <c r="W3900" s="46">
        <f t="shared" si="789"/>
        <v>70681.52</v>
      </c>
      <c r="X3900" s="58">
        <f t="shared" si="790"/>
        <v>0</v>
      </c>
      <c r="Y3900" s="46" t="str">
        <f t="shared" si="791"/>
        <v>Yes</v>
      </c>
      <c r="Z3900" s="46" t="str">
        <f t="shared" si="792"/>
        <v>MID</v>
      </c>
    </row>
    <row r="3901" spans="1:26" x14ac:dyDescent="0.25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80"/>
        <v>2374</v>
      </c>
      <c r="L3901" s="46">
        <f t="shared" si="781"/>
        <v>2566</v>
      </c>
      <c r="M3901" s="46">
        <v>71</v>
      </c>
      <c r="N3901" s="46">
        <f t="shared" si="782"/>
        <v>2637</v>
      </c>
      <c r="O3901" s="46">
        <f t="shared" si="783"/>
        <v>263</v>
      </c>
      <c r="P3901" s="46" t="s">
        <v>30</v>
      </c>
      <c r="Q3901" s="58">
        <f t="shared" si="784"/>
        <v>0.3</v>
      </c>
      <c r="R3901" s="46">
        <f t="shared" si="785"/>
        <v>791.1</v>
      </c>
      <c r="S3901" s="58" t="str">
        <f t="shared" si="786"/>
        <v>No Discount</v>
      </c>
      <c r="T3901" s="46" t="str">
        <f t="shared" si="787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88"/>
        <v>0.3</v>
      </c>
      <c r="W3901" s="46">
        <f t="shared" si="789"/>
        <v>791.1</v>
      </c>
      <c r="X3901" s="58">
        <f t="shared" si="790"/>
        <v>0</v>
      </c>
      <c r="Y3901" s="46" t="str">
        <f t="shared" si="791"/>
        <v>No</v>
      </c>
      <c r="Z3901" s="46" t="str">
        <f t="shared" si="792"/>
        <v>Very high</v>
      </c>
    </row>
    <row r="3902" spans="1:26" x14ac:dyDescent="0.25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80"/>
        <v>1308</v>
      </c>
      <c r="L3902" s="46">
        <f t="shared" si="781"/>
        <v>1372</v>
      </c>
      <c r="M3902" s="46">
        <v>95</v>
      </c>
      <c r="N3902" s="46">
        <f t="shared" si="782"/>
        <v>1467</v>
      </c>
      <c r="O3902" s="46">
        <f t="shared" si="783"/>
        <v>159</v>
      </c>
      <c r="P3902" s="46" t="s">
        <v>30</v>
      </c>
      <c r="Q3902" s="58">
        <f t="shared" si="784"/>
        <v>0.3</v>
      </c>
      <c r="R3902" s="46">
        <f t="shared" si="785"/>
        <v>440.09999999999997</v>
      </c>
      <c r="S3902" s="58" t="str">
        <f t="shared" si="786"/>
        <v>No Discount</v>
      </c>
      <c r="T3902" s="46" t="str">
        <f t="shared" si="787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88"/>
        <v>0.3</v>
      </c>
      <c r="W3902" s="46">
        <f t="shared" si="789"/>
        <v>440.09999999999997</v>
      </c>
      <c r="X3902" s="58">
        <f t="shared" si="790"/>
        <v>0</v>
      </c>
      <c r="Y3902" s="46" t="str">
        <f t="shared" si="791"/>
        <v>No</v>
      </c>
      <c r="Z3902" s="46" t="str">
        <f t="shared" si="792"/>
        <v>Very high</v>
      </c>
    </row>
    <row r="3903" spans="1:26" x14ac:dyDescent="0.25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80"/>
        <v>22716</v>
      </c>
      <c r="L3903" s="46">
        <f t="shared" si="781"/>
        <v>24078</v>
      </c>
      <c r="M3903" s="46">
        <v>90</v>
      </c>
      <c r="N3903" s="46">
        <f t="shared" si="782"/>
        <v>24168</v>
      </c>
      <c r="O3903" s="46">
        <f t="shared" si="783"/>
        <v>1452</v>
      </c>
      <c r="P3903" s="46" t="s">
        <v>30</v>
      </c>
      <c r="Q3903" s="58">
        <f t="shared" si="784"/>
        <v>0</v>
      </c>
      <c r="R3903" s="46">
        <f t="shared" si="785"/>
        <v>3625.2</v>
      </c>
      <c r="S3903" s="58" t="str">
        <f t="shared" si="786"/>
        <v>No Discount</v>
      </c>
      <c r="T3903" s="46" t="str">
        <f t="shared" si="787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88"/>
        <v>0</v>
      </c>
      <c r="W3903" s="46" t="str">
        <f t="shared" si="789"/>
        <v>-</v>
      </c>
      <c r="X3903" s="58">
        <f t="shared" si="790"/>
        <v>0</v>
      </c>
      <c r="Y3903" s="46" t="str">
        <f t="shared" si="791"/>
        <v>Yes</v>
      </c>
      <c r="Z3903" s="46" t="str">
        <f t="shared" si="792"/>
        <v>Very high</v>
      </c>
    </row>
    <row r="3904" spans="1:26" x14ac:dyDescent="0.25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80"/>
        <v>261</v>
      </c>
      <c r="L3904" s="46">
        <f t="shared" si="781"/>
        <v>288</v>
      </c>
      <c r="M3904" s="46">
        <v>10</v>
      </c>
      <c r="N3904" s="46">
        <f t="shared" si="782"/>
        <v>298</v>
      </c>
      <c r="O3904" s="46">
        <f t="shared" si="783"/>
        <v>37</v>
      </c>
      <c r="P3904" s="46" t="s">
        <v>30</v>
      </c>
      <c r="Q3904" s="58">
        <f t="shared" si="784"/>
        <v>0</v>
      </c>
      <c r="R3904" s="46" t="str">
        <f t="shared" si="785"/>
        <v>-</v>
      </c>
      <c r="S3904" s="58" t="str">
        <f t="shared" si="786"/>
        <v>No Discount</v>
      </c>
      <c r="T3904" s="46" t="str">
        <f t="shared" si="787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88"/>
        <v>0</v>
      </c>
      <c r="W3904" s="46" t="str">
        <f t="shared" si="789"/>
        <v>-</v>
      </c>
      <c r="X3904" s="58">
        <f t="shared" si="790"/>
        <v>0</v>
      </c>
      <c r="Y3904" s="46" t="str">
        <f t="shared" si="791"/>
        <v>No</v>
      </c>
      <c r="Z3904" s="46" t="str">
        <f t="shared" si="792"/>
        <v>LOW</v>
      </c>
    </row>
    <row r="3905" spans="1:26" x14ac:dyDescent="0.25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80"/>
        <v>7550</v>
      </c>
      <c r="L3905" s="46">
        <f t="shared" si="781"/>
        <v>8005</v>
      </c>
      <c r="M3905" s="46">
        <v>80</v>
      </c>
      <c r="N3905" s="46">
        <f t="shared" si="782"/>
        <v>8085</v>
      </c>
      <c r="O3905" s="46">
        <f t="shared" si="783"/>
        <v>535</v>
      </c>
      <c r="P3905" s="46" t="s">
        <v>28</v>
      </c>
      <c r="Q3905" s="58">
        <f t="shared" si="784"/>
        <v>0.3</v>
      </c>
      <c r="R3905" s="46">
        <f t="shared" si="785"/>
        <v>2425.5</v>
      </c>
      <c r="S3905" s="58" t="str">
        <f t="shared" si="786"/>
        <v>No Discount</v>
      </c>
      <c r="T3905" s="46" t="str">
        <f t="shared" si="787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88"/>
        <v>0.3</v>
      </c>
      <c r="W3905" s="46">
        <f t="shared" si="789"/>
        <v>2425.5</v>
      </c>
      <c r="X3905" s="58">
        <f t="shared" si="790"/>
        <v>0</v>
      </c>
      <c r="Y3905" s="46" t="str">
        <f t="shared" si="791"/>
        <v>Yes</v>
      </c>
      <c r="Z3905" s="46" t="str">
        <f t="shared" si="792"/>
        <v>Very high</v>
      </c>
    </row>
    <row r="3906" spans="1:26" x14ac:dyDescent="0.25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80"/>
        <v>21308</v>
      </c>
      <c r="L3906" s="46">
        <f t="shared" si="781"/>
        <v>22792</v>
      </c>
      <c r="M3906" s="46">
        <v>88</v>
      </c>
      <c r="N3906" s="46">
        <f t="shared" si="782"/>
        <v>22880</v>
      </c>
      <c r="O3906" s="46">
        <f t="shared" si="783"/>
        <v>1572</v>
      </c>
      <c r="P3906" s="46" t="s">
        <v>30</v>
      </c>
      <c r="Q3906" s="58">
        <f t="shared" si="784"/>
        <v>0.3</v>
      </c>
      <c r="R3906" s="46">
        <f t="shared" si="785"/>
        <v>6864</v>
      </c>
      <c r="S3906" s="58" t="str">
        <f t="shared" si="786"/>
        <v>No Discount</v>
      </c>
      <c r="T3906" s="46" t="str">
        <f t="shared" si="787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88"/>
        <v>0.3</v>
      </c>
      <c r="W3906" s="46">
        <f t="shared" si="789"/>
        <v>6864</v>
      </c>
      <c r="X3906" s="58">
        <f t="shared" si="790"/>
        <v>0</v>
      </c>
      <c r="Y3906" s="46" t="str">
        <f t="shared" si="791"/>
        <v>No</v>
      </c>
      <c r="Z3906" s="46" t="str">
        <f t="shared" si="792"/>
        <v>Very high</v>
      </c>
    </row>
    <row r="3907" spans="1:26" x14ac:dyDescent="0.25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93">I3907*J3907</f>
        <v>3771</v>
      </c>
      <c r="L3907" s="46">
        <f t="shared" ref="L3907:L3970" si="794">H3907*J3907</f>
        <v>4122</v>
      </c>
      <c r="M3907" s="46">
        <v>24</v>
      </c>
      <c r="N3907" s="46">
        <f t="shared" ref="N3907:N3970" si="795">L3907+M3907</f>
        <v>4146</v>
      </c>
      <c r="O3907" s="46">
        <f t="shared" ref="O3907:O3970" si="796">N3907-K3907</f>
        <v>375</v>
      </c>
      <c r="P3907" s="46" t="s">
        <v>28</v>
      </c>
      <c r="Q3907" s="58">
        <f t="shared" ref="Q3907:Q3970" si="797">IF(E3907="Amazon",30%,0)</f>
        <v>0</v>
      </c>
      <c r="R3907" s="46" t="str">
        <f t="shared" ref="R3907:R3970" si="798">IF(E3907="Amazon",30%*N3907,IF(E3907="Flipkart",28%*N3907,IF(E3907="India Mart",15%*N3907,"-")))</f>
        <v>-</v>
      </c>
      <c r="S3907" s="58" t="str">
        <f t="shared" ref="S3907:S3970" si="799">IF(AND(E3907="Website",N3907&gt;25000),2%,"No Discount")</f>
        <v>No Discount</v>
      </c>
      <c r="T3907" s="46" t="str">
        <f t="shared" ref="T3907:T3970" si="800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ref="V3907:V3970" si="801">IF(E3907="Amazon",30%,0%)</f>
        <v>0</v>
      </c>
      <c r="W3907" s="46" t="str">
        <f t="shared" ref="W3907:W3970" si="802">IF(E3907="Amazon",N3907*30%,IF(E3907="flipkart",N3907*28%,IF(E3907="indiamart",N3907*15%,"-")))</f>
        <v>-</v>
      </c>
      <c r="X3907" s="58">
        <f t="shared" ref="X3907:X3970" si="803">IF(AND(E3907="website",N3907&gt;25000),2%,0%)</f>
        <v>0</v>
      </c>
      <c r="Y3907" s="46" t="str">
        <f t="shared" ref="Y3907:Y3970" si="804">IF(OR(D3907="Furniture",D3907="Technology"),"Yes","No")</f>
        <v>No</v>
      </c>
      <c r="Z3907" s="46" t="str">
        <f t="shared" ref="Z3907:Z3970" si="805">_xlfn.IFS(M3907&lt;=20,"LOW",M3907&lt;=40,"MID",M3907&lt;=60,"HIGH",M3907&gt;60,"Very high")</f>
        <v>MID</v>
      </c>
    </row>
    <row r="3908" spans="1:26" x14ac:dyDescent="0.25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93"/>
        <v>41706</v>
      </c>
      <c r="L3908" s="46">
        <f t="shared" si="794"/>
        <v>45459</v>
      </c>
      <c r="M3908" s="46">
        <v>88</v>
      </c>
      <c r="N3908" s="46">
        <f t="shared" si="795"/>
        <v>45547</v>
      </c>
      <c r="O3908" s="46">
        <f t="shared" si="796"/>
        <v>3841</v>
      </c>
      <c r="P3908" s="46" t="s">
        <v>152</v>
      </c>
      <c r="Q3908" s="58">
        <f t="shared" si="797"/>
        <v>0</v>
      </c>
      <c r="R3908" s="46" t="str">
        <f t="shared" si="798"/>
        <v>-</v>
      </c>
      <c r="S3908" s="58">
        <f t="shared" si="799"/>
        <v>0.02</v>
      </c>
      <c r="T3908" s="46" t="str">
        <f t="shared" si="800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801"/>
        <v>0</v>
      </c>
      <c r="W3908" s="46" t="str">
        <f t="shared" si="802"/>
        <v>-</v>
      </c>
      <c r="X3908" s="58">
        <f t="shared" si="803"/>
        <v>0.02</v>
      </c>
      <c r="Y3908" s="46" t="str">
        <f t="shared" si="804"/>
        <v>Yes</v>
      </c>
      <c r="Z3908" s="46" t="str">
        <f t="shared" si="805"/>
        <v>Very high</v>
      </c>
    </row>
    <row r="3909" spans="1:26" x14ac:dyDescent="0.25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93"/>
        <v>10972</v>
      </c>
      <c r="L3909" s="46">
        <f t="shared" si="794"/>
        <v>11832</v>
      </c>
      <c r="M3909" s="46">
        <v>22</v>
      </c>
      <c r="N3909" s="46">
        <f t="shared" si="795"/>
        <v>11854</v>
      </c>
      <c r="O3909" s="46">
        <f t="shared" si="796"/>
        <v>882</v>
      </c>
      <c r="P3909" s="46" t="s">
        <v>152</v>
      </c>
      <c r="Q3909" s="58">
        <f t="shared" si="797"/>
        <v>0</v>
      </c>
      <c r="R3909" s="46" t="str">
        <f t="shared" si="798"/>
        <v>-</v>
      </c>
      <c r="S3909" s="58" t="str">
        <f t="shared" si="799"/>
        <v>No Discount</v>
      </c>
      <c r="T3909" s="46" t="str">
        <f t="shared" si="800"/>
        <v>Yes</v>
      </c>
      <c r="U3909" s="47" t="str" cm="1">
        <f t="array" ref="U3909">_xlfn.IFS(M3909&lt;=20,"Low",M3909&lt;=40,"Mid",M3909&lt;=60,"High",M3909&gt;60,"Very High")</f>
        <v>Mid</v>
      </c>
      <c r="V3909" s="58">
        <f t="shared" si="801"/>
        <v>0</v>
      </c>
      <c r="W3909" s="46" t="str">
        <f t="shared" si="802"/>
        <v>-</v>
      </c>
      <c r="X3909" s="58">
        <f t="shared" si="803"/>
        <v>0</v>
      </c>
      <c r="Y3909" s="46" t="str">
        <f t="shared" si="804"/>
        <v>Yes</v>
      </c>
      <c r="Z3909" s="46" t="str">
        <f t="shared" si="805"/>
        <v>MID</v>
      </c>
    </row>
    <row r="3910" spans="1:26" x14ac:dyDescent="0.25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93"/>
        <v>35164</v>
      </c>
      <c r="L3910" s="46">
        <f t="shared" si="794"/>
        <v>38328</v>
      </c>
      <c r="M3910" s="46">
        <v>68</v>
      </c>
      <c r="N3910" s="46">
        <f t="shared" si="795"/>
        <v>38396</v>
      </c>
      <c r="O3910" s="46">
        <f t="shared" si="796"/>
        <v>3232</v>
      </c>
      <c r="P3910" s="46" t="s">
        <v>30</v>
      </c>
      <c r="Q3910" s="58">
        <f t="shared" si="797"/>
        <v>0</v>
      </c>
      <c r="R3910" s="46">
        <f t="shared" si="798"/>
        <v>5759.4</v>
      </c>
      <c r="S3910" s="58" t="str">
        <f t="shared" si="799"/>
        <v>No Discount</v>
      </c>
      <c r="T3910" s="46" t="str">
        <f t="shared" si="800"/>
        <v>Yes</v>
      </c>
      <c r="U3910" s="47" t="str" cm="1">
        <f t="array" ref="U3910">_xlfn.IFS(M3910&lt;=20,"Low",M3910&lt;=40,"Mid",M3910&lt;=60,"High",M3910&gt;60,"Very High")</f>
        <v>Very High</v>
      </c>
      <c r="V3910" s="58">
        <f t="shared" si="801"/>
        <v>0</v>
      </c>
      <c r="W3910" s="46" t="str">
        <f t="shared" si="802"/>
        <v>-</v>
      </c>
      <c r="X3910" s="58">
        <f t="shared" si="803"/>
        <v>0</v>
      </c>
      <c r="Y3910" s="46" t="str">
        <f t="shared" si="804"/>
        <v>Yes</v>
      </c>
      <c r="Z3910" s="46" t="str">
        <f t="shared" si="805"/>
        <v>Very high</v>
      </c>
    </row>
    <row r="3911" spans="1:26" x14ac:dyDescent="0.25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93"/>
        <v>2067</v>
      </c>
      <c r="L3911" s="46">
        <f t="shared" si="794"/>
        <v>2187</v>
      </c>
      <c r="M3911" s="46">
        <v>34</v>
      </c>
      <c r="N3911" s="46">
        <f t="shared" si="795"/>
        <v>2221</v>
      </c>
      <c r="O3911" s="46">
        <f t="shared" si="796"/>
        <v>154</v>
      </c>
      <c r="P3911" s="46" t="s">
        <v>152</v>
      </c>
      <c r="Q3911" s="58">
        <f t="shared" si="797"/>
        <v>0</v>
      </c>
      <c r="R3911" s="46" t="str">
        <f t="shared" si="798"/>
        <v>-</v>
      </c>
      <c r="S3911" s="58" t="str">
        <f t="shared" si="799"/>
        <v>No Discount</v>
      </c>
      <c r="T3911" s="46" t="str">
        <f t="shared" si="800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si="801"/>
        <v>0</v>
      </c>
      <c r="W3911" s="46" t="str">
        <f t="shared" si="802"/>
        <v>-</v>
      </c>
      <c r="X3911" s="58">
        <f t="shared" si="803"/>
        <v>0</v>
      </c>
      <c r="Y3911" s="46" t="str">
        <f t="shared" si="804"/>
        <v>No</v>
      </c>
      <c r="Z3911" s="46" t="str">
        <f t="shared" si="805"/>
        <v>MID</v>
      </c>
    </row>
    <row r="3912" spans="1:26" x14ac:dyDescent="0.25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93"/>
        <v>55076</v>
      </c>
      <c r="L3912" s="46">
        <f t="shared" si="794"/>
        <v>56154</v>
      </c>
      <c r="M3912" s="46">
        <v>66</v>
      </c>
      <c r="N3912" s="46">
        <f t="shared" si="795"/>
        <v>56220</v>
      </c>
      <c r="O3912" s="46">
        <f t="shared" si="796"/>
        <v>1144</v>
      </c>
      <c r="P3912" s="46" t="s">
        <v>64</v>
      </c>
      <c r="Q3912" s="58">
        <f t="shared" si="797"/>
        <v>0.3</v>
      </c>
      <c r="R3912" s="46">
        <f t="shared" si="798"/>
        <v>16866</v>
      </c>
      <c r="S3912" s="58" t="str">
        <f t="shared" si="799"/>
        <v>No Discount</v>
      </c>
      <c r="T3912" s="46" t="str">
        <f t="shared" si="800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801"/>
        <v>0.3</v>
      </c>
      <c r="W3912" s="46">
        <f t="shared" si="802"/>
        <v>16866</v>
      </c>
      <c r="X3912" s="58">
        <f t="shared" si="803"/>
        <v>0</v>
      </c>
      <c r="Y3912" s="46" t="str">
        <f t="shared" si="804"/>
        <v>Yes</v>
      </c>
      <c r="Z3912" s="46" t="str">
        <f t="shared" si="805"/>
        <v>Very high</v>
      </c>
    </row>
    <row r="3913" spans="1:26" x14ac:dyDescent="0.25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93"/>
        <v>13110</v>
      </c>
      <c r="L3913" s="46">
        <f t="shared" si="794"/>
        <v>14285</v>
      </c>
      <c r="M3913" s="46">
        <v>45</v>
      </c>
      <c r="N3913" s="46">
        <f t="shared" si="795"/>
        <v>14330</v>
      </c>
      <c r="O3913" s="46">
        <f t="shared" si="796"/>
        <v>1220</v>
      </c>
      <c r="P3913" s="46" t="s">
        <v>152</v>
      </c>
      <c r="Q3913" s="58">
        <f t="shared" si="797"/>
        <v>0</v>
      </c>
      <c r="R3913" s="46">
        <f t="shared" si="798"/>
        <v>4012.4000000000005</v>
      </c>
      <c r="S3913" s="58" t="str">
        <f t="shared" si="799"/>
        <v>No Discount</v>
      </c>
      <c r="T3913" s="46" t="str">
        <f t="shared" si="800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801"/>
        <v>0</v>
      </c>
      <c r="W3913" s="46">
        <f t="shared" si="802"/>
        <v>4012.4000000000005</v>
      </c>
      <c r="X3913" s="58">
        <f t="shared" si="803"/>
        <v>0</v>
      </c>
      <c r="Y3913" s="46" t="str">
        <f t="shared" si="804"/>
        <v>Yes</v>
      </c>
      <c r="Z3913" s="46" t="str">
        <f t="shared" si="805"/>
        <v>HIGH</v>
      </c>
    </row>
    <row r="3914" spans="1:26" x14ac:dyDescent="0.25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93"/>
        <v>224</v>
      </c>
      <c r="L3914" s="46">
        <f t="shared" si="794"/>
        <v>238</v>
      </c>
      <c r="M3914" s="46">
        <v>30</v>
      </c>
      <c r="N3914" s="46">
        <f t="shared" si="795"/>
        <v>268</v>
      </c>
      <c r="O3914" s="46">
        <f t="shared" si="796"/>
        <v>44</v>
      </c>
      <c r="P3914" s="46" t="s">
        <v>28</v>
      </c>
      <c r="Q3914" s="58">
        <f t="shared" si="797"/>
        <v>0</v>
      </c>
      <c r="R3914" s="46" t="str">
        <f t="shared" si="798"/>
        <v>-</v>
      </c>
      <c r="S3914" s="58" t="str">
        <f t="shared" si="799"/>
        <v>No Discount</v>
      </c>
      <c r="T3914" s="46" t="str">
        <f t="shared" si="800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801"/>
        <v>0</v>
      </c>
      <c r="W3914" s="46" t="str">
        <f t="shared" si="802"/>
        <v>-</v>
      </c>
      <c r="X3914" s="58">
        <f t="shared" si="803"/>
        <v>0</v>
      </c>
      <c r="Y3914" s="46" t="str">
        <f t="shared" si="804"/>
        <v>No</v>
      </c>
      <c r="Z3914" s="46" t="str">
        <f t="shared" si="805"/>
        <v>MID</v>
      </c>
    </row>
    <row r="3915" spans="1:26" x14ac:dyDescent="0.25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93"/>
        <v>1612</v>
      </c>
      <c r="L3915" s="46">
        <f t="shared" si="794"/>
        <v>1703</v>
      </c>
      <c r="M3915" s="46">
        <v>30</v>
      </c>
      <c r="N3915" s="46">
        <f t="shared" si="795"/>
        <v>1733</v>
      </c>
      <c r="O3915" s="46">
        <f t="shared" si="796"/>
        <v>121</v>
      </c>
      <c r="P3915" s="46" t="s">
        <v>152</v>
      </c>
      <c r="Q3915" s="58">
        <f t="shared" si="797"/>
        <v>0</v>
      </c>
      <c r="R3915" s="46" t="str">
        <f t="shared" si="798"/>
        <v>-</v>
      </c>
      <c r="S3915" s="58" t="str">
        <f t="shared" si="799"/>
        <v>No Discount</v>
      </c>
      <c r="T3915" s="46" t="str">
        <f t="shared" si="800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801"/>
        <v>0</v>
      </c>
      <c r="W3915" s="46" t="str">
        <f t="shared" si="802"/>
        <v>-</v>
      </c>
      <c r="X3915" s="58">
        <f t="shared" si="803"/>
        <v>0</v>
      </c>
      <c r="Y3915" s="46" t="str">
        <f t="shared" si="804"/>
        <v>No</v>
      </c>
      <c r="Z3915" s="46" t="str">
        <f t="shared" si="805"/>
        <v>MID</v>
      </c>
    </row>
    <row r="3916" spans="1:26" x14ac:dyDescent="0.25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93"/>
        <v>4773</v>
      </c>
      <c r="L3916" s="46">
        <f t="shared" si="794"/>
        <v>5058</v>
      </c>
      <c r="M3916" s="46">
        <v>46</v>
      </c>
      <c r="N3916" s="46">
        <f t="shared" si="795"/>
        <v>5104</v>
      </c>
      <c r="O3916" s="46">
        <f t="shared" si="796"/>
        <v>331</v>
      </c>
      <c r="P3916" s="46" t="s">
        <v>30</v>
      </c>
      <c r="Q3916" s="58">
        <f t="shared" si="797"/>
        <v>0</v>
      </c>
      <c r="R3916" s="46" t="str">
        <f t="shared" si="798"/>
        <v>-</v>
      </c>
      <c r="S3916" s="58" t="str">
        <f t="shared" si="799"/>
        <v>No Discount</v>
      </c>
      <c r="T3916" s="46" t="str">
        <f t="shared" si="800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801"/>
        <v>0</v>
      </c>
      <c r="W3916" s="46" t="str">
        <f t="shared" si="802"/>
        <v>-</v>
      </c>
      <c r="X3916" s="58">
        <f t="shared" si="803"/>
        <v>0</v>
      </c>
      <c r="Y3916" s="46" t="str">
        <f t="shared" si="804"/>
        <v>Yes</v>
      </c>
      <c r="Z3916" s="46" t="str">
        <f t="shared" si="805"/>
        <v>HIGH</v>
      </c>
    </row>
    <row r="3917" spans="1:26" x14ac:dyDescent="0.25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93"/>
        <v>11886</v>
      </c>
      <c r="L3917" s="46">
        <f t="shared" si="794"/>
        <v>13222</v>
      </c>
      <c r="M3917" s="46">
        <v>64</v>
      </c>
      <c r="N3917" s="46">
        <f t="shared" si="795"/>
        <v>13286</v>
      </c>
      <c r="O3917" s="46">
        <f t="shared" si="796"/>
        <v>1400</v>
      </c>
      <c r="P3917" s="46" t="s">
        <v>30</v>
      </c>
      <c r="Q3917" s="58">
        <f t="shared" si="797"/>
        <v>0</v>
      </c>
      <c r="R3917" s="46" t="str">
        <f t="shared" si="798"/>
        <v>-</v>
      </c>
      <c r="S3917" s="58" t="str">
        <f t="shared" si="799"/>
        <v>No Discount</v>
      </c>
      <c r="T3917" s="46" t="str">
        <f t="shared" si="800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801"/>
        <v>0</v>
      </c>
      <c r="W3917" s="46" t="str">
        <f t="shared" si="802"/>
        <v>-</v>
      </c>
      <c r="X3917" s="58">
        <f t="shared" si="803"/>
        <v>0</v>
      </c>
      <c r="Y3917" s="46" t="str">
        <f t="shared" si="804"/>
        <v>Yes</v>
      </c>
      <c r="Z3917" s="46" t="str">
        <f t="shared" si="805"/>
        <v>Very high</v>
      </c>
    </row>
    <row r="3918" spans="1:26" x14ac:dyDescent="0.25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93"/>
        <v>2352</v>
      </c>
      <c r="L3918" s="46">
        <f t="shared" si="794"/>
        <v>2502</v>
      </c>
      <c r="M3918" s="46">
        <v>53</v>
      </c>
      <c r="N3918" s="46">
        <f t="shared" si="795"/>
        <v>2555</v>
      </c>
      <c r="O3918" s="46">
        <f t="shared" si="796"/>
        <v>203</v>
      </c>
      <c r="P3918" s="46" t="s">
        <v>30</v>
      </c>
      <c r="Q3918" s="58">
        <f t="shared" si="797"/>
        <v>0</v>
      </c>
      <c r="R3918" s="46" t="str">
        <f t="shared" si="798"/>
        <v>-</v>
      </c>
      <c r="S3918" s="58" t="str">
        <f t="shared" si="799"/>
        <v>No Discount</v>
      </c>
      <c r="T3918" s="46" t="str">
        <f t="shared" si="800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801"/>
        <v>0</v>
      </c>
      <c r="W3918" s="46" t="str">
        <f t="shared" si="802"/>
        <v>-</v>
      </c>
      <c r="X3918" s="58">
        <f t="shared" si="803"/>
        <v>0</v>
      </c>
      <c r="Y3918" s="46" t="str">
        <f t="shared" si="804"/>
        <v>No</v>
      </c>
      <c r="Z3918" s="46" t="str">
        <f t="shared" si="805"/>
        <v>HIGH</v>
      </c>
    </row>
    <row r="3919" spans="1:26" x14ac:dyDescent="0.25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93"/>
        <v>1740</v>
      </c>
      <c r="L3919" s="46">
        <f t="shared" si="794"/>
        <v>1792</v>
      </c>
      <c r="M3919" s="46">
        <v>51</v>
      </c>
      <c r="N3919" s="46">
        <f t="shared" si="795"/>
        <v>1843</v>
      </c>
      <c r="O3919" s="46">
        <f t="shared" si="796"/>
        <v>103</v>
      </c>
      <c r="P3919" s="46" t="s">
        <v>30</v>
      </c>
      <c r="Q3919" s="58">
        <f t="shared" si="797"/>
        <v>0</v>
      </c>
      <c r="R3919" s="46">
        <f t="shared" si="798"/>
        <v>516.04000000000008</v>
      </c>
      <c r="S3919" s="58" t="str">
        <f t="shared" si="799"/>
        <v>No Discount</v>
      </c>
      <c r="T3919" s="46" t="str">
        <f t="shared" si="800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801"/>
        <v>0</v>
      </c>
      <c r="W3919" s="46">
        <f t="shared" si="802"/>
        <v>516.04000000000008</v>
      </c>
      <c r="X3919" s="58">
        <f t="shared" si="803"/>
        <v>0</v>
      </c>
      <c r="Y3919" s="46" t="str">
        <f t="shared" si="804"/>
        <v>No</v>
      </c>
      <c r="Z3919" s="46" t="str">
        <f t="shared" si="805"/>
        <v>HIGH</v>
      </c>
    </row>
    <row r="3920" spans="1:26" x14ac:dyDescent="0.25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93"/>
        <v>4000</v>
      </c>
      <c r="L3920" s="46">
        <f t="shared" si="794"/>
        <v>4486</v>
      </c>
      <c r="M3920" s="46">
        <v>62</v>
      </c>
      <c r="N3920" s="46">
        <f t="shared" si="795"/>
        <v>4548</v>
      </c>
      <c r="O3920" s="46">
        <f t="shared" si="796"/>
        <v>548</v>
      </c>
      <c r="P3920" s="46" t="s">
        <v>30</v>
      </c>
      <c r="Q3920" s="58">
        <f t="shared" si="797"/>
        <v>0</v>
      </c>
      <c r="R3920" s="46" t="str">
        <f t="shared" si="798"/>
        <v>-</v>
      </c>
      <c r="S3920" s="58" t="str">
        <f t="shared" si="799"/>
        <v>No Discount</v>
      </c>
      <c r="T3920" s="46" t="str">
        <f t="shared" si="800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801"/>
        <v>0</v>
      </c>
      <c r="W3920" s="46" t="str">
        <f t="shared" si="802"/>
        <v>-</v>
      </c>
      <c r="X3920" s="58">
        <f t="shared" si="803"/>
        <v>0</v>
      </c>
      <c r="Y3920" s="46" t="str">
        <f t="shared" si="804"/>
        <v>No</v>
      </c>
      <c r="Z3920" s="46" t="str">
        <f t="shared" si="805"/>
        <v>Very high</v>
      </c>
    </row>
    <row r="3921" spans="1:26" x14ac:dyDescent="0.25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93"/>
        <v>192</v>
      </c>
      <c r="L3921" s="46">
        <f t="shared" si="794"/>
        <v>207</v>
      </c>
      <c r="M3921" s="46">
        <v>10</v>
      </c>
      <c r="N3921" s="46">
        <f t="shared" si="795"/>
        <v>217</v>
      </c>
      <c r="O3921" s="46">
        <f t="shared" si="796"/>
        <v>25</v>
      </c>
      <c r="P3921" s="46" t="s">
        <v>28</v>
      </c>
      <c r="Q3921" s="58">
        <f t="shared" si="797"/>
        <v>0</v>
      </c>
      <c r="R3921" s="46">
        <f t="shared" si="798"/>
        <v>32.549999999999997</v>
      </c>
      <c r="S3921" s="58" t="str">
        <f t="shared" si="799"/>
        <v>No Discount</v>
      </c>
      <c r="T3921" s="46" t="str">
        <f t="shared" si="800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801"/>
        <v>0</v>
      </c>
      <c r="W3921" s="46" t="str">
        <f t="shared" si="802"/>
        <v>-</v>
      </c>
      <c r="X3921" s="58">
        <f t="shared" si="803"/>
        <v>0</v>
      </c>
      <c r="Y3921" s="46" t="str">
        <f t="shared" si="804"/>
        <v>No</v>
      </c>
      <c r="Z3921" s="46" t="str">
        <f t="shared" si="805"/>
        <v>LOW</v>
      </c>
    </row>
    <row r="3922" spans="1:26" x14ac:dyDescent="0.25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93"/>
        <v>1068</v>
      </c>
      <c r="L3922" s="46">
        <f t="shared" si="794"/>
        <v>1176</v>
      </c>
      <c r="M3922" s="46">
        <v>46</v>
      </c>
      <c r="N3922" s="46">
        <f t="shared" si="795"/>
        <v>1222</v>
      </c>
      <c r="O3922" s="46">
        <f t="shared" si="796"/>
        <v>154</v>
      </c>
      <c r="P3922" s="46" t="s">
        <v>30</v>
      </c>
      <c r="Q3922" s="58">
        <f t="shared" si="797"/>
        <v>0</v>
      </c>
      <c r="R3922" s="46" t="str">
        <f t="shared" si="798"/>
        <v>-</v>
      </c>
      <c r="S3922" s="58" t="str">
        <f t="shared" si="799"/>
        <v>No Discount</v>
      </c>
      <c r="T3922" s="46" t="str">
        <f t="shared" si="800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801"/>
        <v>0</v>
      </c>
      <c r="W3922" s="46" t="str">
        <f t="shared" si="802"/>
        <v>-</v>
      </c>
      <c r="X3922" s="58">
        <f t="shared" si="803"/>
        <v>0</v>
      </c>
      <c r="Y3922" s="46" t="str">
        <f t="shared" si="804"/>
        <v>No</v>
      </c>
      <c r="Z3922" s="46" t="str">
        <f t="shared" si="805"/>
        <v>HIGH</v>
      </c>
    </row>
    <row r="3923" spans="1:26" x14ac:dyDescent="0.25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93"/>
        <v>13344</v>
      </c>
      <c r="L3923" s="46">
        <f t="shared" si="794"/>
        <v>14394</v>
      </c>
      <c r="M3923" s="46">
        <v>89</v>
      </c>
      <c r="N3923" s="46">
        <f t="shared" si="795"/>
        <v>14483</v>
      </c>
      <c r="O3923" s="46">
        <f t="shared" si="796"/>
        <v>1139</v>
      </c>
      <c r="P3923" s="46" t="s">
        <v>28</v>
      </c>
      <c r="Q3923" s="58">
        <f t="shared" si="797"/>
        <v>0</v>
      </c>
      <c r="R3923" s="46">
        <f t="shared" si="798"/>
        <v>4055.2400000000002</v>
      </c>
      <c r="S3923" s="58" t="str">
        <f t="shared" si="799"/>
        <v>No Discount</v>
      </c>
      <c r="T3923" s="46" t="str">
        <f t="shared" si="800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801"/>
        <v>0</v>
      </c>
      <c r="W3923" s="46">
        <f t="shared" si="802"/>
        <v>4055.2400000000002</v>
      </c>
      <c r="X3923" s="58">
        <f t="shared" si="803"/>
        <v>0</v>
      </c>
      <c r="Y3923" s="46" t="str">
        <f t="shared" si="804"/>
        <v>Yes</v>
      </c>
      <c r="Z3923" s="46" t="str">
        <f t="shared" si="805"/>
        <v>Very high</v>
      </c>
    </row>
    <row r="3924" spans="1:26" x14ac:dyDescent="0.25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93"/>
        <v>816</v>
      </c>
      <c r="L3924" s="46">
        <f t="shared" si="794"/>
        <v>888</v>
      </c>
      <c r="M3924" s="46">
        <v>54</v>
      </c>
      <c r="N3924" s="46">
        <f t="shared" si="795"/>
        <v>942</v>
      </c>
      <c r="O3924" s="46">
        <f t="shared" si="796"/>
        <v>126</v>
      </c>
      <c r="P3924" s="46" t="s">
        <v>28</v>
      </c>
      <c r="Q3924" s="58">
        <f t="shared" si="797"/>
        <v>0</v>
      </c>
      <c r="R3924" s="46">
        <f t="shared" si="798"/>
        <v>263.76000000000005</v>
      </c>
      <c r="S3924" s="58" t="str">
        <f t="shared" si="799"/>
        <v>No Discount</v>
      </c>
      <c r="T3924" s="46" t="str">
        <f t="shared" si="800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801"/>
        <v>0</v>
      </c>
      <c r="W3924" s="46">
        <f t="shared" si="802"/>
        <v>263.76000000000005</v>
      </c>
      <c r="X3924" s="58">
        <f t="shared" si="803"/>
        <v>0</v>
      </c>
      <c r="Y3924" s="46" t="str">
        <f t="shared" si="804"/>
        <v>No</v>
      </c>
      <c r="Z3924" s="46" t="str">
        <f t="shared" si="805"/>
        <v>HIGH</v>
      </c>
    </row>
    <row r="3925" spans="1:26" x14ac:dyDescent="0.25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93"/>
        <v>4816</v>
      </c>
      <c r="L3925" s="46">
        <f t="shared" si="794"/>
        <v>5052</v>
      </c>
      <c r="M3925" s="46">
        <v>21</v>
      </c>
      <c r="N3925" s="46">
        <f t="shared" si="795"/>
        <v>5073</v>
      </c>
      <c r="O3925" s="46">
        <f t="shared" si="796"/>
        <v>257</v>
      </c>
      <c r="P3925" s="46" t="s">
        <v>28</v>
      </c>
      <c r="Q3925" s="58">
        <f t="shared" si="797"/>
        <v>0</v>
      </c>
      <c r="R3925" s="46" t="str">
        <f t="shared" si="798"/>
        <v>-</v>
      </c>
      <c r="S3925" s="58" t="str">
        <f t="shared" si="799"/>
        <v>No Discount</v>
      </c>
      <c r="T3925" s="46" t="str">
        <f t="shared" si="800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801"/>
        <v>0</v>
      </c>
      <c r="W3925" s="46" t="str">
        <f t="shared" si="802"/>
        <v>-</v>
      </c>
      <c r="X3925" s="58">
        <f t="shared" si="803"/>
        <v>0</v>
      </c>
      <c r="Y3925" s="46" t="str">
        <f t="shared" si="804"/>
        <v>Yes</v>
      </c>
      <c r="Z3925" s="46" t="str">
        <f t="shared" si="805"/>
        <v>MID</v>
      </c>
    </row>
    <row r="3926" spans="1:26" x14ac:dyDescent="0.25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93"/>
        <v>574</v>
      </c>
      <c r="L3926" s="46">
        <f t="shared" si="794"/>
        <v>644</v>
      </c>
      <c r="M3926" s="46">
        <v>10</v>
      </c>
      <c r="N3926" s="46">
        <f t="shared" si="795"/>
        <v>654</v>
      </c>
      <c r="O3926" s="46">
        <f t="shared" si="796"/>
        <v>80</v>
      </c>
      <c r="P3926" s="46" t="s">
        <v>30</v>
      </c>
      <c r="Q3926" s="58">
        <f t="shared" si="797"/>
        <v>0.3</v>
      </c>
      <c r="R3926" s="46">
        <f t="shared" si="798"/>
        <v>196.2</v>
      </c>
      <c r="S3926" s="58" t="str">
        <f t="shared" si="799"/>
        <v>No Discount</v>
      </c>
      <c r="T3926" s="46" t="str">
        <f t="shared" si="800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801"/>
        <v>0.3</v>
      </c>
      <c r="W3926" s="46">
        <f t="shared" si="802"/>
        <v>196.2</v>
      </c>
      <c r="X3926" s="58">
        <f t="shared" si="803"/>
        <v>0</v>
      </c>
      <c r="Y3926" s="46" t="str">
        <f t="shared" si="804"/>
        <v>No</v>
      </c>
      <c r="Z3926" s="46" t="str">
        <f t="shared" si="805"/>
        <v>LOW</v>
      </c>
    </row>
    <row r="3927" spans="1:26" x14ac:dyDescent="0.25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93"/>
        <v>3591</v>
      </c>
      <c r="L3927" s="46">
        <f t="shared" si="794"/>
        <v>3915</v>
      </c>
      <c r="M3927" s="46">
        <v>54</v>
      </c>
      <c r="N3927" s="46">
        <f t="shared" si="795"/>
        <v>3969</v>
      </c>
      <c r="O3927" s="46">
        <f t="shared" si="796"/>
        <v>378</v>
      </c>
      <c r="P3927" s="46" t="s">
        <v>28</v>
      </c>
      <c r="Q3927" s="58">
        <f t="shared" si="797"/>
        <v>0</v>
      </c>
      <c r="R3927" s="46" t="str">
        <f t="shared" si="798"/>
        <v>-</v>
      </c>
      <c r="S3927" s="58" t="str">
        <f t="shared" si="799"/>
        <v>No Discount</v>
      </c>
      <c r="T3927" s="46" t="str">
        <f t="shared" si="800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801"/>
        <v>0</v>
      </c>
      <c r="W3927" s="46" t="str">
        <f t="shared" si="802"/>
        <v>-</v>
      </c>
      <c r="X3927" s="58">
        <f t="shared" si="803"/>
        <v>0</v>
      </c>
      <c r="Y3927" s="46" t="str">
        <f t="shared" si="804"/>
        <v>Yes</v>
      </c>
      <c r="Z3927" s="46" t="str">
        <f t="shared" si="805"/>
        <v>HIGH</v>
      </c>
    </row>
    <row r="3928" spans="1:26" x14ac:dyDescent="0.25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93"/>
        <v>2340</v>
      </c>
      <c r="L3928" s="46">
        <f t="shared" si="794"/>
        <v>2433</v>
      </c>
      <c r="M3928" s="46">
        <v>98</v>
      </c>
      <c r="N3928" s="46">
        <f t="shared" si="795"/>
        <v>2531</v>
      </c>
      <c r="O3928" s="46">
        <f t="shared" si="796"/>
        <v>191</v>
      </c>
      <c r="P3928" s="46" t="s">
        <v>30</v>
      </c>
      <c r="Q3928" s="58">
        <f t="shared" si="797"/>
        <v>0</v>
      </c>
      <c r="R3928" s="46">
        <f t="shared" si="798"/>
        <v>379.65</v>
      </c>
      <c r="S3928" s="58" t="str">
        <f t="shared" si="799"/>
        <v>No Discount</v>
      </c>
      <c r="T3928" s="46" t="str">
        <f t="shared" si="800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801"/>
        <v>0</v>
      </c>
      <c r="W3928" s="46" t="str">
        <f t="shared" si="802"/>
        <v>-</v>
      </c>
      <c r="X3928" s="58">
        <f t="shared" si="803"/>
        <v>0</v>
      </c>
      <c r="Y3928" s="46" t="str">
        <f t="shared" si="804"/>
        <v>No</v>
      </c>
      <c r="Z3928" s="46" t="str">
        <f t="shared" si="805"/>
        <v>Very high</v>
      </c>
    </row>
    <row r="3929" spans="1:26" x14ac:dyDescent="0.25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93"/>
        <v>814</v>
      </c>
      <c r="L3929" s="46">
        <f t="shared" si="794"/>
        <v>887</v>
      </c>
      <c r="M3929" s="46">
        <v>92</v>
      </c>
      <c r="N3929" s="46">
        <f t="shared" si="795"/>
        <v>979</v>
      </c>
      <c r="O3929" s="46">
        <f t="shared" si="796"/>
        <v>165</v>
      </c>
      <c r="P3929" s="46" t="s">
        <v>30</v>
      </c>
      <c r="Q3929" s="58">
        <f t="shared" si="797"/>
        <v>0</v>
      </c>
      <c r="R3929" s="46">
        <f t="shared" si="798"/>
        <v>274.12</v>
      </c>
      <c r="S3929" s="58" t="str">
        <f t="shared" si="799"/>
        <v>No Discount</v>
      </c>
      <c r="T3929" s="46" t="str">
        <f t="shared" si="800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801"/>
        <v>0</v>
      </c>
      <c r="W3929" s="46">
        <f t="shared" si="802"/>
        <v>274.12</v>
      </c>
      <c r="X3929" s="58">
        <f t="shared" si="803"/>
        <v>0</v>
      </c>
      <c r="Y3929" s="46" t="str">
        <f t="shared" si="804"/>
        <v>No</v>
      </c>
      <c r="Z3929" s="46" t="str">
        <f t="shared" si="805"/>
        <v>Very high</v>
      </c>
    </row>
    <row r="3930" spans="1:26" x14ac:dyDescent="0.25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93"/>
        <v>5146</v>
      </c>
      <c r="L3930" s="46">
        <f t="shared" si="794"/>
        <v>5556</v>
      </c>
      <c r="M3930" s="46">
        <v>52</v>
      </c>
      <c r="N3930" s="46">
        <f t="shared" si="795"/>
        <v>5608</v>
      </c>
      <c r="O3930" s="46">
        <f t="shared" si="796"/>
        <v>462</v>
      </c>
      <c r="P3930" s="46" t="s">
        <v>28</v>
      </c>
      <c r="Q3930" s="58">
        <f t="shared" si="797"/>
        <v>0.3</v>
      </c>
      <c r="R3930" s="46">
        <f t="shared" si="798"/>
        <v>1682.3999999999999</v>
      </c>
      <c r="S3930" s="58" t="str">
        <f t="shared" si="799"/>
        <v>No Discount</v>
      </c>
      <c r="T3930" s="46" t="str">
        <f t="shared" si="800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801"/>
        <v>0.3</v>
      </c>
      <c r="W3930" s="46">
        <f t="shared" si="802"/>
        <v>1682.3999999999999</v>
      </c>
      <c r="X3930" s="58">
        <f t="shared" si="803"/>
        <v>0</v>
      </c>
      <c r="Y3930" s="46" t="str">
        <f t="shared" si="804"/>
        <v>Yes</v>
      </c>
      <c r="Z3930" s="46" t="str">
        <f t="shared" si="805"/>
        <v>HIGH</v>
      </c>
    </row>
    <row r="3931" spans="1:26" x14ac:dyDescent="0.25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93"/>
        <v>1103</v>
      </c>
      <c r="L3931" s="46">
        <f t="shared" si="794"/>
        <v>1169</v>
      </c>
      <c r="M3931" s="46">
        <v>87</v>
      </c>
      <c r="N3931" s="46">
        <f t="shared" si="795"/>
        <v>1256</v>
      </c>
      <c r="O3931" s="46">
        <f t="shared" si="796"/>
        <v>153</v>
      </c>
      <c r="P3931" s="46" t="s">
        <v>30</v>
      </c>
      <c r="Q3931" s="58">
        <f t="shared" si="797"/>
        <v>0.3</v>
      </c>
      <c r="R3931" s="46">
        <f t="shared" si="798"/>
        <v>376.8</v>
      </c>
      <c r="S3931" s="58" t="str">
        <f t="shared" si="799"/>
        <v>No Discount</v>
      </c>
      <c r="T3931" s="46" t="str">
        <f t="shared" si="800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801"/>
        <v>0.3</v>
      </c>
      <c r="W3931" s="46">
        <f t="shared" si="802"/>
        <v>376.8</v>
      </c>
      <c r="X3931" s="58">
        <f t="shared" si="803"/>
        <v>0</v>
      </c>
      <c r="Y3931" s="46" t="str">
        <f t="shared" si="804"/>
        <v>Yes</v>
      </c>
      <c r="Z3931" s="46" t="str">
        <f t="shared" si="805"/>
        <v>Very high</v>
      </c>
    </row>
    <row r="3932" spans="1:26" x14ac:dyDescent="0.25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93"/>
        <v>4950</v>
      </c>
      <c r="L3932" s="46">
        <f t="shared" si="794"/>
        <v>5394</v>
      </c>
      <c r="M3932" s="46">
        <v>23</v>
      </c>
      <c r="N3932" s="46">
        <f t="shared" si="795"/>
        <v>5417</v>
      </c>
      <c r="O3932" s="46">
        <f t="shared" si="796"/>
        <v>467</v>
      </c>
      <c r="P3932" s="46" t="s">
        <v>28</v>
      </c>
      <c r="Q3932" s="58">
        <f t="shared" si="797"/>
        <v>0</v>
      </c>
      <c r="R3932" s="46">
        <f t="shared" si="798"/>
        <v>812.55</v>
      </c>
      <c r="S3932" s="58" t="str">
        <f t="shared" si="799"/>
        <v>No Discount</v>
      </c>
      <c r="T3932" s="46" t="str">
        <f t="shared" si="800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801"/>
        <v>0</v>
      </c>
      <c r="W3932" s="46" t="str">
        <f t="shared" si="802"/>
        <v>-</v>
      </c>
      <c r="X3932" s="58">
        <f t="shared" si="803"/>
        <v>0</v>
      </c>
      <c r="Y3932" s="46" t="str">
        <f t="shared" si="804"/>
        <v>No</v>
      </c>
      <c r="Z3932" s="46" t="str">
        <f t="shared" si="805"/>
        <v>MID</v>
      </c>
    </row>
    <row r="3933" spans="1:26" x14ac:dyDescent="0.25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93"/>
        <v>20090</v>
      </c>
      <c r="L3933" s="46">
        <f t="shared" si="794"/>
        <v>20867</v>
      </c>
      <c r="M3933" s="46">
        <v>62</v>
      </c>
      <c r="N3933" s="46">
        <f t="shared" si="795"/>
        <v>20929</v>
      </c>
      <c r="O3933" s="46">
        <f t="shared" si="796"/>
        <v>839</v>
      </c>
      <c r="P3933" s="46" t="s">
        <v>30</v>
      </c>
      <c r="Q3933" s="58">
        <f t="shared" si="797"/>
        <v>0</v>
      </c>
      <c r="R3933" s="46">
        <f t="shared" si="798"/>
        <v>5860.1200000000008</v>
      </c>
      <c r="S3933" s="58" t="str">
        <f t="shared" si="799"/>
        <v>No Discount</v>
      </c>
      <c r="T3933" s="46" t="str">
        <f t="shared" si="800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801"/>
        <v>0</v>
      </c>
      <c r="W3933" s="46">
        <f t="shared" si="802"/>
        <v>5860.1200000000008</v>
      </c>
      <c r="X3933" s="58">
        <f t="shared" si="803"/>
        <v>0</v>
      </c>
      <c r="Y3933" s="46" t="str">
        <f t="shared" si="804"/>
        <v>Yes</v>
      </c>
      <c r="Z3933" s="46" t="str">
        <f t="shared" si="805"/>
        <v>Very high</v>
      </c>
    </row>
    <row r="3934" spans="1:26" x14ac:dyDescent="0.25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93"/>
        <v>36640</v>
      </c>
      <c r="L3934" s="46">
        <f t="shared" si="794"/>
        <v>39610</v>
      </c>
      <c r="M3934" s="46">
        <v>26</v>
      </c>
      <c r="N3934" s="46">
        <f t="shared" si="795"/>
        <v>39636</v>
      </c>
      <c r="O3934" s="46">
        <f t="shared" si="796"/>
        <v>2996</v>
      </c>
      <c r="P3934" s="46" t="s">
        <v>28</v>
      </c>
      <c r="Q3934" s="58">
        <f t="shared" si="797"/>
        <v>0</v>
      </c>
      <c r="R3934" s="46">
        <f t="shared" si="798"/>
        <v>11098.080000000002</v>
      </c>
      <c r="S3934" s="58" t="str">
        <f t="shared" si="799"/>
        <v>No Discount</v>
      </c>
      <c r="T3934" s="46" t="str">
        <f t="shared" si="800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801"/>
        <v>0</v>
      </c>
      <c r="W3934" s="46">
        <f t="shared" si="802"/>
        <v>11098.080000000002</v>
      </c>
      <c r="X3934" s="58">
        <f t="shared" si="803"/>
        <v>0</v>
      </c>
      <c r="Y3934" s="46" t="str">
        <f t="shared" si="804"/>
        <v>Yes</v>
      </c>
      <c r="Z3934" s="46" t="str">
        <f t="shared" si="805"/>
        <v>MID</v>
      </c>
    </row>
    <row r="3935" spans="1:26" x14ac:dyDescent="0.25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93"/>
        <v>748</v>
      </c>
      <c r="L3935" s="46">
        <f t="shared" si="794"/>
        <v>808</v>
      </c>
      <c r="M3935" s="46">
        <v>30</v>
      </c>
      <c r="N3935" s="46">
        <f t="shared" si="795"/>
        <v>838</v>
      </c>
      <c r="O3935" s="46">
        <f t="shared" si="796"/>
        <v>90</v>
      </c>
      <c r="P3935" s="46" t="s">
        <v>28</v>
      </c>
      <c r="Q3935" s="58">
        <f t="shared" si="797"/>
        <v>0</v>
      </c>
      <c r="R3935" s="46">
        <f t="shared" si="798"/>
        <v>234.64000000000001</v>
      </c>
      <c r="S3935" s="58" t="str">
        <f t="shared" si="799"/>
        <v>No Discount</v>
      </c>
      <c r="T3935" s="46" t="str">
        <f t="shared" si="800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801"/>
        <v>0</v>
      </c>
      <c r="W3935" s="46">
        <f t="shared" si="802"/>
        <v>234.64000000000001</v>
      </c>
      <c r="X3935" s="58">
        <f t="shared" si="803"/>
        <v>0</v>
      </c>
      <c r="Y3935" s="46" t="str">
        <f t="shared" si="804"/>
        <v>No</v>
      </c>
      <c r="Z3935" s="46" t="str">
        <f t="shared" si="805"/>
        <v>MID</v>
      </c>
    </row>
    <row r="3936" spans="1:26" x14ac:dyDescent="0.25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93"/>
        <v>5114</v>
      </c>
      <c r="L3936" s="46">
        <f t="shared" si="794"/>
        <v>5580</v>
      </c>
      <c r="M3936" s="46">
        <v>47</v>
      </c>
      <c r="N3936" s="46">
        <f t="shared" si="795"/>
        <v>5627</v>
      </c>
      <c r="O3936" s="46">
        <f t="shared" si="796"/>
        <v>513</v>
      </c>
      <c r="P3936" s="46" t="s">
        <v>28</v>
      </c>
      <c r="Q3936" s="58">
        <f t="shared" si="797"/>
        <v>0</v>
      </c>
      <c r="R3936" s="46">
        <f t="shared" si="798"/>
        <v>1575.5600000000002</v>
      </c>
      <c r="S3936" s="58" t="str">
        <f t="shared" si="799"/>
        <v>No Discount</v>
      </c>
      <c r="T3936" s="46" t="str">
        <f t="shared" si="800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801"/>
        <v>0</v>
      </c>
      <c r="W3936" s="46">
        <f t="shared" si="802"/>
        <v>1575.5600000000002</v>
      </c>
      <c r="X3936" s="58">
        <f t="shared" si="803"/>
        <v>0</v>
      </c>
      <c r="Y3936" s="46" t="str">
        <f t="shared" si="804"/>
        <v>Yes</v>
      </c>
      <c r="Z3936" s="46" t="str">
        <f t="shared" si="805"/>
        <v>HIGH</v>
      </c>
    </row>
    <row r="3937" spans="1:26" x14ac:dyDescent="0.25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93"/>
        <v>518</v>
      </c>
      <c r="L3937" s="46">
        <f t="shared" si="794"/>
        <v>546</v>
      </c>
      <c r="M3937" s="46">
        <v>10</v>
      </c>
      <c r="N3937" s="46">
        <f t="shared" si="795"/>
        <v>556</v>
      </c>
      <c r="O3937" s="46">
        <f t="shared" si="796"/>
        <v>38</v>
      </c>
      <c r="P3937" s="46" t="s">
        <v>30</v>
      </c>
      <c r="Q3937" s="58">
        <f t="shared" si="797"/>
        <v>0</v>
      </c>
      <c r="R3937" s="46">
        <f t="shared" si="798"/>
        <v>155.68</v>
      </c>
      <c r="S3937" s="58" t="str">
        <f t="shared" si="799"/>
        <v>No Discount</v>
      </c>
      <c r="T3937" s="46" t="str">
        <f t="shared" si="800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801"/>
        <v>0</v>
      </c>
      <c r="W3937" s="46">
        <f t="shared" si="802"/>
        <v>155.68</v>
      </c>
      <c r="X3937" s="58">
        <f t="shared" si="803"/>
        <v>0</v>
      </c>
      <c r="Y3937" s="46" t="str">
        <f t="shared" si="804"/>
        <v>No</v>
      </c>
      <c r="Z3937" s="46" t="str">
        <f t="shared" si="805"/>
        <v>LOW</v>
      </c>
    </row>
    <row r="3938" spans="1:26" x14ac:dyDescent="0.25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93"/>
        <v>1113</v>
      </c>
      <c r="L3938" s="46">
        <f t="shared" si="794"/>
        <v>1212</v>
      </c>
      <c r="M3938" s="46">
        <v>60</v>
      </c>
      <c r="N3938" s="46">
        <f t="shared" si="795"/>
        <v>1272</v>
      </c>
      <c r="O3938" s="46">
        <f t="shared" si="796"/>
        <v>159</v>
      </c>
      <c r="P3938" s="46" t="s">
        <v>28</v>
      </c>
      <c r="Q3938" s="58">
        <f t="shared" si="797"/>
        <v>0</v>
      </c>
      <c r="R3938" s="46">
        <f t="shared" si="798"/>
        <v>356.16</v>
      </c>
      <c r="S3938" s="58" t="str">
        <f t="shared" si="799"/>
        <v>No Discount</v>
      </c>
      <c r="T3938" s="46" t="str">
        <f t="shared" si="800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801"/>
        <v>0</v>
      </c>
      <c r="W3938" s="46">
        <f t="shared" si="802"/>
        <v>356.16</v>
      </c>
      <c r="X3938" s="58">
        <f t="shared" si="803"/>
        <v>0</v>
      </c>
      <c r="Y3938" s="46" t="str">
        <f t="shared" si="804"/>
        <v>No</v>
      </c>
      <c r="Z3938" s="46" t="str">
        <f t="shared" si="805"/>
        <v>HIGH</v>
      </c>
    </row>
    <row r="3939" spans="1:26" x14ac:dyDescent="0.25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93"/>
        <v>7326</v>
      </c>
      <c r="L3939" s="46">
        <f t="shared" si="794"/>
        <v>8154</v>
      </c>
      <c r="M3939" s="46">
        <v>50</v>
      </c>
      <c r="N3939" s="46">
        <f t="shared" si="795"/>
        <v>8204</v>
      </c>
      <c r="O3939" s="46">
        <f t="shared" si="796"/>
        <v>878</v>
      </c>
      <c r="P3939" s="46" t="s">
        <v>28</v>
      </c>
      <c r="Q3939" s="58">
        <f t="shared" si="797"/>
        <v>0</v>
      </c>
      <c r="R3939" s="46">
        <f t="shared" si="798"/>
        <v>2297.1200000000003</v>
      </c>
      <c r="S3939" s="58" t="str">
        <f t="shared" si="799"/>
        <v>No Discount</v>
      </c>
      <c r="T3939" s="46" t="str">
        <f t="shared" si="800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801"/>
        <v>0</v>
      </c>
      <c r="W3939" s="46">
        <f t="shared" si="802"/>
        <v>2297.1200000000003</v>
      </c>
      <c r="X3939" s="58">
        <f t="shared" si="803"/>
        <v>0</v>
      </c>
      <c r="Y3939" s="46" t="str">
        <f t="shared" si="804"/>
        <v>Yes</v>
      </c>
      <c r="Z3939" s="46" t="str">
        <f t="shared" si="805"/>
        <v>HIGH</v>
      </c>
    </row>
    <row r="3940" spans="1:26" x14ac:dyDescent="0.25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93"/>
        <v>6618</v>
      </c>
      <c r="L3940" s="46">
        <f t="shared" si="794"/>
        <v>7014</v>
      </c>
      <c r="M3940" s="46">
        <v>51</v>
      </c>
      <c r="N3940" s="46">
        <f t="shared" si="795"/>
        <v>7065</v>
      </c>
      <c r="O3940" s="46">
        <f t="shared" si="796"/>
        <v>447</v>
      </c>
      <c r="P3940" s="46" t="s">
        <v>28</v>
      </c>
      <c r="Q3940" s="58">
        <f t="shared" si="797"/>
        <v>0</v>
      </c>
      <c r="R3940" s="46" t="str">
        <f t="shared" si="798"/>
        <v>-</v>
      </c>
      <c r="S3940" s="58" t="str">
        <f t="shared" si="799"/>
        <v>No Discount</v>
      </c>
      <c r="T3940" s="46" t="str">
        <f t="shared" si="800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801"/>
        <v>0</v>
      </c>
      <c r="W3940" s="46" t="str">
        <f t="shared" si="802"/>
        <v>-</v>
      </c>
      <c r="X3940" s="58">
        <f t="shared" si="803"/>
        <v>0</v>
      </c>
      <c r="Y3940" s="46" t="str">
        <f t="shared" si="804"/>
        <v>Yes</v>
      </c>
      <c r="Z3940" s="46" t="str">
        <f t="shared" si="805"/>
        <v>HIGH</v>
      </c>
    </row>
    <row r="3941" spans="1:26" x14ac:dyDescent="0.25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93"/>
        <v>486</v>
      </c>
      <c r="L3941" s="46">
        <f t="shared" si="794"/>
        <v>525</v>
      </c>
      <c r="M3941" s="46">
        <v>30</v>
      </c>
      <c r="N3941" s="46">
        <f t="shared" si="795"/>
        <v>555</v>
      </c>
      <c r="O3941" s="46">
        <f t="shared" si="796"/>
        <v>69</v>
      </c>
      <c r="P3941" s="46" t="s">
        <v>30</v>
      </c>
      <c r="Q3941" s="58">
        <f t="shared" si="797"/>
        <v>0</v>
      </c>
      <c r="R3941" s="46">
        <f t="shared" si="798"/>
        <v>155.4</v>
      </c>
      <c r="S3941" s="58" t="str">
        <f t="shared" si="799"/>
        <v>No Discount</v>
      </c>
      <c r="T3941" s="46" t="str">
        <f t="shared" si="800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801"/>
        <v>0</v>
      </c>
      <c r="W3941" s="46">
        <f t="shared" si="802"/>
        <v>155.4</v>
      </c>
      <c r="X3941" s="58">
        <f t="shared" si="803"/>
        <v>0</v>
      </c>
      <c r="Y3941" s="46" t="str">
        <f t="shared" si="804"/>
        <v>No</v>
      </c>
      <c r="Z3941" s="46" t="str">
        <f t="shared" si="805"/>
        <v>MID</v>
      </c>
    </row>
    <row r="3942" spans="1:26" x14ac:dyDescent="0.25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93"/>
        <v>57675</v>
      </c>
      <c r="L3942" s="46">
        <f t="shared" si="794"/>
        <v>64698</v>
      </c>
      <c r="M3942" s="46">
        <v>84</v>
      </c>
      <c r="N3942" s="46">
        <f t="shared" si="795"/>
        <v>64782</v>
      </c>
      <c r="O3942" s="46">
        <f t="shared" si="796"/>
        <v>7107</v>
      </c>
      <c r="P3942" s="46" t="s">
        <v>30</v>
      </c>
      <c r="Q3942" s="58">
        <f t="shared" si="797"/>
        <v>0</v>
      </c>
      <c r="R3942" s="46">
        <f t="shared" si="798"/>
        <v>9717.2999999999993</v>
      </c>
      <c r="S3942" s="58" t="str">
        <f t="shared" si="799"/>
        <v>No Discount</v>
      </c>
      <c r="T3942" s="46" t="str">
        <f t="shared" si="800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801"/>
        <v>0</v>
      </c>
      <c r="W3942" s="46" t="str">
        <f t="shared" si="802"/>
        <v>-</v>
      </c>
      <c r="X3942" s="58">
        <f t="shared" si="803"/>
        <v>0</v>
      </c>
      <c r="Y3942" s="46" t="str">
        <f t="shared" si="804"/>
        <v>Yes</v>
      </c>
      <c r="Z3942" s="46" t="str">
        <f t="shared" si="805"/>
        <v>Very high</v>
      </c>
    </row>
    <row r="3943" spans="1:26" x14ac:dyDescent="0.25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93"/>
        <v>17829</v>
      </c>
      <c r="L3943" s="46">
        <f t="shared" si="794"/>
        <v>19833</v>
      </c>
      <c r="M3943" s="46">
        <v>63</v>
      </c>
      <c r="N3943" s="46">
        <f t="shared" si="795"/>
        <v>19896</v>
      </c>
      <c r="O3943" s="46">
        <f t="shared" si="796"/>
        <v>2067</v>
      </c>
      <c r="P3943" s="46" t="s">
        <v>30</v>
      </c>
      <c r="Q3943" s="58">
        <f t="shared" si="797"/>
        <v>0</v>
      </c>
      <c r="R3943" s="46" t="str">
        <f t="shared" si="798"/>
        <v>-</v>
      </c>
      <c r="S3943" s="58" t="str">
        <f t="shared" si="799"/>
        <v>No Discount</v>
      </c>
      <c r="T3943" s="46" t="str">
        <f t="shared" si="800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801"/>
        <v>0</v>
      </c>
      <c r="W3943" s="46" t="str">
        <f t="shared" si="802"/>
        <v>-</v>
      </c>
      <c r="X3943" s="58">
        <f t="shared" si="803"/>
        <v>0</v>
      </c>
      <c r="Y3943" s="46" t="str">
        <f t="shared" si="804"/>
        <v>Yes</v>
      </c>
      <c r="Z3943" s="46" t="str">
        <f t="shared" si="805"/>
        <v>Very high</v>
      </c>
    </row>
    <row r="3944" spans="1:26" x14ac:dyDescent="0.25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93"/>
        <v>1497</v>
      </c>
      <c r="L3944" s="46">
        <f t="shared" si="794"/>
        <v>1512</v>
      </c>
      <c r="M3944" s="46">
        <v>54</v>
      </c>
      <c r="N3944" s="46">
        <f t="shared" si="795"/>
        <v>1566</v>
      </c>
      <c r="O3944" s="46">
        <f t="shared" si="796"/>
        <v>69</v>
      </c>
      <c r="P3944" s="46" t="s">
        <v>28</v>
      </c>
      <c r="Q3944" s="58">
        <f t="shared" si="797"/>
        <v>0</v>
      </c>
      <c r="R3944" s="46" t="str">
        <f t="shared" si="798"/>
        <v>-</v>
      </c>
      <c r="S3944" s="58" t="str">
        <f t="shared" si="799"/>
        <v>No Discount</v>
      </c>
      <c r="T3944" s="46" t="str">
        <f t="shared" si="800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801"/>
        <v>0</v>
      </c>
      <c r="W3944" s="46" t="str">
        <f t="shared" si="802"/>
        <v>-</v>
      </c>
      <c r="X3944" s="58">
        <f t="shared" si="803"/>
        <v>0</v>
      </c>
      <c r="Y3944" s="46" t="str">
        <f t="shared" si="804"/>
        <v>No</v>
      </c>
      <c r="Z3944" s="46" t="str">
        <f t="shared" si="805"/>
        <v>HIGH</v>
      </c>
    </row>
    <row r="3945" spans="1:26" x14ac:dyDescent="0.25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93"/>
        <v>1257</v>
      </c>
      <c r="L3945" s="46">
        <f t="shared" si="794"/>
        <v>1358</v>
      </c>
      <c r="M3945" s="46">
        <v>60</v>
      </c>
      <c r="N3945" s="46">
        <f t="shared" si="795"/>
        <v>1418</v>
      </c>
      <c r="O3945" s="46">
        <f t="shared" si="796"/>
        <v>161</v>
      </c>
      <c r="P3945" s="46" t="s">
        <v>28</v>
      </c>
      <c r="Q3945" s="58">
        <f t="shared" si="797"/>
        <v>0</v>
      </c>
      <c r="R3945" s="46">
        <f t="shared" si="798"/>
        <v>212.7</v>
      </c>
      <c r="S3945" s="58" t="str">
        <f t="shared" si="799"/>
        <v>No Discount</v>
      </c>
      <c r="T3945" s="46" t="str">
        <f t="shared" si="800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801"/>
        <v>0</v>
      </c>
      <c r="W3945" s="46" t="str">
        <f t="shared" si="802"/>
        <v>-</v>
      </c>
      <c r="X3945" s="58">
        <f t="shared" si="803"/>
        <v>0</v>
      </c>
      <c r="Y3945" s="46" t="str">
        <f t="shared" si="804"/>
        <v>No</v>
      </c>
      <c r="Z3945" s="46" t="str">
        <f t="shared" si="805"/>
        <v>HIGH</v>
      </c>
    </row>
    <row r="3946" spans="1:26" x14ac:dyDescent="0.25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93"/>
        <v>8646</v>
      </c>
      <c r="L3946" s="46">
        <f t="shared" si="794"/>
        <v>9428</v>
      </c>
      <c r="M3946" s="46">
        <v>40</v>
      </c>
      <c r="N3946" s="46">
        <f t="shared" si="795"/>
        <v>9468</v>
      </c>
      <c r="O3946" s="46">
        <f t="shared" si="796"/>
        <v>822</v>
      </c>
      <c r="P3946" s="46" t="s">
        <v>30</v>
      </c>
      <c r="Q3946" s="58">
        <f t="shared" si="797"/>
        <v>0.3</v>
      </c>
      <c r="R3946" s="46">
        <f t="shared" si="798"/>
        <v>2840.4</v>
      </c>
      <c r="S3946" s="58" t="str">
        <f t="shared" si="799"/>
        <v>No Discount</v>
      </c>
      <c r="T3946" s="46" t="str">
        <f t="shared" si="800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801"/>
        <v>0.3</v>
      </c>
      <c r="W3946" s="46">
        <f t="shared" si="802"/>
        <v>2840.4</v>
      </c>
      <c r="X3946" s="58">
        <f t="shared" si="803"/>
        <v>0</v>
      </c>
      <c r="Y3946" s="46" t="str">
        <f t="shared" si="804"/>
        <v>Yes</v>
      </c>
      <c r="Z3946" s="46" t="str">
        <f t="shared" si="805"/>
        <v>MID</v>
      </c>
    </row>
    <row r="3947" spans="1:26" x14ac:dyDescent="0.25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93"/>
        <v>3432</v>
      </c>
      <c r="L3947" s="46">
        <f t="shared" si="794"/>
        <v>3668</v>
      </c>
      <c r="M3947" s="46">
        <v>65</v>
      </c>
      <c r="N3947" s="46">
        <f t="shared" si="795"/>
        <v>3733</v>
      </c>
      <c r="O3947" s="46">
        <f t="shared" si="796"/>
        <v>301</v>
      </c>
      <c r="P3947" s="46" t="s">
        <v>30</v>
      </c>
      <c r="Q3947" s="58">
        <f t="shared" si="797"/>
        <v>0</v>
      </c>
      <c r="R3947" s="46">
        <f t="shared" si="798"/>
        <v>559.94999999999993</v>
      </c>
      <c r="S3947" s="58" t="str">
        <f t="shared" si="799"/>
        <v>No Discount</v>
      </c>
      <c r="T3947" s="46" t="str">
        <f t="shared" si="800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801"/>
        <v>0</v>
      </c>
      <c r="W3947" s="46" t="str">
        <f t="shared" si="802"/>
        <v>-</v>
      </c>
      <c r="X3947" s="58">
        <f t="shared" si="803"/>
        <v>0</v>
      </c>
      <c r="Y3947" s="46" t="str">
        <f t="shared" si="804"/>
        <v>Yes</v>
      </c>
      <c r="Z3947" s="46" t="str">
        <f t="shared" si="805"/>
        <v>Very high</v>
      </c>
    </row>
    <row r="3948" spans="1:26" x14ac:dyDescent="0.25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93"/>
        <v>964</v>
      </c>
      <c r="L3948" s="46">
        <f t="shared" si="794"/>
        <v>1060</v>
      </c>
      <c r="M3948" s="46">
        <v>65</v>
      </c>
      <c r="N3948" s="46">
        <f t="shared" si="795"/>
        <v>1125</v>
      </c>
      <c r="O3948" s="46">
        <f t="shared" si="796"/>
        <v>161</v>
      </c>
      <c r="P3948" s="46" t="s">
        <v>152</v>
      </c>
      <c r="Q3948" s="58">
        <f t="shared" si="797"/>
        <v>0.3</v>
      </c>
      <c r="R3948" s="46">
        <f t="shared" si="798"/>
        <v>337.5</v>
      </c>
      <c r="S3948" s="58" t="str">
        <f t="shared" si="799"/>
        <v>No Discount</v>
      </c>
      <c r="T3948" s="46" t="str">
        <f t="shared" si="800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801"/>
        <v>0.3</v>
      </c>
      <c r="W3948" s="46">
        <f t="shared" si="802"/>
        <v>337.5</v>
      </c>
      <c r="X3948" s="58">
        <f t="shared" si="803"/>
        <v>0</v>
      </c>
      <c r="Y3948" s="46" t="str">
        <f t="shared" si="804"/>
        <v>No</v>
      </c>
      <c r="Z3948" s="46" t="str">
        <f t="shared" si="805"/>
        <v>Very high</v>
      </c>
    </row>
    <row r="3949" spans="1:26" x14ac:dyDescent="0.25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93"/>
        <v>5220</v>
      </c>
      <c r="L3949" s="46">
        <f t="shared" si="794"/>
        <v>5424</v>
      </c>
      <c r="M3949" s="46">
        <v>99</v>
      </c>
      <c r="N3949" s="46">
        <f t="shared" si="795"/>
        <v>5523</v>
      </c>
      <c r="O3949" s="46">
        <f t="shared" si="796"/>
        <v>303</v>
      </c>
      <c r="P3949" s="46" t="s">
        <v>30</v>
      </c>
      <c r="Q3949" s="58">
        <f t="shared" si="797"/>
        <v>0</v>
      </c>
      <c r="R3949" s="46" t="str">
        <f t="shared" si="798"/>
        <v>-</v>
      </c>
      <c r="S3949" s="58" t="str">
        <f t="shared" si="799"/>
        <v>No Discount</v>
      </c>
      <c r="T3949" s="46" t="str">
        <f t="shared" si="800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801"/>
        <v>0</v>
      </c>
      <c r="W3949" s="46" t="str">
        <f t="shared" si="802"/>
        <v>-</v>
      </c>
      <c r="X3949" s="58">
        <f t="shared" si="803"/>
        <v>0</v>
      </c>
      <c r="Y3949" s="46" t="str">
        <f t="shared" si="804"/>
        <v>Yes</v>
      </c>
      <c r="Z3949" s="46" t="str">
        <f t="shared" si="805"/>
        <v>Very high</v>
      </c>
    </row>
    <row r="3950" spans="1:26" x14ac:dyDescent="0.25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93"/>
        <v>3152</v>
      </c>
      <c r="L3950" s="46">
        <f t="shared" si="794"/>
        <v>3508</v>
      </c>
      <c r="M3950" s="46">
        <v>66</v>
      </c>
      <c r="N3950" s="46">
        <f t="shared" si="795"/>
        <v>3574</v>
      </c>
      <c r="O3950" s="46">
        <f t="shared" si="796"/>
        <v>422</v>
      </c>
      <c r="P3950" s="46" t="s">
        <v>28</v>
      </c>
      <c r="Q3950" s="58">
        <f t="shared" si="797"/>
        <v>0.3</v>
      </c>
      <c r="R3950" s="46">
        <f t="shared" si="798"/>
        <v>1072.2</v>
      </c>
      <c r="S3950" s="58" t="str">
        <f t="shared" si="799"/>
        <v>No Discount</v>
      </c>
      <c r="T3950" s="46" t="str">
        <f t="shared" si="800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801"/>
        <v>0.3</v>
      </c>
      <c r="W3950" s="46">
        <f t="shared" si="802"/>
        <v>1072.2</v>
      </c>
      <c r="X3950" s="58">
        <f t="shared" si="803"/>
        <v>0</v>
      </c>
      <c r="Y3950" s="46" t="str">
        <f t="shared" si="804"/>
        <v>No</v>
      </c>
      <c r="Z3950" s="46" t="str">
        <f t="shared" si="805"/>
        <v>Very high</v>
      </c>
    </row>
    <row r="3951" spans="1:26" x14ac:dyDescent="0.25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93"/>
        <v>4458</v>
      </c>
      <c r="L3951" s="46">
        <f t="shared" si="794"/>
        <v>4546</v>
      </c>
      <c r="M3951" s="46">
        <v>86</v>
      </c>
      <c r="N3951" s="46">
        <f t="shared" si="795"/>
        <v>4632</v>
      </c>
      <c r="O3951" s="46">
        <f t="shared" si="796"/>
        <v>174</v>
      </c>
      <c r="P3951" s="46" t="s">
        <v>28</v>
      </c>
      <c r="Q3951" s="58">
        <f t="shared" si="797"/>
        <v>0.3</v>
      </c>
      <c r="R3951" s="46">
        <f t="shared" si="798"/>
        <v>1389.6</v>
      </c>
      <c r="S3951" s="58" t="str">
        <f t="shared" si="799"/>
        <v>No Discount</v>
      </c>
      <c r="T3951" s="46" t="str">
        <f t="shared" si="800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801"/>
        <v>0.3</v>
      </c>
      <c r="W3951" s="46">
        <f t="shared" si="802"/>
        <v>1389.6</v>
      </c>
      <c r="X3951" s="58">
        <f t="shared" si="803"/>
        <v>0</v>
      </c>
      <c r="Y3951" s="46" t="str">
        <f t="shared" si="804"/>
        <v>Yes</v>
      </c>
      <c r="Z3951" s="46" t="str">
        <f t="shared" si="805"/>
        <v>Very high</v>
      </c>
    </row>
    <row r="3952" spans="1:26" x14ac:dyDescent="0.25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93"/>
        <v>5894</v>
      </c>
      <c r="L3952" s="46">
        <f t="shared" si="794"/>
        <v>6368</v>
      </c>
      <c r="M3952" s="46">
        <v>27</v>
      </c>
      <c r="N3952" s="46">
        <f t="shared" si="795"/>
        <v>6395</v>
      </c>
      <c r="O3952" s="46">
        <f t="shared" si="796"/>
        <v>501</v>
      </c>
      <c r="P3952" s="46" t="s">
        <v>30</v>
      </c>
      <c r="Q3952" s="58">
        <f t="shared" si="797"/>
        <v>0</v>
      </c>
      <c r="R3952" s="46" t="str">
        <f t="shared" si="798"/>
        <v>-</v>
      </c>
      <c r="S3952" s="58" t="str">
        <f t="shared" si="799"/>
        <v>No Discount</v>
      </c>
      <c r="T3952" s="46" t="str">
        <f t="shared" si="800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801"/>
        <v>0</v>
      </c>
      <c r="W3952" s="46" t="str">
        <f t="shared" si="802"/>
        <v>-</v>
      </c>
      <c r="X3952" s="58">
        <f t="shared" si="803"/>
        <v>0</v>
      </c>
      <c r="Y3952" s="46" t="str">
        <f t="shared" si="804"/>
        <v>Yes</v>
      </c>
      <c r="Z3952" s="46" t="str">
        <f t="shared" si="805"/>
        <v>MID</v>
      </c>
    </row>
    <row r="3953" spans="1:26" x14ac:dyDescent="0.25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93"/>
        <v>5486</v>
      </c>
      <c r="L3953" s="46">
        <f t="shared" si="794"/>
        <v>5916</v>
      </c>
      <c r="M3953" s="46">
        <v>98</v>
      </c>
      <c r="N3953" s="46">
        <f t="shared" si="795"/>
        <v>6014</v>
      </c>
      <c r="O3953" s="46">
        <f t="shared" si="796"/>
        <v>528</v>
      </c>
      <c r="P3953" s="46" t="s">
        <v>28</v>
      </c>
      <c r="Q3953" s="58">
        <f t="shared" si="797"/>
        <v>0</v>
      </c>
      <c r="R3953" s="46">
        <f t="shared" si="798"/>
        <v>1683.92</v>
      </c>
      <c r="S3953" s="58" t="str">
        <f t="shared" si="799"/>
        <v>No Discount</v>
      </c>
      <c r="T3953" s="46" t="str">
        <f t="shared" si="800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801"/>
        <v>0</v>
      </c>
      <c r="W3953" s="46">
        <f t="shared" si="802"/>
        <v>1683.92</v>
      </c>
      <c r="X3953" s="58">
        <f t="shared" si="803"/>
        <v>0</v>
      </c>
      <c r="Y3953" s="46" t="str">
        <f t="shared" si="804"/>
        <v>Yes</v>
      </c>
      <c r="Z3953" s="46" t="str">
        <f t="shared" si="805"/>
        <v>Very high</v>
      </c>
    </row>
    <row r="3954" spans="1:26" x14ac:dyDescent="0.25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93"/>
        <v>2634</v>
      </c>
      <c r="L3954" s="46">
        <f t="shared" si="794"/>
        <v>2790</v>
      </c>
      <c r="M3954" s="46">
        <v>80</v>
      </c>
      <c r="N3954" s="46">
        <f t="shared" si="795"/>
        <v>2870</v>
      </c>
      <c r="O3954" s="46">
        <f t="shared" si="796"/>
        <v>236</v>
      </c>
      <c r="P3954" s="46" t="s">
        <v>28</v>
      </c>
      <c r="Q3954" s="58">
        <f t="shared" si="797"/>
        <v>0</v>
      </c>
      <c r="R3954" s="46" t="str">
        <f t="shared" si="798"/>
        <v>-</v>
      </c>
      <c r="S3954" s="58" t="str">
        <f t="shared" si="799"/>
        <v>No Discount</v>
      </c>
      <c r="T3954" s="46" t="str">
        <f t="shared" si="800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801"/>
        <v>0</v>
      </c>
      <c r="W3954" s="46" t="str">
        <f t="shared" si="802"/>
        <v>-</v>
      </c>
      <c r="X3954" s="58">
        <f t="shared" si="803"/>
        <v>0</v>
      </c>
      <c r="Y3954" s="46" t="str">
        <f t="shared" si="804"/>
        <v>No</v>
      </c>
      <c r="Z3954" s="46" t="str">
        <f t="shared" si="805"/>
        <v>Very high</v>
      </c>
    </row>
    <row r="3955" spans="1:26" x14ac:dyDescent="0.25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93"/>
        <v>6473</v>
      </c>
      <c r="L3955" s="46">
        <f t="shared" si="794"/>
        <v>6664</v>
      </c>
      <c r="M3955" s="46">
        <v>58</v>
      </c>
      <c r="N3955" s="46">
        <f t="shared" si="795"/>
        <v>6722</v>
      </c>
      <c r="O3955" s="46">
        <f t="shared" si="796"/>
        <v>249</v>
      </c>
      <c r="P3955" s="46" t="s">
        <v>64</v>
      </c>
      <c r="Q3955" s="58">
        <f t="shared" si="797"/>
        <v>0.3</v>
      </c>
      <c r="R3955" s="46">
        <f t="shared" si="798"/>
        <v>2016.6</v>
      </c>
      <c r="S3955" s="58" t="str">
        <f t="shared" si="799"/>
        <v>No Discount</v>
      </c>
      <c r="T3955" s="46" t="str">
        <f t="shared" si="800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801"/>
        <v>0.3</v>
      </c>
      <c r="W3955" s="46">
        <f t="shared" si="802"/>
        <v>2016.6</v>
      </c>
      <c r="X3955" s="58">
        <f t="shared" si="803"/>
        <v>0</v>
      </c>
      <c r="Y3955" s="46" t="str">
        <f t="shared" si="804"/>
        <v>Yes</v>
      </c>
      <c r="Z3955" s="46" t="str">
        <f t="shared" si="805"/>
        <v>HIGH</v>
      </c>
    </row>
    <row r="3956" spans="1:26" x14ac:dyDescent="0.25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93"/>
        <v>310</v>
      </c>
      <c r="L3956" s="46">
        <f t="shared" si="794"/>
        <v>334</v>
      </c>
      <c r="M3956" s="46">
        <v>30</v>
      </c>
      <c r="N3956" s="46">
        <f t="shared" si="795"/>
        <v>364</v>
      </c>
      <c r="O3956" s="46">
        <f t="shared" si="796"/>
        <v>54</v>
      </c>
      <c r="P3956" s="46" t="s">
        <v>30</v>
      </c>
      <c r="Q3956" s="58">
        <f t="shared" si="797"/>
        <v>0</v>
      </c>
      <c r="R3956" s="46" t="str">
        <f t="shared" si="798"/>
        <v>-</v>
      </c>
      <c r="S3956" s="58" t="str">
        <f t="shared" si="799"/>
        <v>No Discount</v>
      </c>
      <c r="T3956" s="46" t="str">
        <f t="shared" si="800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801"/>
        <v>0</v>
      </c>
      <c r="W3956" s="46" t="str">
        <f t="shared" si="802"/>
        <v>-</v>
      </c>
      <c r="X3956" s="58">
        <f t="shared" si="803"/>
        <v>0</v>
      </c>
      <c r="Y3956" s="46" t="str">
        <f t="shared" si="804"/>
        <v>No</v>
      </c>
      <c r="Z3956" s="46" t="str">
        <f t="shared" si="805"/>
        <v>MID</v>
      </c>
    </row>
    <row r="3957" spans="1:26" x14ac:dyDescent="0.25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93"/>
        <v>7376</v>
      </c>
      <c r="L3957" s="46">
        <f t="shared" si="794"/>
        <v>7664</v>
      </c>
      <c r="M3957" s="46">
        <v>36</v>
      </c>
      <c r="N3957" s="46">
        <f t="shared" si="795"/>
        <v>7700</v>
      </c>
      <c r="O3957" s="46">
        <f t="shared" si="796"/>
        <v>324</v>
      </c>
      <c r="P3957" s="46" t="s">
        <v>30</v>
      </c>
      <c r="Q3957" s="58">
        <f t="shared" si="797"/>
        <v>0</v>
      </c>
      <c r="R3957" s="46" t="str">
        <f t="shared" si="798"/>
        <v>-</v>
      </c>
      <c r="S3957" s="58" t="str">
        <f t="shared" si="799"/>
        <v>No Discount</v>
      </c>
      <c r="T3957" s="46" t="str">
        <f t="shared" si="800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801"/>
        <v>0</v>
      </c>
      <c r="W3957" s="46" t="str">
        <f t="shared" si="802"/>
        <v>-</v>
      </c>
      <c r="X3957" s="58">
        <f t="shared" si="803"/>
        <v>0</v>
      </c>
      <c r="Y3957" s="46" t="str">
        <f t="shared" si="804"/>
        <v>Yes</v>
      </c>
      <c r="Z3957" s="46" t="str">
        <f t="shared" si="805"/>
        <v>MID</v>
      </c>
    </row>
    <row r="3958" spans="1:26" x14ac:dyDescent="0.25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93"/>
        <v>528</v>
      </c>
      <c r="L3958" s="46">
        <f t="shared" si="794"/>
        <v>552</v>
      </c>
      <c r="M3958" s="46">
        <v>30</v>
      </c>
      <c r="N3958" s="46">
        <f t="shared" si="795"/>
        <v>582</v>
      </c>
      <c r="O3958" s="46">
        <f t="shared" si="796"/>
        <v>54</v>
      </c>
      <c r="P3958" s="46" t="s">
        <v>30</v>
      </c>
      <c r="Q3958" s="58">
        <f t="shared" si="797"/>
        <v>0</v>
      </c>
      <c r="R3958" s="46" t="str">
        <f t="shared" si="798"/>
        <v>-</v>
      </c>
      <c r="S3958" s="58" t="str">
        <f t="shared" si="799"/>
        <v>No Discount</v>
      </c>
      <c r="T3958" s="46" t="str">
        <f t="shared" si="800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801"/>
        <v>0</v>
      </c>
      <c r="W3958" s="46" t="str">
        <f t="shared" si="802"/>
        <v>-</v>
      </c>
      <c r="X3958" s="58">
        <f t="shared" si="803"/>
        <v>0</v>
      </c>
      <c r="Y3958" s="46" t="str">
        <f t="shared" si="804"/>
        <v>No</v>
      </c>
      <c r="Z3958" s="46" t="str">
        <f t="shared" si="805"/>
        <v>MID</v>
      </c>
    </row>
    <row r="3959" spans="1:26" x14ac:dyDescent="0.25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93"/>
        <v>7860</v>
      </c>
      <c r="L3959" s="46">
        <f t="shared" si="794"/>
        <v>8168</v>
      </c>
      <c r="M3959" s="46">
        <v>33</v>
      </c>
      <c r="N3959" s="46">
        <f t="shared" si="795"/>
        <v>8201</v>
      </c>
      <c r="O3959" s="46">
        <f t="shared" si="796"/>
        <v>341</v>
      </c>
      <c r="P3959" s="46" t="s">
        <v>30</v>
      </c>
      <c r="Q3959" s="58">
        <f t="shared" si="797"/>
        <v>0</v>
      </c>
      <c r="R3959" s="46" t="str">
        <f t="shared" si="798"/>
        <v>-</v>
      </c>
      <c r="S3959" s="58" t="str">
        <f t="shared" si="799"/>
        <v>No Discount</v>
      </c>
      <c r="T3959" s="46" t="str">
        <f t="shared" si="800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801"/>
        <v>0</v>
      </c>
      <c r="W3959" s="46" t="str">
        <f t="shared" si="802"/>
        <v>-</v>
      </c>
      <c r="X3959" s="58">
        <f t="shared" si="803"/>
        <v>0</v>
      </c>
      <c r="Y3959" s="46" t="str">
        <f t="shared" si="804"/>
        <v>Yes</v>
      </c>
      <c r="Z3959" s="46" t="str">
        <f t="shared" si="805"/>
        <v>MID</v>
      </c>
    </row>
    <row r="3960" spans="1:26" x14ac:dyDescent="0.25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93"/>
        <v>2067</v>
      </c>
      <c r="L3960" s="46">
        <f t="shared" si="794"/>
        <v>2187</v>
      </c>
      <c r="M3960" s="46">
        <v>42</v>
      </c>
      <c r="N3960" s="46">
        <f t="shared" si="795"/>
        <v>2229</v>
      </c>
      <c r="O3960" s="46">
        <f t="shared" si="796"/>
        <v>162</v>
      </c>
      <c r="P3960" s="46" t="s">
        <v>30</v>
      </c>
      <c r="Q3960" s="58">
        <f t="shared" si="797"/>
        <v>0</v>
      </c>
      <c r="R3960" s="46">
        <f t="shared" si="798"/>
        <v>624.12</v>
      </c>
      <c r="S3960" s="58" t="str">
        <f t="shared" si="799"/>
        <v>No Discount</v>
      </c>
      <c r="T3960" s="46" t="str">
        <f t="shared" si="800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801"/>
        <v>0</v>
      </c>
      <c r="W3960" s="46">
        <f t="shared" si="802"/>
        <v>624.12</v>
      </c>
      <c r="X3960" s="58">
        <f t="shared" si="803"/>
        <v>0</v>
      </c>
      <c r="Y3960" s="46" t="str">
        <f t="shared" si="804"/>
        <v>No</v>
      </c>
      <c r="Z3960" s="46" t="str">
        <f t="shared" si="805"/>
        <v>HIGH</v>
      </c>
    </row>
    <row r="3961" spans="1:26" x14ac:dyDescent="0.25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93"/>
        <v>1938</v>
      </c>
      <c r="L3961" s="46">
        <f t="shared" si="794"/>
        <v>2073</v>
      </c>
      <c r="M3961" s="46">
        <v>40</v>
      </c>
      <c r="N3961" s="46">
        <f t="shared" si="795"/>
        <v>2113</v>
      </c>
      <c r="O3961" s="46">
        <f t="shared" si="796"/>
        <v>175</v>
      </c>
      <c r="P3961" s="46" t="s">
        <v>28</v>
      </c>
      <c r="Q3961" s="58">
        <f t="shared" si="797"/>
        <v>0</v>
      </c>
      <c r="R3961" s="46">
        <f t="shared" si="798"/>
        <v>591.6400000000001</v>
      </c>
      <c r="S3961" s="58" t="str">
        <f t="shared" si="799"/>
        <v>No Discount</v>
      </c>
      <c r="T3961" s="46" t="str">
        <f t="shared" si="800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801"/>
        <v>0</v>
      </c>
      <c r="W3961" s="46">
        <f t="shared" si="802"/>
        <v>591.6400000000001</v>
      </c>
      <c r="X3961" s="58">
        <f t="shared" si="803"/>
        <v>0</v>
      </c>
      <c r="Y3961" s="46" t="str">
        <f t="shared" si="804"/>
        <v>No</v>
      </c>
      <c r="Z3961" s="46" t="str">
        <f t="shared" si="805"/>
        <v>MID</v>
      </c>
    </row>
    <row r="3962" spans="1:26" x14ac:dyDescent="0.25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93"/>
        <v>2319</v>
      </c>
      <c r="L3962" s="46">
        <f t="shared" si="794"/>
        <v>2553</v>
      </c>
      <c r="M3962" s="46">
        <v>30</v>
      </c>
      <c r="N3962" s="46">
        <f t="shared" si="795"/>
        <v>2583</v>
      </c>
      <c r="O3962" s="46">
        <f t="shared" si="796"/>
        <v>264</v>
      </c>
      <c r="P3962" s="46" t="s">
        <v>30</v>
      </c>
      <c r="Q3962" s="58">
        <f t="shared" si="797"/>
        <v>0.3</v>
      </c>
      <c r="R3962" s="46">
        <f t="shared" si="798"/>
        <v>774.9</v>
      </c>
      <c r="S3962" s="58" t="str">
        <f t="shared" si="799"/>
        <v>No Discount</v>
      </c>
      <c r="T3962" s="46" t="str">
        <f t="shared" si="800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801"/>
        <v>0.3</v>
      </c>
      <c r="W3962" s="46">
        <f t="shared" si="802"/>
        <v>774.9</v>
      </c>
      <c r="X3962" s="58">
        <f t="shared" si="803"/>
        <v>0</v>
      </c>
      <c r="Y3962" s="46" t="str">
        <f t="shared" si="804"/>
        <v>No</v>
      </c>
      <c r="Z3962" s="46" t="str">
        <f t="shared" si="805"/>
        <v>MID</v>
      </c>
    </row>
    <row r="3963" spans="1:26" x14ac:dyDescent="0.25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93"/>
        <v>417</v>
      </c>
      <c r="L3963" s="46">
        <f t="shared" si="794"/>
        <v>453</v>
      </c>
      <c r="M3963" s="46">
        <v>30</v>
      </c>
      <c r="N3963" s="46">
        <f t="shared" si="795"/>
        <v>483</v>
      </c>
      <c r="O3963" s="46">
        <f t="shared" si="796"/>
        <v>66</v>
      </c>
      <c r="P3963" s="46" t="s">
        <v>30</v>
      </c>
      <c r="Q3963" s="58">
        <f t="shared" si="797"/>
        <v>0</v>
      </c>
      <c r="R3963" s="46">
        <f t="shared" si="798"/>
        <v>72.45</v>
      </c>
      <c r="S3963" s="58" t="str">
        <f t="shared" si="799"/>
        <v>No Discount</v>
      </c>
      <c r="T3963" s="46" t="str">
        <f t="shared" si="800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801"/>
        <v>0</v>
      </c>
      <c r="W3963" s="46" t="str">
        <f t="shared" si="802"/>
        <v>-</v>
      </c>
      <c r="X3963" s="58">
        <f t="shared" si="803"/>
        <v>0</v>
      </c>
      <c r="Y3963" s="46" t="str">
        <f t="shared" si="804"/>
        <v>No</v>
      </c>
      <c r="Z3963" s="46" t="str">
        <f t="shared" si="805"/>
        <v>MID</v>
      </c>
    </row>
    <row r="3964" spans="1:26" x14ac:dyDescent="0.25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93"/>
        <v>1844</v>
      </c>
      <c r="L3964" s="46">
        <f t="shared" si="794"/>
        <v>1956</v>
      </c>
      <c r="M3964" s="46">
        <v>53</v>
      </c>
      <c r="N3964" s="46">
        <f t="shared" si="795"/>
        <v>2009</v>
      </c>
      <c r="O3964" s="46">
        <f t="shared" si="796"/>
        <v>165</v>
      </c>
      <c r="P3964" s="46" t="s">
        <v>30</v>
      </c>
      <c r="Q3964" s="58">
        <f t="shared" si="797"/>
        <v>0</v>
      </c>
      <c r="R3964" s="46">
        <f t="shared" si="798"/>
        <v>562.5200000000001</v>
      </c>
      <c r="S3964" s="58" t="str">
        <f t="shared" si="799"/>
        <v>No Discount</v>
      </c>
      <c r="T3964" s="46" t="str">
        <f t="shared" si="800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801"/>
        <v>0</v>
      </c>
      <c r="W3964" s="46">
        <f t="shared" si="802"/>
        <v>562.5200000000001</v>
      </c>
      <c r="X3964" s="58">
        <f t="shared" si="803"/>
        <v>0</v>
      </c>
      <c r="Y3964" s="46" t="str">
        <f t="shared" si="804"/>
        <v>No</v>
      </c>
      <c r="Z3964" s="46" t="str">
        <f t="shared" si="805"/>
        <v>HIGH</v>
      </c>
    </row>
    <row r="3965" spans="1:26" x14ac:dyDescent="0.25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93"/>
        <v>486</v>
      </c>
      <c r="L3965" s="46">
        <f t="shared" si="794"/>
        <v>525</v>
      </c>
      <c r="M3965" s="46">
        <v>30</v>
      </c>
      <c r="N3965" s="46">
        <f t="shared" si="795"/>
        <v>555</v>
      </c>
      <c r="O3965" s="46">
        <f t="shared" si="796"/>
        <v>69</v>
      </c>
      <c r="P3965" s="46" t="s">
        <v>152</v>
      </c>
      <c r="Q3965" s="58">
        <f t="shared" si="797"/>
        <v>0</v>
      </c>
      <c r="R3965" s="46">
        <f t="shared" si="798"/>
        <v>155.4</v>
      </c>
      <c r="S3965" s="58" t="str">
        <f t="shared" si="799"/>
        <v>No Discount</v>
      </c>
      <c r="T3965" s="46" t="str">
        <f t="shared" si="800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801"/>
        <v>0</v>
      </c>
      <c r="W3965" s="46">
        <f t="shared" si="802"/>
        <v>155.4</v>
      </c>
      <c r="X3965" s="58">
        <f t="shared" si="803"/>
        <v>0</v>
      </c>
      <c r="Y3965" s="46" t="str">
        <f t="shared" si="804"/>
        <v>No</v>
      </c>
      <c r="Z3965" s="46" t="str">
        <f t="shared" si="805"/>
        <v>MID</v>
      </c>
    </row>
    <row r="3966" spans="1:26" x14ac:dyDescent="0.25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93"/>
        <v>2743</v>
      </c>
      <c r="L3966" s="46">
        <f t="shared" si="794"/>
        <v>2958</v>
      </c>
      <c r="M3966" s="46">
        <v>83</v>
      </c>
      <c r="N3966" s="46">
        <f t="shared" si="795"/>
        <v>3041</v>
      </c>
      <c r="O3966" s="46">
        <f t="shared" si="796"/>
        <v>298</v>
      </c>
      <c r="P3966" s="46" t="s">
        <v>28</v>
      </c>
      <c r="Q3966" s="58">
        <f t="shared" si="797"/>
        <v>0</v>
      </c>
      <c r="R3966" s="46">
        <f t="shared" si="798"/>
        <v>456.15</v>
      </c>
      <c r="S3966" s="58" t="str">
        <f t="shared" si="799"/>
        <v>No Discount</v>
      </c>
      <c r="T3966" s="46" t="str">
        <f t="shared" si="800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801"/>
        <v>0</v>
      </c>
      <c r="W3966" s="46" t="str">
        <f t="shared" si="802"/>
        <v>-</v>
      </c>
      <c r="X3966" s="58">
        <f t="shared" si="803"/>
        <v>0</v>
      </c>
      <c r="Y3966" s="46" t="str">
        <f t="shared" si="804"/>
        <v>Yes</v>
      </c>
      <c r="Z3966" s="46" t="str">
        <f t="shared" si="805"/>
        <v>Very high</v>
      </c>
    </row>
    <row r="3967" spans="1:26" x14ac:dyDescent="0.25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93"/>
        <v>7330</v>
      </c>
      <c r="L3967" s="46">
        <f t="shared" si="794"/>
        <v>7760</v>
      </c>
      <c r="M3967" s="46">
        <v>54</v>
      </c>
      <c r="N3967" s="46">
        <f t="shared" si="795"/>
        <v>7814</v>
      </c>
      <c r="O3967" s="46">
        <f t="shared" si="796"/>
        <v>484</v>
      </c>
      <c r="P3967" s="46" t="s">
        <v>30</v>
      </c>
      <c r="Q3967" s="58">
        <f t="shared" si="797"/>
        <v>0</v>
      </c>
      <c r="R3967" s="46" t="str">
        <f t="shared" si="798"/>
        <v>-</v>
      </c>
      <c r="S3967" s="58" t="str">
        <f t="shared" si="799"/>
        <v>No Discount</v>
      </c>
      <c r="T3967" s="46" t="str">
        <f t="shared" si="800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801"/>
        <v>0</v>
      </c>
      <c r="W3967" s="46" t="str">
        <f t="shared" si="802"/>
        <v>-</v>
      </c>
      <c r="X3967" s="58">
        <f t="shared" si="803"/>
        <v>0</v>
      </c>
      <c r="Y3967" s="46" t="str">
        <f t="shared" si="804"/>
        <v>Yes</v>
      </c>
      <c r="Z3967" s="46" t="str">
        <f t="shared" si="805"/>
        <v>HIGH</v>
      </c>
    </row>
    <row r="3968" spans="1:26" x14ac:dyDescent="0.25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93"/>
        <v>974</v>
      </c>
      <c r="L3968" s="46">
        <f t="shared" si="794"/>
        <v>1062</v>
      </c>
      <c r="M3968" s="46">
        <v>55</v>
      </c>
      <c r="N3968" s="46">
        <f t="shared" si="795"/>
        <v>1117</v>
      </c>
      <c r="O3968" s="46">
        <f t="shared" si="796"/>
        <v>143</v>
      </c>
      <c r="P3968" s="46" t="s">
        <v>152</v>
      </c>
      <c r="Q3968" s="58">
        <f t="shared" si="797"/>
        <v>0.3</v>
      </c>
      <c r="R3968" s="46">
        <f t="shared" si="798"/>
        <v>335.09999999999997</v>
      </c>
      <c r="S3968" s="58" t="str">
        <f t="shared" si="799"/>
        <v>No Discount</v>
      </c>
      <c r="T3968" s="46" t="str">
        <f t="shared" si="800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801"/>
        <v>0.3</v>
      </c>
      <c r="W3968" s="46">
        <f t="shared" si="802"/>
        <v>335.09999999999997</v>
      </c>
      <c r="X3968" s="58">
        <f t="shared" si="803"/>
        <v>0</v>
      </c>
      <c r="Y3968" s="46" t="str">
        <f t="shared" si="804"/>
        <v>No</v>
      </c>
      <c r="Z3968" s="46" t="str">
        <f t="shared" si="805"/>
        <v>HIGH</v>
      </c>
    </row>
    <row r="3969" spans="1:26" x14ac:dyDescent="0.25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93"/>
        <v>29952</v>
      </c>
      <c r="L3969" s="46">
        <f t="shared" si="794"/>
        <v>32016</v>
      </c>
      <c r="M3969" s="46">
        <v>45</v>
      </c>
      <c r="N3969" s="46">
        <f t="shared" si="795"/>
        <v>32061</v>
      </c>
      <c r="O3969" s="46">
        <f t="shared" si="796"/>
        <v>2109</v>
      </c>
      <c r="P3969" s="46" t="s">
        <v>30</v>
      </c>
      <c r="Q3969" s="58">
        <f t="shared" si="797"/>
        <v>0</v>
      </c>
      <c r="R3969" s="46">
        <f t="shared" si="798"/>
        <v>8977.0800000000017</v>
      </c>
      <c r="S3969" s="58" t="str">
        <f t="shared" si="799"/>
        <v>No Discount</v>
      </c>
      <c r="T3969" s="46" t="str">
        <f t="shared" si="800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801"/>
        <v>0</v>
      </c>
      <c r="W3969" s="46">
        <f t="shared" si="802"/>
        <v>8977.0800000000017</v>
      </c>
      <c r="X3969" s="58">
        <f t="shared" si="803"/>
        <v>0</v>
      </c>
      <c r="Y3969" s="46" t="str">
        <f t="shared" si="804"/>
        <v>Yes</v>
      </c>
      <c r="Z3969" s="46" t="str">
        <f t="shared" si="805"/>
        <v>HIGH</v>
      </c>
    </row>
    <row r="3970" spans="1:26" x14ac:dyDescent="0.25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93"/>
        <v>23232</v>
      </c>
      <c r="L3970" s="46">
        <f t="shared" si="794"/>
        <v>24348</v>
      </c>
      <c r="M3970" s="46">
        <v>97</v>
      </c>
      <c r="N3970" s="46">
        <f t="shared" si="795"/>
        <v>24445</v>
      </c>
      <c r="O3970" s="46">
        <f t="shared" si="796"/>
        <v>1213</v>
      </c>
      <c r="P3970" s="46" t="s">
        <v>64</v>
      </c>
      <c r="Q3970" s="58">
        <f t="shared" si="797"/>
        <v>0</v>
      </c>
      <c r="R3970" s="46" t="str">
        <f t="shared" si="798"/>
        <v>-</v>
      </c>
      <c r="S3970" s="58" t="str">
        <f t="shared" si="799"/>
        <v>No Discount</v>
      </c>
      <c r="T3970" s="46" t="str">
        <f t="shared" si="800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801"/>
        <v>0</v>
      </c>
      <c r="W3970" s="46" t="str">
        <f t="shared" si="802"/>
        <v>-</v>
      </c>
      <c r="X3970" s="58">
        <f t="shared" si="803"/>
        <v>0</v>
      </c>
      <c r="Y3970" s="46" t="str">
        <f t="shared" si="804"/>
        <v>Yes</v>
      </c>
      <c r="Z3970" s="46" t="str">
        <f t="shared" si="805"/>
        <v>Very high</v>
      </c>
    </row>
    <row r="3971" spans="1:26" x14ac:dyDescent="0.25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806">I3971*J3971</f>
        <v>8427</v>
      </c>
      <c r="L3971" s="46">
        <f t="shared" ref="L3971:L4034" si="807">H3971*J3971</f>
        <v>8763</v>
      </c>
      <c r="M3971" s="46">
        <v>99</v>
      </c>
      <c r="N3971" s="46">
        <f t="shared" ref="N3971:N4034" si="808">L3971+M3971</f>
        <v>8862</v>
      </c>
      <c r="O3971" s="46">
        <f t="shared" ref="O3971:O4034" si="809">N3971-K3971</f>
        <v>435</v>
      </c>
      <c r="P3971" s="46" t="s">
        <v>30</v>
      </c>
      <c r="Q3971" s="58">
        <f t="shared" ref="Q3971:Q4034" si="810">IF(E3971="Amazon",30%,0)</f>
        <v>0</v>
      </c>
      <c r="R3971" s="46">
        <f t="shared" ref="R3971:R4034" si="811">IF(E3971="Amazon",30%*N3971,IF(E3971="Flipkart",28%*N3971,IF(E3971="India Mart",15%*N3971,"-")))</f>
        <v>2481.36</v>
      </c>
      <c r="S3971" s="58" t="str">
        <f t="shared" ref="S3971:S4034" si="812">IF(AND(E3971="Website",N3971&gt;25000),2%,"No Discount")</f>
        <v>No Discount</v>
      </c>
      <c r="T3971" s="46" t="str">
        <f t="shared" ref="T3971:T4034" si="813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ref="V3971:V4034" si="814">IF(E3971="Amazon",30%,0%)</f>
        <v>0</v>
      </c>
      <c r="W3971" s="46">
        <f t="shared" ref="W3971:W4034" si="815">IF(E3971="Amazon",N3971*30%,IF(E3971="flipkart",N3971*28%,IF(E3971="indiamart",N3971*15%,"-")))</f>
        <v>2481.36</v>
      </c>
      <c r="X3971" s="58">
        <f t="shared" ref="X3971:X4034" si="816">IF(AND(E3971="website",N3971&gt;25000),2%,0%)</f>
        <v>0</v>
      </c>
      <c r="Y3971" s="46" t="str">
        <f t="shared" ref="Y3971:Y4034" si="817">IF(OR(D3971="Furniture",D3971="Technology"),"Yes","No")</f>
        <v>Yes</v>
      </c>
      <c r="Z3971" s="46" t="str">
        <f t="shared" ref="Z3971:Z4034" si="818">_xlfn.IFS(M3971&lt;=20,"LOW",M3971&lt;=40,"MID",M3971&lt;=60,"HIGH",M3971&gt;60,"Very high")</f>
        <v>Very high</v>
      </c>
    </row>
    <row r="3972" spans="1:26" x14ac:dyDescent="0.25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806"/>
        <v>2361</v>
      </c>
      <c r="L3972" s="46">
        <f t="shared" si="807"/>
        <v>2501</v>
      </c>
      <c r="M3972" s="46">
        <v>84</v>
      </c>
      <c r="N3972" s="46">
        <f t="shared" si="808"/>
        <v>2585</v>
      </c>
      <c r="O3972" s="46">
        <f t="shared" si="809"/>
        <v>224</v>
      </c>
      <c r="P3972" s="46" t="s">
        <v>28</v>
      </c>
      <c r="Q3972" s="58">
        <f t="shared" si="810"/>
        <v>0</v>
      </c>
      <c r="R3972" s="46" t="str">
        <f t="shared" si="811"/>
        <v>-</v>
      </c>
      <c r="S3972" s="58" t="str">
        <f t="shared" si="812"/>
        <v>No Discount</v>
      </c>
      <c r="T3972" s="46" t="str">
        <f t="shared" si="813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814"/>
        <v>0</v>
      </c>
      <c r="W3972" s="46" t="str">
        <f t="shared" si="815"/>
        <v>-</v>
      </c>
      <c r="X3972" s="58">
        <f t="shared" si="816"/>
        <v>0</v>
      </c>
      <c r="Y3972" s="46" t="str">
        <f t="shared" si="817"/>
        <v>Yes</v>
      </c>
      <c r="Z3972" s="46" t="str">
        <f t="shared" si="818"/>
        <v>Very high</v>
      </c>
    </row>
    <row r="3973" spans="1:26" x14ac:dyDescent="0.25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806"/>
        <v>360</v>
      </c>
      <c r="L3973" s="46">
        <f t="shared" si="807"/>
        <v>400</v>
      </c>
      <c r="M3973" s="46">
        <v>48</v>
      </c>
      <c r="N3973" s="46">
        <f t="shared" si="808"/>
        <v>448</v>
      </c>
      <c r="O3973" s="46">
        <f t="shared" si="809"/>
        <v>88</v>
      </c>
      <c r="P3973" s="46" t="s">
        <v>152</v>
      </c>
      <c r="Q3973" s="58">
        <f t="shared" si="810"/>
        <v>0.3</v>
      </c>
      <c r="R3973" s="46">
        <f t="shared" si="811"/>
        <v>134.4</v>
      </c>
      <c r="S3973" s="58" t="str">
        <f t="shared" si="812"/>
        <v>No Discount</v>
      </c>
      <c r="T3973" s="46" t="str">
        <f t="shared" si="813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814"/>
        <v>0.3</v>
      </c>
      <c r="W3973" s="46">
        <f t="shared" si="815"/>
        <v>134.4</v>
      </c>
      <c r="X3973" s="58">
        <f t="shared" si="816"/>
        <v>0</v>
      </c>
      <c r="Y3973" s="46" t="str">
        <f t="shared" si="817"/>
        <v>No</v>
      </c>
      <c r="Z3973" s="46" t="str">
        <f t="shared" si="818"/>
        <v>HIGH</v>
      </c>
    </row>
    <row r="3974" spans="1:26" x14ac:dyDescent="0.25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806"/>
        <v>339</v>
      </c>
      <c r="L3974" s="46">
        <f t="shared" si="807"/>
        <v>375</v>
      </c>
      <c r="M3974" s="46">
        <v>30</v>
      </c>
      <c r="N3974" s="46">
        <f t="shared" si="808"/>
        <v>405</v>
      </c>
      <c r="O3974" s="46">
        <f t="shared" si="809"/>
        <v>66</v>
      </c>
      <c r="P3974" s="46" t="s">
        <v>30</v>
      </c>
      <c r="Q3974" s="58">
        <f t="shared" si="810"/>
        <v>0.3</v>
      </c>
      <c r="R3974" s="46">
        <f t="shared" si="811"/>
        <v>121.5</v>
      </c>
      <c r="S3974" s="58" t="str">
        <f t="shared" si="812"/>
        <v>No Discount</v>
      </c>
      <c r="T3974" s="46" t="str">
        <f t="shared" si="813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814"/>
        <v>0.3</v>
      </c>
      <c r="W3974" s="46">
        <f t="shared" si="815"/>
        <v>121.5</v>
      </c>
      <c r="X3974" s="58">
        <f t="shared" si="816"/>
        <v>0</v>
      </c>
      <c r="Y3974" s="46" t="str">
        <f t="shared" si="817"/>
        <v>No</v>
      </c>
      <c r="Z3974" s="46" t="str">
        <f t="shared" si="818"/>
        <v>MID</v>
      </c>
    </row>
    <row r="3975" spans="1:26" x14ac:dyDescent="0.25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806"/>
        <v>304</v>
      </c>
      <c r="L3975" s="46">
        <f t="shared" si="807"/>
        <v>328</v>
      </c>
      <c r="M3975" s="46">
        <v>30</v>
      </c>
      <c r="N3975" s="46">
        <f t="shared" si="808"/>
        <v>358</v>
      </c>
      <c r="O3975" s="46">
        <f t="shared" si="809"/>
        <v>54</v>
      </c>
      <c r="P3975" s="46" t="s">
        <v>152</v>
      </c>
      <c r="Q3975" s="58">
        <f t="shared" si="810"/>
        <v>0</v>
      </c>
      <c r="R3975" s="46" t="str">
        <f t="shared" si="811"/>
        <v>-</v>
      </c>
      <c r="S3975" s="58" t="str">
        <f t="shared" si="812"/>
        <v>No Discount</v>
      </c>
      <c r="T3975" s="46" t="str">
        <f t="shared" si="813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si="814"/>
        <v>0</v>
      </c>
      <c r="W3975" s="46" t="str">
        <f t="shared" si="815"/>
        <v>-</v>
      </c>
      <c r="X3975" s="58">
        <f t="shared" si="816"/>
        <v>0</v>
      </c>
      <c r="Y3975" s="46" t="str">
        <f t="shared" si="817"/>
        <v>No</v>
      </c>
      <c r="Z3975" s="46" t="str">
        <f t="shared" si="818"/>
        <v>MID</v>
      </c>
    </row>
    <row r="3976" spans="1:26" x14ac:dyDescent="0.25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806"/>
        <v>878</v>
      </c>
      <c r="L3976" s="46">
        <f t="shared" si="807"/>
        <v>930</v>
      </c>
      <c r="M3976" s="46">
        <v>99</v>
      </c>
      <c r="N3976" s="46">
        <f t="shared" si="808"/>
        <v>1029</v>
      </c>
      <c r="O3976" s="46">
        <f t="shared" si="809"/>
        <v>151</v>
      </c>
      <c r="P3976" s="46" t="s">
        <v>28</v>
      </c>
      <c r="Q3976" s="58">
        <f t="shared" si="810"/>
        <v>0.3</v>
      </c>
      <c r="R3976" s="46">
        <f t="shared" si="811"/>
        <v>308.7</v>
      </c>
      <c r="S3976" s="58" t="str">
        <f t="shared" si="812"/>
        <v>No Discount</v>
      </c>
      <c r="T3976" s="46" t="str">
        <f t="shared" si="813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814"/>
        <v>0.3</v>
      </c>
      <c r="W3976" s="46">
        <f t="shared" si="815"/>
        <v>308.7</v>
      </c>
      <c r="X3976" s="58">
        <f t="shared" si="816"/>
        <v>0</v>
      </c>
      <c r="Y3976" s="46" t="str">
        <f t="shared" si="817"/>
        <v>No</v>
      </c>
      <c r="Z3976" s="46" t="str">
        <f t="shared" si="818"/>
        <v>Very high</v>
      </c>
    </row>
    <row r="3977" spans="1:26" x14ac:dyDescent="0.25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806"/>
        <v>513</v>
      </c>
      <c r="L3977" s="46">
        <f t="shared" si="807"/>
        <v>555</v>
      </c>
      <c r="M3977" s="46">
        <v>30</v>
      </c>
      <c r="N3977" s="46">
        <f t="shared" si="808"/>
        <v>585</v>
      </c>
      <c r="O3977" s="46">
        <f t="shared" si="809"/>
        <v>72</v>
      </c>
      <c r="P3977" s="46" t="s">
        <v>28</v>
      </c>
      <c r="Q3977" s="58">
        <f t="shared" si="810"/>
        <v>0</v>
      </c>
      <c r="R3977" s="46" t="str">
        <f t="shared" si="811"/>
        <v>-</v>
      </c>
      <c r="S3977" s="58" t="str">
        <f t="shared" si="812"/>
        <v>No Discount</v>
      </c>
      <c r="T3977" s="46" t="str">
        <f t="shared" si="813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814"/>
        <v>0</v>
      </c>
      <c r="W3977" s="46" t="str">
        <f t="shared" si="815"/>
        <v>-</v>
      </c>
      <c r="X3977" s="58">
        <f t="shared" si="816"/>
        <v>0</v>
      </c>
      <c r="Y3977" s="46" t="str">
        <f t="shared" si="817"/>
        <v>No</v>
      </c>
      <c r="Z3977" s="46" t="str">
        <f t="shared" si="818"/>
        <v>MID</v>
      </c>
    </row>
    <row r="3978" spans="1:26" x14ac:dyDescent="0.25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806"/>
        <v>3690</v>
      </c>
      <c r="L3978" s="46">
        <f t="shared" si="807"/>
        <v>3948</v>
      </c>
      <c r="M3978" s="46">
        <v>57</v>
      </c>
      <c r="N3978" s="46">
        <f t="shared" si="808"/>
        <v>4005</v>
      </c>
      <c r="O3978" s="46">
        <f t="shared" si="809"/>
        <v>315</v>
      </c>
      <c r="P3978" s="46" t="s">
        <v>30</v>
      </c>
      <c r="Q3978" s="58">
        <f t="shared" si="810"/>
        <v>0.3</v>
      </c>
      <c r="R3978" s="46">
        <f t="shared" si="811"/>
        <v>1201.5</v>
      </c>
      <c r="S3978" s="58" t="str">
        <f t="shared" si="812"/>
        <v>No Discount</v>
      </c>
      <c r="T3978" s="46" t="str">
        <f t="shared" si="813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814"/>
        <v>0.3</v>
      </c>
      <c r="W3978" s="46">
        <f t="shared" si="815"/>
        <v>1201.5</v>
      </c>
      <c r="X3978" s="58">
        <f t="shared" si="816"/>
        <v>0</v>
      </c>
      <c r="Y3978" s="46" t="str">
        <f t="shared" si="817"/>
        <v>No</v>
      </c>
      <c r="Z3978" s="46" t="str">
        <f t="shared" si="818"/>
        <v>HIGH</v>
      </c>
    </row>
    <row r="3979" spans="1:26" x14ac:dyDescent="0.25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806"/>
        <v>352</v>
      </c>
      <c r="L3979" s="46">
        <f t="shared" si="807"/>
        <v>388</v>
      </c>
      <c r="M3979" s="46">
        <v>30</v>
      </c>
      <c r="N3979" s="46">
        <f t="shared" si="808"/>
        <v>418</v>
      </c>
      <c r="O3979" s="46">
        <f t="shared" si="809"/>
        <v>66</v>
      </c>
      <c r="P3979" s="46" t="s">
        <v>30</v>
      </c>
      <c r="Q3979" s="58">
        <f t="shared" si="810"/>
        <v>0</v>
      </c>
      <c r="R3979" s="46" t="str">
        <f t="shared" si="811"/>
        <v>-</v>
      </c>
      <c r="S3979" s="58" t="str">
        <f t="shared" si="812"/>
        <v>No Discount</v>
      </c>
      <c r="T3979" s="46" t="str">
        <f t="shared" si="813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814"/>
        <v>0</v>
      </c>
      <c r="W3979" s="46" t="str">
        <f t="shared" si="815"/>
        <v>-</v>
      </c>
      <c r="X3979" s="58">
        <f t="shared" si="816"/>
        <v>0</v>
      </c>
      <c r="Y3979" s="46" t="str">
        <f t="shared" si="817"/>
        <v>No</v>
      </c>
      <c r="Z3979" s="46" t="str">
        <f t="shared" si="818"/>
        <v>MID</v>
      </c>
    </row>
    <row r="3980" spans="1:26" x14ac:dyDescent="0.25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806"/>
        <v>15598</v>
      </c>
      <c r="L3980" s="46">
        <f t="shared" si="807"/>
        <v>16374</v>
      </c>
      <c r="M3980" s="46">
        <v>94</v>
      </c>
      <c r="N3980" s="46">
        <f t="shared" si="808"/>
        <v>16468</v>
      </c>
      <c r="O3980" s="46">
        <f t="shared" si="809"/>
        <v>870</v>
      </c>
      <c r="P3980" s="46" t="s">
        <v>64</v>
      </c>
      <c r="Q3980" s="58">
        <f t="shared" si="810"/>
        <v>0</v>
      </c>
      <c r="R3980" s="46" t="str">
        <f t="shared" si="811"/>
        <v>-</v>
      </c>
      <c r="S3980" s="58" t="str">
        <f t="shared" si="812"/>
        <v>No Discount</v>
      </c>
      <c r="T3980" s="46" t="str">
        <f t="shared" si="813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814"/>
        <v>0</v>
      </c>
      <c r="W3980" s="46" t="str">
        <f t="shared" si="815"/>
        <v>-</v>
      </c>
      <c r="X3980" s="58">
        <f t="shared" si="816"/>
        <v>0</v>
      </c>
      <c r="Y3980" s="46" t="str">
        <f t="shared" si="817"/>
        <v>Yes</v>
      </c>
      <c r="Z3980" s="46" t="str">
        <f t="shared" si="818"/>
        <v>Very high</v>
      </c>
    </row>
    <row r="3981" spans="1:26" x14ac:dyDescent="0.25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806"/>
        <v>39340</v>
      </c>
      <c r="L3981" s="46">
        <f t="shared" si="807"/>
        <v>40110</v>
      </c>
      <c r="M3981" s="46">
        <v>61</v>
      </c>
      <c r="N3981" s="46">
        <f t="shared" si="808"/>
        <v>40171</v>
      </c>
      <c r="O3981" s="46">
        <f t="shared" si="809"/>
        <v>831</v>
      </c>
      <c r="P3981" s="46" t="s">
        <v>30</v>
      </c>
      <c r="Q3981" s="58">
        <f t="shared" si="810"/>
        <v>0</v>
      </c>
      <c r="R3981" s="46">
        <f t="shared" si="811"/>
        <v>6025.65</v>
      </c>
      <c r="S3981" s="58" t="str">
        <f t="shared" si="812"/>
        <v>No Discount</v>
      </c>
      <c r="T3981" s="46" t="str">
        <f t="shared" si="813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814"/>
        <v>0</v>
      </c>
      <c r="W3981" s="46" t="str">
        <f t="shared" si="815"/>
        <v>-</v>
      </c>
      <c r="X3981" s="58">
        <f t="shared" si="816"/>
        <v>0</v>
      </c>
      <c r="Y3981" s="46" t="str">
        <f t="shared" si="817"/>
        <v>Yes</v>
      </c>
      <c r="Z3981" s="46" t="str">
        <f t="shared" si="818"/>
        <v>Very high</v>
      </c>
    </row>
    <row r="3982" spans="1:26" x14ac:dyDescent="0.25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806"/>
        <v>129</v>
      </c>
      <c r="L3982" s="46">
        <f t="shared" si="807"/>
        <v>135</v>
      </c>
      <c r="M3982" s="46">
        <v>30</v>
      </c>
      <c r="N3982" s="46">
        <f t="shared" si="808"/>
        <v>165</v>
      </c>
      <c r="O3982" s="46">
        <f t="shared" si="809"/>
        <v>36</v>
      </c>
      <c r="P3982" s="46" t="s">
        <v>30</v>
      </c>
      <c r="Q3982" s="58">
        <f t="shared" si="810"/>
        <v>0</v>
      </c>
      <c r="R3982" s="46" t="str">
        <f t="shared" si="811"/>
        <v>-</v>
      </c>
      <c r="S3982" s="58" t="str">
        <f t="shared" si="812"/>
        <v>No Discount</v>
      </c>
      <c r="T3982" s="46" t="str">
        <f t="shared" si="813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814"/>
        <v>0</v>
      </c>
      <c r="W3982" s="46" t="str">
        <f t="shared" si="815"/>
        <v>-</v>
      </c>
      <c r="X3982" s="58">
        <f t="shared" si="816"/>
        <v>0</v>
      </c>
      <c r="Y3982" s="46" t="str">
        <f t="shared" si="817"/>
        <v>No</v>
      </c>
      <c r="Z3982" s="46" t="str">
        <f t="shared" si="818"/>
        <v>MID</v>
      </c>
    </row>
    <row r="3983" spans="1:26" x14ac:dyDescent="0.25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806"/>
        <v>796</v>
      </c>
      <c r="L3983" s="46">
        <f t="shared" si="807"/>
        <v>886</v>
      </c>
      <c r="M3983" s="46">
        <v>98</v>
      </c>
      <c r="N3983" s="46">
        <f t="shared" si="808"/>
        <v>984</v>
      </c>
      <c r="O3983" s="46">
        <f t="shared" si="809"/>
        <v>188</v>
      </c>
      <c r="P3983" s="46" t="s">
        <v>28</v>
      </c>
      <c r="Q3983" s="58">
        <f t="shared" si="810"/>
        <v>0</v>
      </c>
      <c r="R3983" s="46" t="str">
        <f t="shared" si="811"/>
        <v>-</v>
      </c>
      <c r="S3983" s="58" t="str">
        <f t="shared" si="812"/>
        <v>No Discount</v>
      </c>
      <c r="T3983" s="46" t="str">
        <f t="shared" si="813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814"/>
        <v>0</v>
      </c>
      <c r="W3983" s="46" t="str">
        <f t="shared" si="815"/>
        <v>-</v>
      </c>
      <c r="X3983" s="58">
        <f t="shared" si="816"/>
        <v>0</v>
      </c>
      <c r="Y3983" s="46" t="str">
        <f t="shared" si="817"/>
        <v>No</v>
      </c>
      <c r="Z3983" s="46" t="str">
        <f t="shared" si="818"/>
        <v>Very high</v>
      </c>
    </row>
    <row r="3984" spans="1:26" x14ac:dyDescent="0.25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806"/>
        <v>8022</v>
      </c>
      <c r="L3984" s="46">
        <f t="shared" si="807"/>
        <v>8424</v>
      </c>
      <c r="M3984" s="46">
        <v>89</v>
      </c>
      <c r="N3984" s="46">
        <f t="shared" si="808"/>
        <v>8513</v>
      </c>
      <c r="O3984" s="46">
        <f t="shared" si="809"/>
        <v>491</v>
      </c>
      <c r="P3984" s="46" t="s">
        <v>28</v>
      </c>
      <c r="Q3984" s="58">
        <f t="shared" si="810"/>
        <v>0</v>
      </c>
      <c r="R3984" s="46" t="str">
        <f t="shared" si="811"/>
        <v>-</v>
      </c>
      <c r="S3984" s="58" t="str">
        <f t="shared" si="812"/>
        <v>No Discount</v>
      </c>
      <c r="T3984" s="46" t="str">
        <f t="shared" si="813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814"/>
        <v>0</v>
      </c>
      <c r="W3984" s="46" t="str">
        <f t="shared" si="815"/>
        <v>-</v>
      </c>
      <c r="X3984" s="58">
        <f t="shared" si="816"/>
        <v>0</v>
      </c>
      <c r="Y3984" s="46" t="str">
        <f t="shared" si="817"/>
        <v>Yes</v>
      </c>
      <c r="Z3984" s="46" t="str">
        <f t="shared" si="818"/>
        <v>Very high</v>
      </c>
    </row>
    <row r="3985" spans="1:26" x14ac:dyDescent="0.25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806"/>
        <v>164</v>
      </c>
      <c r="L3985" s="46">
        <f t="shared" si="807"/>
        <v>184</v>
      </c>
      <c r="M3985" s="46">
        <v>10</v>
      </c>
      <c r="N3985" s="46">
        <f t="shared" si="808"/>
        <v>194</v>
      </c>
      <c r="O3985" s="46">
        <f t="shared" si="809"/>
        <v>30</v>
      </c>
      <c r="P3985" s="46" t="s">
        <v>152</v>
      </c>
      <c r="Q3985" s="58">
        <f t="shared" si="810"/>
        <v>0</v>
      </c>
      <c r="R3985" s="46" t="str">
        <f t="shared" si="811"/>
        <v>-</v>
      </c>
      <c r="S3985" s="58" t="str">
        <f t="shared" si="812"/>
        <v>No Discount</v>
      </c>
      <c r="T3985" s="46" t="str">
        <f t="shared" si="813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814"/>
        <v>0</v>
      </c>
      <c r="W3985" s="46" t="str">
        <f t="shared" si="815"/>
        <v>-</v>
      </c>
      <c r="X3985" s="58">
        <f t="shared" si="816"/>
        <v>0</v>
      </c>
      <c r="Y3985" s="46" t="str">
        <f t="shared" si="817"/>
        <v>No</v>
      </c>
      <c r="Z3985" s="46" t="str">
        <f t="shared" si="818"/>
        <v>LOW</v>
      </c>
    </row>
    <row r="3986" spans="1:26" x14ac:dyDescent="0.25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806"/>
        <v>3561</v>
      </c>
      <c r="L3986" s="46">
        <f t="shared" si="807"/>
        <v>3849</v>
      </c>
      <c r="M3986" s="46">
        <v>21</v>
      </c>
      <c r="N3986" s="46">
        <f t="shared" si="808"/>
        <v>3870</v>
      </c>
      <c r="O3986" s="46">
        <f t="shared" si="809"/>
        <v>309</v>
      </c>
      <c r="P3986" s="46" t="s">
        <v>28</v>
      </c>
      <c r="Q3986" s="58">
        <f t="shared" si="810"/>
        <v>0</v>
      </c>
      <c r="R3986" s="46">
        <f t="shared" si="811"/>
        <v>580.5</v>
      </c>
      <c r="S3986" s="58" t="str">
        <f t="shared" si="812"/>
        <v>No Discount</v>
      </c>
      <c r="T3986" s="46" t="str">
        <f t="shared" si="813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814"/>
        <v>0</v>
      </c>
      <c r="W3986" s="46" t="str">
        <f t="shared" si="815"/>
        <v>-</v>
      </c>
      <c r="X3986" s="58">
        <f t="shared" si="816"/>
        <v>0</v>
      </c>
      <c r="Y3986" s="46" t="str">
        <f t="shared" si="817"/>
        <v>No</v>
      </c>
      <c r="Z3986" s="46" t="str">
        <f t="shared" si="818"/>
        <v>MID</v>
      </c>
    </row>
    <row r="3987" spans="1:26" x14ac:dyDescent="0.25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806"/>
        <v>600</v>
      </c>
      <c r="L3987" s="46">
        <f t="shared" si="807"/>
        <v>642</v>
      </c>
      <c r="M3987" s="46">
        <v>52</v>
      </c>
      <c r="N3987" s="46">
        <f t="shared" si="808"/>
        <v>694</v>
      </c>
      <c r="O3987" s="46">
        <f t="shared" si="809"/>
        <v>94</v>
      </c>
      <c r="P3987" s="46" t="s">
        <v>30</v>
      </c>
      <c r="Q3987" s="58">
        <f t="shared" si="810"/>
        <v>0</v>
      </c>
      <c r="R3987" s="46">
        <f t="shared" si="811"/>
        <v>194.32000000000002</v>
      </c>
      <c r="S3987" s="58" t="str">
        <f t="shared" si="812"/>
        <v>No Discount</v>
      </c>
      <c r="T3987" s="46" t="str">
        <f t="shared" si="813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814"/>
        <v>0</v>
      </c>
      <c r="W3987" s="46">
        <f t="shared" si="815"/>
        <v>194.32000000000002</v>
      </c>
      <c r="X3987" s="58">
        <f t="shared" si="816"/>
        <v>0</v>
      </c>
      <c r="Y3987" s="46" t="str">
        <f t="shared" si="817"/>
        <v>No</v>
      </c>
      <c r="Z3987" s="46" t="str">
        <f t="shared" si="818"/>
        <v>HIGH</v>
      </c>
    </row>
    <row r="3988" spans="1:26" x14ac:dyDescent="0.25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806"/>
        <v>30692</v>
      </c>
      <c r="L3988" s="46">
        <f t="shared" si="807"/>
        <v>33124</v>
      </c>
      <c r="M3988" s="46">
        <v>36</v>
      </c>
      <c r="N3988" s="46">
        <f t="shared" si="808"/>
        <v>33160</v>
      </c>
      <c r="O3988" s="46">
        <f t="shared" si="809"/>
        <v>2468</v>
      </c>
      <c r="P3988" s="46" t="s">
        <v>30</v>
      </c>
      <c r="Q3988" s="58">
        <f t="shared" si="810"/>
        <v>0</v>
      </c>
      <c r="R3988" s="46" t="str">
        <f t="shared" si="811"/>
        <v>-</v>
      </c>
      <c r="S3988" s="58" t="str">
        <f t="shared" si="812"/>
        <v>No Discount</v>
      </c>
      <c r="T3988" s="46" t="str">
        <f t="shared" si="813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814"/>
        <v>0</v>
      </c>
      <c r="W3988" s="46" t="str">
        <f t="shared" si="815"/>
        <v>-</v>
      </c>
      <c r="X3988" s="58">
        <f t="shared" si="816"/>
        <v>0</v>
      </c>
      <c r="Y3988" s="46" t="str">
        <f t="shared" si="817"/>
        <v>Yes</v>
      </c>
      <c r="Z3988" s="46" t="str">
        <f t="shared" si="818"/>
        <v>MID</v>
      </c>
    </row>
    <row r="3989" spans="1:26" x14ac:dyDescent="0.25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806"/>
        <v>4040</v>
      </c>
      <c r="L3989" s="46">
        <f t="shared" si="807"/>
        <v>4400</v>
      </c>
      <c r="M3989" s="46">
        <v>25</v>
      </c>
      <c r="N3989" s="46">
        <f t="shared" si="808"/>
        <v>4425</v>
      </c>
      <c r="O3989" s="46">
        <f t="shared" si="809"/>
        <v>385</v>
      </c>
      <c r="P3989" s="46" t="s">
        <v>30</v>
      </c>
      <c r="Q3989" s="58">
        <f t="shared" si="810"/>
        <v>0</v>
      </c>
      <c r="R3989" s="46">
        <f t="shared" si="811"/>
        <v>663.75</v>
      </c>
      <c r="S3989" s="58" t="str">
        <f t="shared" si="812"/>
        <v>No Discount</v>
      </c>
      <c r="T3989" s="46" t="str">
        <f t="shared" si="813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814"/>
        <v>0</v>
      </c>
      <c r="W3989" s="46" t="str">
        <f t="shared" si="815"/>
        <v>-</v>
      </c>
      <c r="X3989" s="58">
        <f t="shared" si="816"/>
        <v>0</v>
      </c>
      <c r="Y3989" s="46" t="str">
        <f t="shared" si="817"/>
        <v>Yes</v>
      </c>
      <c r="Z3989" s="46" t="str">
        <f t="shared" si="818"/>
        <v>MID</v>
      </c>
    </row>
    <row r="3990" spans="1:26" x14ac:dyDescent="0.25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806"/>
        <v>3852</v>
      </c>
      <c r="L3990" s="46">
        <f t="shared" si="807"/>
        <v>4086</v>
      </c>
      <c r="M3990" s="46">
        <v>46</v>
      </c>
      <c r="N3990" s="46">
        <f t="shared" si="808"/>
        <v>4132</v>
      </c>
      <c r="O3990" s="46">
        <f t="shared" si="809"/>
        <v>280</v>
      </c>
      <c r="P3990" s="46" t="s">
        <v>28</v>
      </c>
      <c r="Q3990" s="58">
        <f t="shared" si="810"/>
        <v>0</v>
      </c>
      <c r="R3990" s="46" t="str">
        <f t="shared" si="811"/>
        <v>-</v>
      </c>
      <c r="S3990" s="58" t="str">
        <f t="shared" si="812"/>
        <v>No Discount</v>
      </c>
      <c r="T3990" s="46" t="str">
        <f t="shared" si="813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814"/>
        <v>0</v>
      </c>
      <c r="W3990" s="46" t="str">
        <f t="shared" si="815"/>
        <v>-</v>
      </c>
      <c r="X3990" s="58">
        <f t="shared" si="816"/>
        <v>0</v>
      </c>
      <c r="Y3990" s="46" t="str">
        <f t="shared" si="817"/>
        <v>No</v>
      </c>
      <c r="Z3990" s="46" t="str">
        <f t="shared" si="818"/>
        <v>HIGH</v>
      </c>
    </row>
    <row r="3991" spans="1:26" x14ac:dyDescent="0.25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806"/>
        <v>15446</v>
      </c>
      <c r="L3991" s="46">
        <f t="shared" si="807"/>
        <v>17330</v>
      </c>
      <c r="M3991" s="46">
        <v>97</v>
      </c>
      <c r="N3991" s="46">
        <f t="shared" si="808"/>
        <v>17427</v>
      </c>
      <c r="O3991" s="46">
        <f t="shared" si="809"/>
        <v>1981</v>
      </c>
      <c r="P3991" s="46" t="s">
        <v>30</v>
      </c>
      <c r="Q3991" s="58">
        <f t="shared" si="810"/>
        <v>0</v>
      </c>
      <c r="R3991" s="46" t="str">
        <f t="shared" si="811"/>
        <v>-</v>
      </c>
      <c r="S3991" s="58" t="str">
        <f t="shared" si="812"/>
        <v>No Discount</v>
      </c>
      <c r="T3991" s="46" t="str">
        <f t="shared" si="813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814"/>
        <v>0</v>
      </c>
      <c r="W3991" s="46" t="str">
        <f t="shared" si="815"/>
        <v>-</v>
      </c>
      <c r="X3991" s="58">
        <f t="shared" si="816"/>
        <v>0</v>
      </c>
      <c r="Y3991" s="46" t="str">
        <f t="shared" si="817"/>
        <v>Yes</v>
      </c>
      <c r="Z3991" s="46" t="str">
        <f t="shared" si="818"/>
        <v>Very high</v>
      </c>
    </row>
    <row r="3992" spans="1:26" x14ac:dyDescent="0.25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806"/>
        <v>1085</v>
      </c>
      <c r="L3992" s="46">
        <f t="shared" si="807"/>
        <v>1169</v>
      </c>
      <c r="M3992" s="46">
        <v>30</v>
      </c>
      <c r="N3992" s="46">
        <f t="shared" si="808"/>
        <v>1199</v>
      </c>
      <c r="O3992" s="46">
        <f t="shared" si="809"/>
        <v>114</v>
      </c>
      <c r="P3992" s="46" t="s">
        <v>28</v>
      </c>
      <c r="Q3992" s="58">
        <f t="shared" si="810"/>
        <v>0</v>
      </c>
      <c r="R3992" s="46" t="str">
        <f t="shared" si="811"/>
        <v>-</v>
      </c>
      <c r="S3992" s="58" t="str">
        <f t="shared" si="812"/>
        <v>No Discount</v>
      </c>
      <c r="T3992" s="46" t="str">
        <f t="shared" si="813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814"/>
        <v>0</v>
      </c>
      <c r="W3992" s="46" t="str">
        <f t="shared" si="815"/>
        <v>-</v>
      </c>
      <c r="X3992" s="58">
        <f t="shared" si="816"/>
        <v>0</v>
      </c>
      <c r="Y3992" s="46" t="str">
        <f t="shared" si="817"/>
        <v>No</v>
      </c>
      <c r="Z3992" s="46" t="str">
        <f t="shared" si="818"/>
        <v>MID</v>
      </c>
    </row>
    <row r="3993" spans="1:26" x14ac:dyDescent="0.25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806"/>
        <v>15518</v>
      </c>
      <c r="L3993" s="46">
        <f t="shared" si="807"/>
        <v>17238</v>
      </c>
      <c r="M3993" s="46">
        <v>60</v>
      </c>
      <c r="N3993" s="46">
        <f t="shared" si="808"/>
        <v>17298</v>
      </c>
      <c r="O3993" s="46">
        <f t="shared" si="809"/>
        <v>1780</v>
      </c>
      <c r="P3993" s="46" t="s">
        <v>152</v>
      </c>
      <c r="Q3993" s="58">
        <f t="shared" si="810"/>
        <v>0</v>
      </c>
      <c r="R3993" s="46" t="str">
        <f t="shared" si="811"/>
        <v>-</v>
      </c>
      <c r="S3993" s="58" t="str">
        <f t="shared" si="812"/>
        <v>No Discount</v>
      </c>
      <c r="T3993" s="46" t="str">
        <f t="shared" si="813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814"/>
        <v>0</v>
      </c>
      <c r="W3993" s="46" t="str">
        <f t="shared" si="815"/>
        <v>-</v>
      </c>
      <c r="X3993" s="58">
        <f t="shared" si="816"/>
        <v>0</v>
      </c>
      <c r="Y3993" s="46" t="str">
        <f t="shared" si="817"/>
        <v>Yes</v>
      </c>
      <c r="Z3993" s="46" t="str">
        <f t="shared" si="818"/>
        <v>HIGH</v>
      </c>
    </row>
    <row r="3994" spans="1:26" x14ac:dyDescent="0.25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806"/>
        <v>1461</v>
      </c>
      <c r="L3994" s="46">
        <f t="shared" si="807"/>
        <v>1593</v>
      </c>
      <c r="M3994" s="46">
        <v>81</v>
      </c>
      <c r="N3994" s="46">
        <f t="shared" si="808"/>
        <v>1674</v>
      </c>
      <c r="O3994" s="46">
        <f t="shared" si="809"/>
        <v>213</v>
      </c>
      <c r="P3994" s="46" t="s">
        <v>30</v>
      </c>
      <c r="Q3994" s="58">
        <f t="shared" si="810"/>
        <v>0.3</v>
      </c>
      <c r="R3994" s="46">
        <f t="shared" si="811"/>
        <v>502.2</v>
      </c>
      <c r="S3994" s="58" t="str">
        <f t="shared" si="812"/>
        <v>No Discount</v>
      </c>
      <c r="T3994" s="46" t="str">
        <f t="shared" si="813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814"/>
        <v>0.3</v>
      </c>
      <c r="W3994" s="46">
        <f t="shared" si="815"/>
        <v>502.2</v>
      </c>
      <c r="X3994" s="58">
        <f t="shared" si="816"/>
        <v>0</v>
      </c>
      <c r="Y3994" s="46" t="str">
        <f t="shared" si="817"/>
        <v>No</v>
      </c>
      <c r="Z3994" s="46" t="str">
        <f t="shared" si="818"/>
        <v>Very high</v>
      </c>
    </row>
    <row r="3995" spans="1:26" x14ac:dyDescent="0.25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806"/>
        <v>13334</v>
      </c>
      <c r="L3995" s="46">
        <f t="shared" si="807"/>
        <v>13728</v>
      </c>
      <c r="M3995" s="46">
        <v>82</v>
      </c>
      <c r="N3995" s="46">
        <f t="shared" si="808"/>
        <v>13810</v>
      </c>
      <c r="O3995" s="46">
        <f t="shared" si="809"/>
        <v>476</v>
      </c>
      <c r="P3995" s="46" t="s">
        <v>28</v>
      </c>
      <c r="Q3995" s="58">
        <f t="shared" si="810"/>
        <v>0.3</v>
      </c>
      <c r="R3995" s="46">
        <f t="shared" si="811"/>
        <v>4143</v>
      </c>
      <c r="S3995" s="58" t="str">
        <f t="shared" si="812"/>
        <v>No Discount</v>
      </c>
      <c r="T3995" s="46" t="str">
        <f t="shared" si="813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814"/>
        <v>0.3</v>
      </c>
      <c r="W3995" s="46">
        <f t="shared" si="815"/>
        <v>4143</v>
      </c>
      <c r="X3995" s="58">
        <f t="shared" si="816"/>
        <v>0</v>
      </c>
      <c r="Y3995" s="46" t="str">
        <f t="shared" si="817"/>
        <v>Yes</v>
      </c>
      <c r="Z3995" s="46" t="str">
        <f t="shared" si="818"/>
        <v>Very high</v>
      </c>
    </row>
    <row r="3996" spans="1:26" x14ac:dyDescent="0.25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806"/>
        <v>4018</v>
      </c>
      <c r="L3996" s="46">
        <f t="shared" si="807"/>
        <v>4302</v>
      </c>
      <c r="M3996" s="46">
        <v>66</v>
      </c>
      <c r="N3996" s="46">
        <f t="shared" si="808"/>
        <v>4368</v>
      </c>
      <c r="O3996" s="46">
        <f t="shared" si="809"/>
        <v>350</v>
      </c>
      <c r="P3996" s="46" t="s">
        <v>30</v>
      </c>
      <c r="Q3996" s="58">
        <f t="shared" si="810"/>
        <v>0.3</v>
      </c>
      <c r="R3996" s="46">
        <f t="shared" si="811"/>
        <v>1310.3999999999999</v>
      </c>
      <c r="S3996" s="58" t="str">
        <f t="shared" si="812"/>
        <v>No Discount</v>
      </c>
      <c r="T3996" s="46" t="str">
        <f t="shared" si="813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814"/>
        <v>0.3</v>
      </c>
      <c r="W3996" s="46">
        <f t="shared" si="815"/>
        <v>1310.3999999999999</v>
      </c>
      <c r="X3996" s="58">
        <f t="shared" si="816"/>
        <v>0</v>
      </c>
      <c r="Y3996" s="46" t="str">
        <f t="shared" si="817"/>
        <v>Yes</v>
      </c>
      <c r="Z3996" s="46" t="str">
        <f t="shared" si="818"/>
        <v>Very high</v>
      </c>
    </row>
    <row r="3997" spans="1:26" x14ac:dyDescent="0.25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806"/>
        <v>4476</v>
      </c>
      <c r="L3997" s="46">
        <f t="shared" si="807"/>
        <v>4830</v>
      </c>
      <c r="M3997" s="46">
        <v>35</v>
      </c>
      <c r="N3997" s="46">
        <f t="shared" si="808"/>
        <v>4865</v>
      </c>
      <c r="O3997" s="46">
        <f t="shared" si="809"/>
        <v>389</v>
      </c>
      <c r="P3997" s="46" t="s">
        <v>30</v>
      </c>
      <c r="Q3997" s="58">
        <f t="shared" si="810"/>
        <v>0</v>
      </c>
      <c r="R3997" s="46">
        <f t="shared" si="811"/>
        <v>729.75</v>
      </c>
      <c r="S3997" s="58" t="str">
        <f t="shared" si="812"/>
        <v>No Discount</v>
      </c>
      <c r="T3997" s="46" t="str">
        <f t="shared" si="813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814"/>
        <v>0</v>
      </c>
      <c r="W3997" s="46" t="str">
        <f t="shared" si="815"/>
        <v>-</v>
      </c>
      <c r="X3997" s="58">
        <f t="shared" si="816"/>
        <v>0</v>
      </c>
      <c r="Y3997" s="46" t="str">
        <f t="shared" si="817"/>
        <v>No</v>
      </c>
      <c r="Z3997" s="46" t="str">
        <f t="shared" si="818"/>
        <v>MID</v>
      </c>
    </row>
    <row r="3998" spans="1:26" x14ac:dyDescent="0.25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806"/>
        <v>5624</v>
      </c>
      <c r="L3998" s="46">
        <f t="shared" si="807"/>
        <v>6132</v>
      </c>
      <c r="M3998" s="46">
        <v>45</v>
      </c>
      <c r="N3998" s="46">
        <f t="shared" si="808"/>
        <v>6177</v>
      </c>
      <c r="O3998" s="46">
        <f t="shared" si="809"/>
        <v>553</v>
      </c>
      <c r="P3998" s="46" t="s">
        <v>152</v>
      </c>
      <c r="Q3998" s="58">
        <f t="shared" si="810"/>
        <v>0</v>
      </c>
      <c r="R3998" s="46" t="str">
        <f t="shared" si="811"/>
        <v>-</v>
      </c>
      <c r="S3998" s="58" t="str">
        <f t="shared" si="812"/>
        <v>No Discount</v>
      </c>
      <c r="T3998" s="46" t="str">
        <f t="shared" si="813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814"/>
        <v>0</v>
      </c>
      <c r="W3998" s="46" t="str">
        <f t="shared" si="815"/>
        <v>-</v>
      </c>
      <c r="X3998" s="58">
        <f t="shared" si="816"/>
        <v>0</v>
      </c>
      <c r="Y3998" s="46" t="str">
        <f t="shared" si="817"/>
        <v>No</v>
      </c>
      <c r="Z3998" s="46" t="str">
        <f t="shared" si="818"/>
        <v>HIGH</v>
      </c>
    </row>
    <row r="3999" spans="1:26" x14ac:dyDescent="0.25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806"/>
        <v>300</v>
      </c>
      <c r="L3999" s="46">
        <f t="shared" si="807"/>
        <v>320</v>
      </c>
      <c r="M3999" s="46">
        <v>10</v>
      </c>
      <c r="N3999" s="46">
        <f t="shared" si="808"/>
        <v>330</v>
      </c>
      <c r="O3999" s="46">
        <f t="shared" si="809"/>
        <v>30</v>
      </c>
      <c r="P3999" s="46" t="s">
        <v>30</v>
      </c>
      <c r="Q3999" s="58">
        <f t="shared" si="810"/>
        <v>0</v>
      </c>
      <c r="R3999" s="46" t="str">
        <f t="shared" si="811"/>
        <v>-</v>
      </c>
      <c r="S3999" s="58" t="str">
        <f t="shared" si="812"/>
        <v>No Discount</v>
      </c>
      <c r="T3999" s="46" t="str">
        <f t="shared" si="813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814"/>
        <v>0</v>
      </c>
      <c r="W3999" s="46" t="str">
        <f t="shared" si="815"/>
        <v>-</v>
      </c>
      <c r="X3999" s="58">
        <f t="shared" si="816"/>
        <v>0</v>
      </c>
      <c r="Y3999" s="46" t="str">
        <f t="shared" si="817"/>
        <v>No</v>
      </c>
      <c r="Z3999" s="46" t="str">
        <f t="shared" si="818"/>
        <v>LOW</v>
      </c>
    </row>
    <row r="4000" spans="1:26" x14ac:dyDescent="0.25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806"/>
        <v>1530</v>
      </c>
      <c r="L4000" s="46">
        <f t="shared" si="807"/>
        <v>1605</v>
      </c>
      <c r="M4000" s="46">
        <v>23</v>
      </c>
      <c r="N4000" s="46">
        <f t="shared" si="808"/>
        <v>1628</v>
      </c>
      <c r="O4000" s="46">
        <f t="shared" si="809"/>
        <v>98</v>
      </c>
      <c r="P4000" s="46" t="s">
        <v>30</v>
      </c>
      <c r="Q4000" s="58">
        <f t="shared" si="810"/>
        <v>0.3</v>
      </c>
      <c r="R4000" s="46">
        <f t="shared" si="811"/>
        <v>488.4</v>
      </c>
      <c r="S4000" s="58" t="str">
        <f t="shared" si="812"/>
        <v>No Discount</v>
      </c>
      <c r="T4000" s="46" t="str">
        <f t="shared" si="813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814"/>
        <v>0.3</v>
      </c>
      <c r="W4000" s="46">
        <f t="shared" si="815"/>
        <v>488.4</v>
      </c>
      <c r="X4000" s="58">
        <f t="shared" si="816"/>
        <v>0</v>
      </c>
      <c r="Y4000" s="46" t="str">
        <f t="shared" si="817"/>
        <v>Yes</v>
      </c>
      <c r="Z4000" s="46" t="str">
        <f t="shared" si="818"/>
        <v>MID</v>
      </c>
    </row>
    <row r="4001" spans="1:26" x14ac:dyDescent="0.25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806"/>
        <v>31444</v>
      </c>
      <c r="L4001" s="46">
        <f t="shared" si="807"/>
        <v>33922</v>
      </c>
      <c r="M4001" s="46">
        <v>86</v>
      </c>
      <c r="N4001" s="46">
        <f t="shared" si="808"/>
        <v>34008</v>
      </c>
      <c r="O4001" s="46">
        <f t="shared" si="809"/>
        <v>2564</v>
      </c>
      <c r="P4001" s="46" t="s">
        <v>64</v>
      </c>
      <c r="Q4001" s="58">
        <f t="shared" si="810"/>
        <v>0</v>
      </c>
      <c r="R4001" s="46" t="str">
        <f t="shared" si="811"/>
        <v>-</v>
      </c>
      <c r="S4001" s="58">
        <f t="shared" si="812"/>
        <v>0.02</v>
      </c>
      <c r="T4001" s="46" t="str">
        <f t="shared" si="813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814"/>
        <v>0</v>
      </c>
      <c r="W4001" s="46" t="str">
        <f t="shared" si="815"/>
        <v>-</v>
      </c>
      <c r="X4001" s="58">
        <f t="shared" si="816"/>
        <v>0.02</v>
      </c>
      <c r="Y4001" s="46" t="str">
        <f t="shared" si="817"/>
        <v>Yes</v>
      </c>
      <c r="Z4001" s="46" t="str">
        <f t="shared" si="818"/>
        <v>Very high</v>
      </c>
    </row>
    <row r="4002" spans="1:26" x14ac:dyDescent="0.25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806"/>
        <v>3432</v>
      </c>
      <c r="L4002" s="46">
        <f t="shared" si="807"/>
        <v>3668</v>
      </c>
      <c r="M4002" s="46">
        <v>98</v>
      </c>
      <c r="N4002" s="46">
        <f t="shared" si="808"/>
        <v>3766</v>
      </c>
      <c r="O4002" s="46">
        <f t="shared" si="809"/>
        <v>334</v>
      </c>
      <c r="P4002" s="46" t="s">
        <v>28</v>
      </c>
      <c r="Q4002" s="58">
        <f t="shared" si="810"/>
        <v>0.3</v>
      </c>
      <c r="R4002" s="46">
        <f t="shared" si="811"/>
        <v>1129.8</v>
      </c>
      <c r="S4002" s="58" t="str">
        <f t="shared" si="812"/>
        <v>No Discount</v>
      </c>
      <c r="T4002" s="46" t="str">
        <f t="shared" si="813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814"/>
        <v>0.3</v>
      </c>
      <c r="W4002" s="46">
        <f t="shared" si="815"/>
        <v>1129.8</v>
      </c>
      <c r="X4002" s="58">
        <f t="shared" si="816"/>
        <v>0</v>
      </c>
      <c r="Y4002" s="46" t="str">
        <f t="shared" si="817"/>
        <v>Yes</v>
      </c>
      <c r="Z4002" s="46" t="str">
        <f t="shared" si="818"/>
        <v>Very high</v>
      </c>
    </row>
    <row r="4003" spans="1:26" x14ac:dyDescent="0.25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806"/>
        <v>112</v>
      </c>
      <c r="L4003" s="46">
        <f t="shared" si="807"/>
        <v>122</v>
      </c>
      <c r="M4003" s="46">
        <v>10</v>
      </c>
      <c r="N4003" s="46">
        <f t="shared" si="808"/>
        <v>132</v>
      </c>
      <c r="O4003" s="46">
        <f t="shared" si="809"/>
        <v>20</v>
      </c>
      <c r="P4003" s="46" t="s">
        <v>30</v>
      </c>
      <c r="Q4003" s="58">
        <f t="shared" si="810"/>
        <v>0</v>
      </c>
      <c r="R4003" s="46" t="str">
        <f t="shared" si="811"/>
        <v>-</v>
      </c>
      <c r="S4003" s="58" t="str">
        <f t="shared" si="812"/>
        <v>No Discount</v>
      </c>
      <c r="T4003" s="46" t="str">
        <f t="shared" si="813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814"/>
        <v>0</v>
      </c>
      <c r="W4003" s="46" t="str">
        <f t="shared" si="815"/>
        <v>-</v>
      </c>
      <c r="X4003" s="58">
        <f t="shared" si="816"/>
        <v>0</v>
      </c>
      <c r="Y4003" s="46" t="str">
        <f t="shared" si="817"/>
        <v>No</v>
      </c>
      <c r="Z4003" s="46" t="str">
        <f t="shared" si="818"/>
        <v>LOW</v>
      </c>
    </row>
    <row r="4004" spans="1:26" x14ac:dyDescent="0.25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806"/>
        <v>17444</v>
      </c>
      <c r="L4004" s="46">
        <f t="shared" si="807"/>
        <v>18816</v>
      </c>
      <c r="M4004" s="46">
        <v>99</v>
      </c>
      <c r="N4004" s="46">
        <f t="shared" si="808"/>
        <v>18915</v>
      </c>
      <c r="O4004" s="46">
        <f t="shared" si="809"/>
        <v>1471</v>
      </c>
      <c r="P4004" s="46" t="s">
        <v>28</v>
      </c>
      <c r="Q4004" s="58">
        <f t="shared" si="810"/>
        <v>0</v>
      </c>
      <c r="R4004" s="46" t="str">
        <f t="shared" si="811"/>
        <v>-</v>
      </c>
      <c r="S4004" s="58" t="str">
        <f t="shared" si="812"/>
        <v>No Discount</v>
      </c>
      <c r="T4004" s="46" t="str">
        <f t="shared" si="813"/>
        <v>Yes</v>
      </c>
      <c r="U4004" s="47" t="str" cm="1">
        <f t="array" ref="U4004">_xlfn.IFS(M4004&lt;=20,"Low",M4004&lt;=40,"Mid",M4004&lt;=60,"High",M4004&gt;60,"Very High")</f>
        <v>Very High</v>
      </c>
      <c r="V4004" s="58">
        <f t="shared" si="814"/>
        <v>0</v>
      </c>
      <c r="W4004" s="46" t="str">
        <f t="shared" si="815"/>
        <v>-</v>
      </c>
      <c r="X4004" s="58">
        <f t="shared" si="816"/>
        <v>0</v>
      </c>
      <c r="Y4004" s="46" t="str">
        <f t="shared" si="817"/>
        <v>Yes</v>
      </c>
      <c r="Z4004" s="46" t="str">
        <f t="shared" si="818"/>
        <v>Very high</v>
      </c>
    </row>
    <row r="4005" spans="1:26" x14ac:dyDescent="0.25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806"/>
        <v>2990</v>
      </c>
      <c r="L4005" s="46">
        <f t="shared" si="807"/>
        <v>3136</v>
      </c>
      <c r="M4005" s="46">
        <v>68</v>
      </c>
      <c r="N4005" s="46">
        <f t="shared" si="808"/>
        <v>3204</v>
      </c>
      <c r="O4005" s="46">
        <f t="shared" si="809"/>
        <v>214</v>
      </c>
      <c r="P4005" s="46" t="s">
        <v>30</v>
      </c>
      <c r="Q4005" s="58">
        <f t="shared" si="810"/>
        <v>0</v>
      </c>
      <c r="R4005" s="46">
        <f t="shared" si="811"/>
        <v>897.12000000000012</v>
      </c>
      <c r="S4005" s="58" t="str">
        <f t="shared" si="812"/>
        <v>No Discount</v>
      </c>
      <c r="T4005" s="46" t="str">
        <f t="shared" si="813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si="814"/>
        <v>0</v>
      </c>
      <c r="W4005" s="46">
        <f t="shared" si="815"/>
        <v>897.12000000000012</v>
      </c>
      <c r="X4005" s="58">
        <f t="shared" si="816"/>
        <v>0</v>
      </c>
      <c r="Y4005" s="46" t="str">
        <f t="shared" si="817"/>
        <v>Yes</v>
      </c>
      <c r="Z4005" s="46" t="str">
        <f t="shared" si="818"/>
        <v>Very high</v>
      </c>
    </row>
    <row r="4006" spans="1:26" x14ac:dyDescent="0.25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806"/>
        <v>3570</v>
      </c>
      <c r="L4006" s="46">
        <f t="shared" si="807"/>
        <v>3822</v>
      </c>
      <c r="M4006" s="46">
        <v>88</v>
      </c>
      <c r="N4006" s="46">
        <f t="shared" si="808"/>
        <v>3910</v>
      </c>
      <c r="O4006" s="46">
        <f t="shared" si="809"/>
        <v>340</v>
      </c>
      <c r="P4006" s="46" t="s">
        <v>30</v>
      </c>
      <c r="Q4006" s="58">
        <f t="shared" si="810"/>
        <v>0</v>
      </c>
      <c r="R4006" s="46">
        <f t="shared" si="811"/>
        <v>1094.8000000000002</v>
      </c>
      <c r="S4006" s="58" t="str">
        <f t="shared" si="812"/>
        <v>No Discount</v>
      </c>
      <c r="T4006" s="46" t="str">
        <f t="shared" si="813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814"/>
        <v>0</v>
      </c>
      <c r="W4006" s="46">
        <f t="shared" si="815"/>
        <v>1094.8000000000002</v>
      </c>
      <c r="X4006" s="58">
        <f t="shared" si="816"/>
        <v>0</v>
      </c>
      <c r="Y4006" s="46" t="str">
        <f t="shared" si="817"/>
        <v>Yes</v>
      </c>
      <c r="Z4006" s="46" t="str">
        <f t="shared" si="818"/>
        <v>Very high</v>
      </c>
    </row>
    <row r="4007" spans="1:26" x14ac:dyDescent="0.25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806"/>
        <v>26999</v>
      </c>
      <c r="L4007" s="46">
        <f t="shared" si="807"/>
        <v>29722</v>
      </c>
      <c r="M4007" s="46">
        <v>84</v>
      </c>
      <c r="N4007" s="46">
        <f t="shared" si="808"/>
        <v>29806</v>
      </c>
      <c r="O4007" s="46">
        <f t="shared" si="809"/>
        <v>2807</v>
      </c>
      <c r="P4007" s="46" t="s">
        <v>30</v>
      </c>
      <c r="Q4007" s="58">
        <f t="shared" si="810"/>
        <v>0</v>
      </c>
      <c r="R4007" s="46" t="str">
        <f t="shared" si="811"/>
        <v>-</v>
      </c>
      <c r="S4007" s="58" t="str">
        <f t="shared" si="812"/>
        <v>No Discount</v>
      </c>
      <c r="T4007" s="46" t="str">
        <f t="shared" si="813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814"/>
        <v>0</v>
      </c>
      <c r="W4007" s="46" t="str">
        <f t="shared" si="815"/>
        <v>-</v>
      </c>
      <c r="X4007" s="58">
        <f t="shared" si="816"/>
        <v>0</v>
      </c>
      <c r="Y4007" s="46" t="str">
        <f t="shared" si="817"/>
        <v>Yes</v>
      </c>
      <c r="Z4007" s="46" t="str">
        <f t="shared" si="818"/>
        <v>Very high</v>
      </c>
    </row>
    <row r="4008" spans="1:26" x14ac:dyDescent="0.25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806"/>
        <v>444</v>
      </c>
      <c r="L4008" s="46">
        <f t="shared" si="807"/>
        <v>486</v>
      </c>
      <c r="M4008" s="46">
        <v>30</v>
      </c>
      <c r="N4008" s="46">
        <f t="shared" si="808"/>
        <v>516</v>
      </c>
      <c r="O4008" s="46">
        <f t="shared" si="809"/>
        <v>72</v>
      </c>
      <c r="P4008" s="46" t="s">
        <v>64</v>
      </c>
      <c r="Q4008" s="58">
        <f t="shared" si="810"/>
        <v>0</v>
      </c>
      <c r="R4008" s="46" t="str">
        <f t="shared" si="811"/>
        <v>-</v>
      </c>
      <c r="S4008" s="58" t="str">
        <f t="shared" si="812"/>
        <v>No Discount</v>
      </c>
      <c r="T4008" s="46" t="str">
        <f t="shared" si="813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814"/>
        <v>0</v>
      </c>
      <c r="W4008" s="46" t="str">
        <f t="shared" si="815"/>
        <v>-</v>
      </c>
      <c r="X4008" s="58">
        <f t="shared" si="816"/>
        <v>0</v>
      </c>
      <c r="Y4008" s="46" t="str">
        <f t="shared" si="817"/>
        <v>No</v>
      </c>
      <c r="Z4008" s="46" t="str">
        <f t="shared" si="818"/>
        <v>MID</v>
      </c>
    </row>
    <row r="4009" spans="1:26" x14ac:dyDescent="0.25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806"/>
        <v>64876</v>
      </c>
      <c r="L4009" s="46">
        <f t="shared" si="807"/>
        <v>70714</v>
      </c>
      <c r="M4009" s="46">
        <v>42</v>
      </c>
      <c r="N4009" s="46">
        <f t="shared" si="808"/>
        <v>70756</v>
      </c>
      <c r="O4009" s="46">
        <f t="shared" si="809"/>
        <v>5880</v>
      </c>
      <c r="P4009" s="46" t="s">
        <v>28</v>
      </c>
      <c r="Q4009" s="58">
        <f t="shared" si="810"/>
        <v>0</v>
      </c>
      <c r="R4009" s="46" t="str">
        <f t="shared" si="811"/>
        <v>-</v>
      </c>
      <c r="S4009" s="58" t="str">
        <f t="shared" si="812"/>
        <v>No Discount</v>
      </c>
      <c r="T4009" s="46" t="str">
        <f t="shared" si="813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814"/>
        <v>0</v>
      </c>
      <c r="W4009" s="46" t="str">
        <f t="shared" si="815"/>
        <v>-</v>
      </c>
      <c r="X4009" s="58">
        <f t="shared" si="816"/>
        <v>0</v>
      </c>
      <c r="Y4009" s="46" t="str">
        <f t="shared" si="817"/>
        <v>Yes</v>
      </c>
      <c r="Z4009" s="46" t="str">
        <f t="shared" si="818"/>
        <v>HIGH</v>
      </c>
    </row>
    <row r="4010" spans="1:26" x14ac:dyDescent="0.25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806"/>
        <v>153</v>
      </c>
      <c r="L4010" s="46">
        <f t="shared" si="807"/>
        <v>171</v>
      </c>
      <c r="M4010" s="46">
        <v>30</v>
      </c>
      <c r="N4010" s="46">
        <f t="shared" si="808"/>
        <v>201</v>
      </c>
      <c r="O4010" s="46">
        <f t="shared" si="809"/>
        <v>48</v>
      </c>
      <c r="P4010" s="46" t="s">
        <v>30</v>
      </c>
      <c r="Q4010" s="58">
        <f t="shared" si="810"/>
        <v>0.3</v>
      </c>
      <c r="R4010" s="46">
        <f t="shared" si="811"/>
        <v>60.3</v>
      </c>
      <c r="S4010" s="58" t="str">
        <f t="shared" si="812"/>
        <v>No Discount</v>
      </c>
      <c r="T4010" s="46" t="str">
        <f t="shared" si="813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814"/>
        <v>0.3</v>
      </c>
      <c r="W4010" s="46">
        <f t="shared" si="815"/>
        <v>60.3</v>
      </c>
      <c r="X4010" s="58">
        <f t="shared" si="816"/>
        <v>0</v>
      </c>
      <c r="Y4010" s="46" t="str">
        <f t="shared" si="817"/>
        <v>No</v>
      </c>
      <c r="Z4010" s="46" t="str">
        <f t="shared" si="818"/>
        <v>MID</v>
      </c>
    </row>
    <row r="4011" spans="1:26" x14ac:dyDescent="0.25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806"/>
        <v>220</v>
      </c>
      <c r="L4011" s="46">
        <f t="shared" si="807"/>
        <v>236</v>
      </c>
      <c r="M4011" s="46">
        <v>10</v>
      </c>
      <c r="N4011" s="46">
        <f t="shared" si="808"/>
        <v>246</v>
      </c>
      <c r="O4011" s="46">
        <f t="shared" si="809"/>
        <v>26</v>
      </c>
      <c r="P4011" s="46" t="s">
        <v>64</v>
      </c>
      <c r="Q4011" s="58">
        <f t="shared" si="810"/>
        <v>0</v>
      </c>
      <c r="R4011" s="46">
        <f t="shared" si="811"/>
        <v>68.88000000000001</v>
      </c>
      <c r="S4011" s="58" t="str">
        <f t="shared" si="812"/>
        <v>No Discount</v>
      </c>
      <c r="T4011" s="46" t="str">
        <f t="shared" si="813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814"/>
        <v>0</v>
      </c>
      <c r="W4011" s="46">
        <f t="shared" si="815"/>
        <v>68.88000000000001</v>
      </c>
      <c r="X4011" s="58">
        <f t="shared" si="816"/>
        <v>0</v>
      </c>
      <c r="Y4011" s="46" t="str">
        <f t="shared" si="817"/>
        <v>No</v>
      </c>
      <c r="Z4011" s="46" t="str">
        <f t="shared" si="818"/>
        <v>LOW</v>
      </c>
    </row>
    <row r="4012" spans="1:26" x14ac:dyDescent="0.25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806"/>
        <v>77</v>
      </c>
      <c r="L4012" s="46">
        <f t="shared" si="807"/>
        <v>81</v>
      </c>
      <c r="M4012" s="46">
        <v>10</v>
      </c>
      <c r="N4012" s="46">
        <f t="shared" si="808"/>
        <v>91</v>
      </c>
      <c r="O4012" s="46">
        <f t="shared" si="809"/>
        <v>14</v>
      </c>
      <c r="P4012" s="46" t="s">
        <v>30</v>
      </c>
      <c r="Q4012" s="58">
        <f t="shared" si="810"/>
        <v>0.3</v>
      </c>
      <c r="R4012" s="46">
        <f t="shared" si="811"/>
        <v>27.3</v>
      </c>
      <c r="S4012" s="58" t="str">
        <f t="shared" si="812"/>
        <v>No Discount</v>
      </c>
      <c r="T4012" s="46" t="str">
        <f t="shared" si="813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814"/>
        <v>0.3</v>
      </c>
      <c r="W4012" s="46">
        <f t="shared" si="815"/>
        <v>27.3</v>
      </c>
      <c r="X4012" s="58">
        <f t="shared" si="816"/>
        <v>0</v>
      </c>
      <c r="Y4012" s="46" t="str">
        <f t="shared" si="817"/>
        <v>No</v>
      </c>
      <c r="Z4012" s="46" t="str">
        <f t="shared" si="818"/>
        <v>LOW</v>
      </c>
    </row>
    <row r="4013" spans="1:26" x14ac:dyDescent="0.25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806"/>
        <v>32365</v>
      </c>
      <c r="L4013" s="46">
        <f t="shared" si="807"/>
        <v>33320</v>
      </c>
      <c r="M4013" s="46">
        <v>66</v>
      </c>
      <c r="N4013" s="46">
        <f t="shared" si="808"/>
        <v>33386</v>
      </c>
      <c r="O4013" s="46">
        <f t="shared" si="809"/>
        <v>1021</v>
      </c>
      <c r="P4013" s="46" t="s">
        <v>28</v>
      </c>
      <c r="Q4013" s="58">
        <f t="shared" si="810"/>
        <v>0</v>
      </c>
      <c r="R4013" s="46">
        <f t="shared" si="811"/>
        <v>9348.0800000000017</v>
      </c>
      <c r="S4013" s="58" t="str">
        <f t="shared" si="812"/>
        <v>No Discount</v>
      </c>
      <c r="T4013" s="46" t="str">
        <f t="shared" si="813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814"/>
        <v>0</v>
      </c>
      <c r="W4013" s="46">
        <f t="shared" si="815"/>
        <v>9348.0800000000017</v>
      </c>
      <c r="X4013" s="58">
        <f t="shared" si="816"/>
        <v>0</v>
      </c>
      <c r="Y4013" s="46" t="str">
        <f t="shared" si="817"/>
        <v>Yes</v>
      </c>
      <c r="Z4013" s="46" t="str">
        <f t="shared" si="818"/>
        <v>Very high</v>
      </c>
    </row>
    <row r="4014" spans="1:26" x14ac:dyDescent="0.25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806"/>
        <v>8358</v>
      </c>
      <c r="L4014" s="46">
        <f t="shared" si="807"/>
        <v>8853</v>
      </c>
      <c r="M4014" s="46">
        <v>74</v>
      </c>
      <c r="N4014" s="46">
        <f t="shared" si="808"/>
        <v>8927</v>
      </c>
      <c r="O4014" s="46">
        <f t="shared" si="809"/>
        <v>569</v>
      </c>
      <c r="P4014" s="46" t="s">
        <v>64</v>
      </c>
      <c r="Q4014" s="58">
        <f t="shared" si="810"/>
        <v>0</v>
      </c>
      <c r="R4014" s="46">
        <f t="shared" si="811"/>
        <v>1339.05</v>
      </c>
      <c r="S4014" s="58" t="str">
        <f t="shared" si="812"/>
        <v>No Discount</v>
      </c>
      <c r="T4014" s="46" t="str">
        <f t="shared" si="813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814"/>
        <v>0</v>
      </c>
      <c r="W4014" s="46" t="str">
        <f t="shared" si="815"/>
        <v>-</v>
      </c>
      <c r="X4014" s="58">
        <f t="shared" si="816"/>
        <v>0</v>
      </c>
      <c r="Y4014" s="46" t="str">
        <f t="shared" si="817"/>
        <v>Yes</v>
      </c>
      <c r="Z4014" s="46" t="str">
        <f t="shared" si="818"/>
        <v>Very high</v>
      </c>
    </row>
    <row r="4015" spans="1:26" x14ac:dyDescent="0.25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806"/>
        <v>2720</v>
      </c>
      <c r="L4015" s="46">
        <f t="shared" si="807"/>
        <v>2882</v>
      </c>
      <c r="M4015" s="46">
        <v>85</v>
      </c>
      <c r="N4015" s="46">
        <f t="shared" si="808"/>
        <v>2967</v>
      </c>
      <c r="O4015" s="46">
        <f t="shared" si="809"/>
        <v>247</v>
      </c>
      <c r="P4015" s="46" t="s">
        <v>28</v>
      </c>
      <c r="Q4015" s="58">
        <f t="shared" si="810"/>
        <v>0.3</v>
      </c>
      <c r="R4015" s="46">
        <f t="shared" si="811"/>
        <v>890.1</v>
      </c>
      <c r="S4015" s="58" t="str">
        <f t="shared" si="812"/>
        <v>No Discount</v>
      </c>
      <c r="T4015" s="46" t="str">
        <f t="shared" si="813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814"/>
        <v>0.3</v>
      </c>
      <c r="W4015" s="46">
        <f t="shared" si="815"/>
        <v>890.1</v>
      </c>
      <c r="X4015" s="58">
        <f t="shared" si="816"/>
        <v>0</v>
      </c>
      <c r="Y4015" s="46" t="str">
        <f t="shared" si="817"/>
        <v>No</v>
      </c>
      <c r="Z4015" s="46" t="str">
        <f t="shared" si="818"/>
        <v>Very high</v>
      </c>
    </row>
    <row r="4016" spans="1:26" x14ac:dyDescent="0.25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806"/>
        <v>2610</v>
      </c>
      <c r="L4016" s="46">
        <f t="shared" si="807"/>
        <v>2688</v>
      </c>
      <c r="M4016" s="46">
        <v>34</v>
      </c>
      <c r="N4016" s="46">
        <f t="shared" si="808"/>
        <v>2722</v>
      </c>
      <c r="O4016" s="46">
        <f t="shared" si="809"/>
        <v>112</v>
      </c>
      <c r="P4016" s="46" t="s">
        <v>30</v>
      </c>
      <c r="Q4016" s="58">
        <f t="shared" si="810"/>
        <v>0</v>
      </c>
      <c r="R4016" s="46">
        <f t="shared" si="811"/>
        <v>408.3</v>
      </c>
      <c r="S4016" s="58" t="str">
        <f t="shared" si="812"/>
        <v>No Discount</v>
      </c>
      <c r="T4016" s="46" t="str">
        <f t="shared" si="813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814"/>
        <v>0</v>
      </c>
      <c r="W4016" s="46" t="str">
        <f t="shared" si="815"/>
        <v>-</v>
      </c>
      <c r="X4016" s="58">
        <f t="shared" si="816"/>
        <v>0</v>
      </c>
      <c r="Y4016" s="46" t="str">
        <f t="shared" si="817"/>
        <v>No</v>
      </c>
      <c r="Z4016" s="46" t="str">
        <f t="shared" si="818"/>
        <v>MID</v>
      </c>
    </row>
    <row r="4017" spans="1:26" x14ac:dyDescent="0.25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806"/>
        <v>7960</v>
      </c>
      <c r="L4017" s="46">
        <f t="shared" si="807"/>
        <v>8850</v>
      </c>
      <c r="M4017" s="46">
        <v>43</v>
      </c>
      <c r="N4017" s="46">
        <f t="shared" si="808"/>
        <v>8893</v>
      </c>
      <c r="O4017" s="46">
        <f t="shared" si="809"/>
        <v>933</v>
      </c>
      <c r="P4017" s="46" t="s">
        <v>28</v>
      </c>
      <c r="Q4017" s="58">
        <f t="shared" si="810"/>
        <v>0</v>
      </c>
      <c r="R4017" s="46">
        <f t="shared" si="811"/>
        <v>2490.0400000000004</v>
      </c>
      <c r="S4017" s="58" t="str">
        <f t="shared" si="812"/>
        <v>No Discount</v>
      </c>
      <c r="T4017" s="46" t="str">
        <f t="shared" si="813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814"/>
        <v>0</v>
      </c>
      <c r="W4017" s="46">
        <f t="shared" si="815"/>
        <v>2490.0400000000004</v>
      </c>
      <c r="X4017" s="58">
        <f t="shared" si="816"/>
        <v>0</v>
      </c>
      <c r="Y4017" s="46" t="str">
        <f t="shared" si="817"/>
        <v>Yes</v>
      </c>
      <c r="Z4017" s="46" t="str">
        <f t="shared" si="818"/>
        <v>HIGH</v>
      </c>
    </row>
    <row r="4018" spans="1:26" x14ac:dyDescent="0.25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806"/>
        <v>8610</v>
      </c>
      <c r="L4018" s="46">
        <f t="shared" si="807"/>
        <v>8943</v>
      </c>
      <c r="M4018" s="46">
        <v>75</v>
      </c>
      <c r="N4018" s="46">
        <f t="shared" si="808"/>
        <v>9018</v>
      </c>
      <c r="O4018" s="46">
        <f t="shared" si="809"/>
        <v>408</v>
      </c>
      <c r="P4018" s="46" t="s">
        <v>30</v>
      </c>
      <c r="Q4018" s="58">
        <f t="shared" si="810"/>
        <v>0.3</v>
      </c>
      <c r="R4018" s="46">
        <f t="shared" si="811"/>
        <v>2705.4</v>
      </c>
      <c r="S4018" s="58" t="str">
        <f t="shared" si="812"/>
        <v>No Discount</v>
      </c>
      <c r="T4018" s="46" t="str">
        <f t="shared" si="813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814"/>
        <v>0.3</v>
      </c>
      <c r="W4018" s="46">
        <f t="shared" si="815"/>
        <v>2705.4</v>
      </c>
      <c r="X4018" s="58">
        <f t="shared" si="816"/>
        <v>0</v>
      </c>
      <c r="Y4018" s="46" t="str">
        <f t="shared" si="817"/>
        <v>Yes</v>
      </c>
      <c r="Z4018" s="46" t="str">
        <f t="shared" si="818"/>
        <v>Very high</v>
      </c>
    </row>
    <row r="4019" spans="1:26" x14ac:dyDescent="0.25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806"/>
        <v>7330</v>
      </c>
      <c r="L4019" s="46">
        <f t="shared" si="807"/>
        <v>7845</v>
      </c>
      <c r="M4019" s="46">
        <v>82</v>
      </c>
      <c r="N4019" s="46">
        <f t="shared" si="808"/>
        <v>7927</v>
      </c>
      <c r="O4019" s="46">
        <f t="shared" si="809"/>
        <v>597</v>
      </c>
      <c r="P4019" s="46" t="s">
        <v>30</v>
      </c>
      <c r="Q4019" s="58">
        <f t="shared" si="810"/>
        <v>0</v>
      </c>
      <c r="R4019" s="46" t="str">
        <f t="shared" si="811"/>
        <v>-</v>
      </c>
      <c r="S4019" s="58" t="str">
        <f t="shared" si="812"/>
        <v>No Discount</v>
      </c>
      <c r="T4019" s="46" t="str">
        <f t="shared" si="813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814"/>
        <v>0</v>
      </c>
      <c r="W4019" s="46" t="str">
        <f t="shared" si="815"/>
        <v>-</v>
      </c>
      <c r="X4019" s="58">
        <f t="shared" si="816"/>
        <v>0</v>
      </c>
      <c r="Y4019" s="46" t="str">
        <f t="shared" si="817"/>
        <v>Yes</v>
      </c>
      <c r="Z4019" s="46" t="str">
        <f t="shared" si="818"/>
        <v>Very high</v>
      </c>
    </row>
    <row r="4020" spans="1:26" x14ac:dyDescent="0.25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806"/>
        <v>69183</v>
      </c>
      <c r="L4020" s="46">
        <f t="shared" si="807"/>
        <v>73986</v>
      </c>
      <c r="M4020" s="46">
        <v>62</v>
      </c>
      <c r="N4020" s="46">
        <f t="shared" si="808"/>
        <v>74048</v>
      </c>
      <c r="O4020" s="46">
        <f t="shared" si="809"/>
        <v>4865</v>
      </c>
      <c r="P4020" s="46" t="s">
        <v>30</v>
      </c>
      <c r="Q4020" s="58">
        <f t="shared" si="810"/>
        <v>0</v>
      </c>
      <c r="R4020" s="46" t="str">
        <f t="shared" si="811"/>
        <v>-</v>
      </c>
      <c r="S4020" s="58" t="str">
        <f t="shared" si="812"/>
        <v>No Discount</v>
      </c>
      <c r="T4020" s="46" t="str">
        <f t="shared" si="813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814"/>
        <v>0</v>
      </c>
      <c r="W4020" s="46" t="str">
        <f t="shared" si="815"/>
        <v>-</v>
      </c>
      <c r="X4020" s="58">
        <f t="shared" si="816"/>
        <v>0</v>
      </c>
      <c r="Y4020" s="46" t="str">
        <f t="shared" si="817"/>
        <v>Yes</v>
      </c>
      <c r="Z4020" s="46" t="str">
        <f t="shared" si="818"/>
        <v>Very high</v>
      </c>
    </row>
    <row r="4021" spans="1:26" x14ac:dyDescent="0.25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806"/>
        <v>342</v>
      </c>
      <c r="L4021" s="46">
        <f t="shared" si="807"/>
        <v>370</v>
      </c>
      <c r="M4021" s="46">
        <v>30</v>
      </c>
      <c r="N4021" s="46">
        <f t="shared" si="808"/>
        <v>400</v>
      </c>
      <c r="O4021" s="46">
        <f t="shared" si="809"/>
        <v>58</v>
      </c>
      <c r="P4021" s="46" t="s">
        <v>28</v>
      </c>
      <c r="Q4021" s="58">
        <f t="shared" si="810"/>
        <v>0</v>
      </c>
      <c r="R4021" s="46">
        <f t="shared" si="811"/>
        <v>60</v>
      </c>
      <c r="S4021" s="58" t="str">
        <f t="shared" si="812"/>
        <v>No Discount</v>
      </c>
      <c r="T4021" s="46" t="str">
        <f t="shared" si="813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814"/>
        <v>0</v>
      </c>
      <c r="W4021" s="46" t="str">
        <f t="shared" si="815"/>
        <v>-</v>
      </c>
      <c r="X4021" s="58">
        <f t="shared" si="816"/>
        <v>0</v>
      </c>
      <c r="Y4021" s="46" t="str">
        <f t="shared" si="817"/>
        <v>No</v>
      </c>
      <c r="Z4021" s="46" t="str">
        <f t="shared" si="818"/>
        <v>MID</v>
      </c>
    </row>
    <row r="4022" spans="1:26" x14ac:dyDescent="0.25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806"/>
        <v>23884</v>
      </c>
      <c r="L4022" s="46">
        <f t="shared" si="807"/>
        <v>25060</v>
      </c>
      <c r="M4022" s="46">
        <v>62</v>
      </c>
      <c r="N4022" s="46">
        <f t="shared" si="808"/>
        <v>25122</v>
      </c>
      <c r="O4022" s="46">
        <f t="shared" si="809"/>
        <v>1238</v>
      </c>
      <c r="P4022" s="46" t="s">
        <v>28</v>
      </c>
      <c r="Q4022" s="58">
        <f t="shared" si="810"/>
        <v>0</v>
      </c>
      <c r="R4022" s="46" t="str">
        <f t="shared" si="811"/>
        <v>-</v>
      </c>
      <c r="S4022" s="58">
        <f t="shared" si="812"/>
        <v>0.02</v>
      </c>
      <c r="T4022" s="46" t="str">
        <f t="shared" si="813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814"/>
        <v>0</v>
      </c>
      <c r="W4022" s="46" t="str">
        <f t="shared" si="815"/>
        <v>-</v>
      </c>
      <c r="X4022" s="58">
        <f t="shared" si="816"/>
        <v>0.02</v>
      </c>
      <c r="Y4022" s="46" t="str">
        <f t="shared" si="817"/>
        <v>Yes</v>
      </c>
      <c r="Z4022" s="46" t="str">
        <f t="shared" si="818"/>
        <v>Very high</v>
      </c>
    </row>
    <row r="4023" spans="1:26" x14ac:dyDescent="0.25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806"/>
        <v>26164</v>
      </c>
      <c r="L4023" s="46">
        <f t="shared" si="807"/>
        <v>28564</v>
      </c>
      <c r="M4023" s="46">
        <v>51</v>
      </c>
      <c r="N4023" s="46">
        <f t="shared" si="808"/>
        <v>28615</v>
      </c>
      <c r="O4023" s="46">
        <f t="shared" si="809"/>
        <v>2451</v>
      </c>
      <c r="P4023" s="46" t="s">
        <v>30</v>
      </c>
      <c r="Q4023" s="58">
        <f t="shared" si="810"/>
        <v>0.3</v>
      </c>
      <c r="R4023" s="46">
        <f t="shared" si="811"/>
        <v>8584.5</v>
      </c>
      <c r="S4023" s="58" t="str">
        <f t="shared" si="812"/>
        <v>No Discount</v>
      </c>
      <c r="T4023" s="46" t="str">
        <f t="shared" si="813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814"/>
        <v>0.3</v>
      </c>
      <c r="W4023" s="46">
        <f t="shared" si="815"/>
        <v>8584.5</v>
      </c>
      <c r="X4023" s="58">
        <f t="shared" si="816"/>
        <v>0</v>
      </c>
      <c r="Y4023" s="46" t="str">
        <f t="shared" si="817"/>
        <v>Yes</v>
      </c>
      <c r="Z4023" s="46" t="str">
        <f t="shared" si="818"/>
        <v>HIGH</v>
      </c>
    </row>
    <row r="4024" spans="1:26" x14ac:dyDescent="0.25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806"/>
        <v>7336</v>
      </c>
      <c r="L4024" s="46">
        <f t="shared" si="807"/>
        <v>8068</v>
      </c>
      <c r="M4024" s="46">
        <v>67</v>
      </c>
      <c r="N4024" s="46">
        <f t="shared" si="808"/>
        <v>8135</v>
      </c>
      <c r="O4024" s="46">
        <f t="shared" si="809"/>
        <v>799</v>
      </c>
      <c r="P4024" s="46" t="s">
        <v>28</v>
      </c>
      <c r="Q4024" s="58">
        <f t="shared" si="810"/>
        <v>0</v>
      </c>
      <c r="R4024" s="46" t="str">
        <f t="shared" si="811"/>
        <v>-</v>
      </c>
      <c r="S4024" s="58" t="str">
        <f t="shared" si="812"/>
        <v>No Discount</v>
      </c>
      <c r="T4024" s="46" t="str">
        <f t="shared" si="813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814"/>
        <v>0</v>
      </c>
      <c r="W4024" s="46" t="str">
        <f t="shared" si="815"/>
        <v>-</v>
      </c>
      <c r="X4024" s="58">
        <f t="shared" si="816"/>
        <v>0</v>
      </c>
      <c r="Y4024" s="46" t="str">
        <f t="shared" si="817"/>
        <v>No</v>
      </c>
      <c r="Z4024" s="46" t="str">
        <f t="shared" si="818"/>
        <v>Very high</v>
      </c>
    </row>
    <row r="4025" spans="1:26" x14ac:dyDescent="0.25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806"/>
        <v>2652</v>
      </c>
      <c r="L4025" s="46">
        <f t="shared" si="807"/>
        <v>2894</v>
      </c>
      <c r="M4025" s="46">
        <v>42</v>
      </c>
      <c r="N4025" s="46">
        <f t="shared" si="808"/>
        <v>2936</v>
      </c>
      <c r="O4025" s="46">
        <f t="shared" si="809"/>
        <v>284</v>
      </c>
      <c r="P4025" s="46" t="s">
        <v>30</v>
      </c>
      <c r="Q4025" s="58">
        <f t="shared" si="810"/>
        <v>0</v>
      </c>
      <c r="R4025" s="46" t="str">
        <f t="shared" si="811"/>
        <v>-</v>
      </c>
      <c r="S4025" s="58" t="str">
        <f t="shared" si="812"/>
        <v>No Discount</v>
      </c>
      <c r="T4025" s="46" t="str">
        <f t="shared" si="813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814"/>
        <v>0</v>
      </c>
      <c r="W4025" s="46" t="str">
        <f t="shared" si="815"/>
        <v>-</v>
      </c>
      <c r="X4025" s="58">
        <f t="shared" si="816"/>
        <v>0</v>
      </c>
      <c r="Y4025" s="46" t="str">
        <f t="shared" si="817"/>
        <v>Yes</v>
      </c>
      <c r="Z4025" s="46" t="str">
        <f t="shared" si="818"/>
        <v>HIGH</v>
      </c>
    </row>
    <row r="4026" spans="1:26" x14ac:dyDescent="0.25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806"/>
        <v>3620</v>
      </c>
      <c r="L4026" s="46">
        <f t="shared" si="807"/>
        <v>3764</v>
      </c>
      <c r="M4026" s="46">
        <v>33</v>
      </c>
      <c r="N4026" s="46">
        <f t="shared" si="808"/>
        <v>3797</v>
      </c>
      <c r="O4026" s="46">
        <f t="shared" si="809"/>
        <v>177</v>
      </c>
      <c r="P4026" s="46" t="s">
        <v>30</v>
      </c>
      <c r="Q4026" s="58">
        <f t="shared" si="810"/>
        <v>0</v>
      </c>
      <c r="R4026" s="46" t="str">
        <f t="shared" si="811"/>
        <v>-</v>
      </c>
      <c r="S4026" s="58" t="str">
        <f t="shared" si="812"/>
        <v>No Discount</v>
      </c>
      <c r="T4026" s="46" t="str">
        <f t="shared" si="813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814"/>
        <v>0</v>
      </c>
      <c r="W4026" s="46" t="str">
        <f t="shared" si="815"/>
        <v>-</v>
      </c>
      <c r="X4026" s="58">
        <f t="shared" si="816"/>
        <v>0</v>
      </c>
      <c r="Y4026" s="46" t="str">
        <f t="shared" si="817"/>
        <v>No</v>
      </c>
      <c r="Z4026" s="46" t="str">
        <f t="shared" si="818"/>
        <v>MID</v>
      </c>
    </row>
    <row r="4027" spans="1:26" x14ac:dyDescent="0.25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806"/>
        <v>2822</v>
      </c>
      <c r="L4027" s="46">
        <f t="shared" si="807"/>
        <v>2906</v>
      </c>
      <c r="M4027" s="46">
        <v>88</v>
      </c>
      <c r="N4027" s="46">
        <f t="shared" si="808"/>
        <v>2994</v>
      </c>
      <c r="O4027" s="46">
        <f t="shared" si="809"/>
        <v>172</v>
      </c>
      <c r="P4027" s="46" t="s">
        <v>30</v>
      </c>
      <c r="Q4027" s="58">
        <f t="shared" si="810"/>
        <v>0.3</v>
      </c>
      <c r="R4027" s="46">
        <f t="shared" si="811"/>
        <v>898.19999999999993</v>
      </c>
      <c r="S4027" s="58" t="str">
        <f t="shared" si="812"/>
        <v>No Discount</v>
      </c>
      <c r="T4027" s="46" t="str">
        <f t="shared" si="813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814"/>
        <v>0.3</v>
      </c>
      <c r="W4027" s="46">
        <f t="shared" si="815"/>
        <v>898.19999999999993</v>
      </c>
      <c r="X4027" s="58">
        <f t="shared" si="816"/>
        <v>0</v>
      </c>
      <c r="Y4027" s="46" t="str">
        <f t="shared" si="817"/>
        <v>No</v>
      </c>
      <c r="Z4027" s="46" t="str">
        <f t="shared" si="818"/>
        <v>Very high</v>
      </c>
    </row>
    <row r="4028" spans="1:26" x14ac:dyDescent="0.25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806"/>
        <v>4018</v>
      </c>
      <c r="L4028" s="46">
        <f t="shared" si="807"/>
        <v>4302</v>
      </c>
      <c r="M4028" s="46">
        <v>44</v>
      </c>
      <c r="N4028" s="46">
        <f t="shared" si="808"/>
        <v>4346</v>
      </c>
      <c r="O4028" s="46">
        <f t="shared" si="809"/>
        <v>328</v>
      </c>
      <c r="P4028" s="46" t="s">
        <v>28</v>
      </c>
      <c r="Q4028" s="58">
        <f t="shared" si="810"/>
        <v>0</v>
      </c>
      <c r="R4028" s="46">
        <f t="shared" si="811"/>
        <v>651.9</v>
      </c>
      <c r="S4028" s="58" t="str">
        <f t="shared" si="812"/>
        <v>No Discount</v>
      </c>
      <c r="T4028" s="46" t="str">
        <f t="shared" si="813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814"/>
        <v>0</v>
      </c>
      <c r="W4028" s="46" t="str">
        <f t="shared" si="815"/>
        <v>-</v>
      </c>
      <c r="X4028" s="58">
        <f t="shared" si="816"/>
        <v>0</v>
      </c>
      <c r="Y4028" s="46" t="str">
        <f t="shared" si="817"/>
        <v>Yes</v>
      </c>
      <c r="Z4028" s="46" t="str">
        <f t="shared" si="818"/>
        <v>HIGH</v>
      </c>
    </row>
    <row r="4029" spans="1:26" x14ac:dyDescent="0.25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806"/>
        <v>886</v>
      </c>
      <c r="L4029" s="46">
        <f t="shared" si="807"/>
        <v>948</v>
      </c>
      <c r="M4029" s="46">
        <v>76</v>
      </c>
      <c r="N4029" s="46">
        <f t="shared" si="808"/>
        <v>1024</v>
      </c>
      <c r="O4029" s="46">
        <f t="shared" si="809"/>
        <v>138</v>
      </c>
      <c r="P4029" s="46" t="s">
        <v>30</v>
      </c>
      <c r="Q4029" s="58">
        <f t="shared" si="810"/>
        <v>0</v>
      </c>
      <c r="R4029" s="46" t="str">
        <f t="shared" si="811"/>
        <v>-</v>
      </c>
      <c r="S4029" s="58" t="str">
        <f t="shared" si="812"/>
        <v>No Discount</v>
      </c>
      <c r="T4029" s="46" t="str">
        <f t="shared" si="813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814"/>
        <v>0</v>
      </c>
      <c r="W4029" s="46" t="str">
        <f t="shared" si="815"/>
        <v>-</v>
      </c>
      <c r="X4029" s="58">
        <f t="shared" si="816"/>
        <v>0</v>
      </c>
      <c r="Y4029" s="46" t="str">
        <f t="shared" si="817"/>
        <v>No</v>
      </c>
      <c r="Z4029" s="46" t="str">
        <f t="shared" si="818"/>
        <v>Very high</v>
      </c>
    </row>
    <row r="4030" spans="1:26" x14ac:dyDescent="0.25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806"/>
        <v>12004</v>
      </c>
      <c r="L4030" s="46">
        <f t="shared" si="807"/>
        <v>12120</v>
      </c>
      <c r="M4030" s="46">
        <v>45</v>
      </c>
      <c r="N4030" s="46">
        <f t="shared" si="808"/>
        <v>12165</v>
      </c>
      <c r="O4030" s="46">
        <f t="shared" si="809"/>
        <v>161</v>
      </c>
      <c r="P4030" s="46" t="s">
        <v>152</v>
      </c>
      <c r="Q4030" s="58">
        <f t="shared" si="810"/>
        <v>0</v>
      </c>
      <c r="R4030" s="46">
        <f t="shared" si="811"/>
        <v>1824.75</v>
      </c>
      <c r="S4030" s="58" t="str">
        <f t="shared" si="812"/>
        <v>No Discount</v>
      </c>
      <c r="T4030" s="46" t="str">
        <f t="shared" si="813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814"/>
        <v>0</v>
      </c>
      <c r="W4030" s="46" t="str">
        <f t="shared" si="815"/>
        <v>-</v>
      </c>
      <c r="X4030" s="58">
        <f t="shared" si="816"/>
        <v>0</v>
      </c>
      <c r="Y4030" s="46" t="str">
        <f t="shared" si="817"/>
        <v>Yes</v>
      </c>
      <c r="Z4030" s="46" t="str">
        <f t="shared" si="818"/>
        <v>HIGH</v>
      </c>
    </row>
    <row r="4031" spans="1:26" x14ac:dyDescent="0.25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806"/>
        <v>3270</v>
      </c>
      <c r="L4031" s="46">
        <f t="shared" si="807"/>
        <v>3395</v>
      </c>
      <c r="M4031" s="46">
        <v>36</v>
      </c>
      <c r="N4031" s="46">
        <f t="shared" si="808"/>
        <v>3431</v>
      </c>
      <c r="O4031" s="46">
        <f t="shared" si="809"/>
        <v>161</v>
      </c>
      <c r="P4031" s="46" t="s">
        <v>30</v>
      </c>
      <c r="Q4031" s="58">
        <f t="shared" si="810"/>
        <v>0</v>
      </c>
      <c r="R4031" s="46" t="str">
        <f t="shared" si="811"/>
        <v>-</v>
      </c>
      <c r="S4031" s="58" t="str">
        <f t="shared" si="812"/>
        <v>No Discount</v>
      </c>
      <c r="T4031" s="46" t="str">
        <f t="shared" si="813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814"/>
        <v>0</v>
      </c>
      <c r="W4031" s="46" t="str">
        <f t="shared" si="815"/>
        <v>-</v>
      </c>
      <c r="X4031" s="58">
        <f t="shared" si="816"/>
        <v>0</v>
      </c>
      <c r="Y4031" s="46" t="str">
        <f t="shared" si="817"/>
        <v>No</v>
      </c>
      <c r="Z4031" s="46" t="str">
        <f t="shared" si="818"/>
        <v>MID</v>
      </c>
    </row>
    <row r="4032" spans="1:26" x14ac:dyDescent="0.25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806"/>
        <v>2743</v>
      </c>
      <c r="L4032" s="46">
        <f t="shared" si="807"/>
        <v>2958</v>
      </c>
      <c r="M4032" s="46">
        <v>75</v>
      </c>
      <c r="N4032" s="46">
        <f t="shared" si="808"/>
        <v>3033</v>
      </c>
      <c r="O4032" s="46">
        <f t="shared" si="809"/>
        <v>290</v>
      </c>
      <c r="P4032" s="46" t="s">
        <v>30</v>
      </c>
      <c r="Q4032" s="58">
        <f t="shared" si="810"/>
        <v>0</v>
      </c>
      <c r="R4032" s="46">
        <f t="shared" si="811"/>
        <v>454.95</v>
      </c>
      <c r="S4032" s="58" t="str">
        <f t="shared" si="812"/>
        <v>No Discount</v>
      </c>
      <c r="T4032" s="46" t="str">
        <f t="shared" si="813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814"/>
        <v>0</v>
      </c>
      <c r="W4032" s="46" t="str">
        <f t="shared" si="815"/>
        <v>-</v>
      </c>
      <c r="X4032" s="58">
        <f t="shared" si="816"/>
        <v>0</v>
      </c>
      <c r="Y4032" s="46" t="str">
        <f t="shared" si="817"/>
        <v>Yes</v>
      </c>
      <c r="Z4032" s="46" t="str">
        <f t="shared" si="818"/>
        <v>Very high</v>
      </c>
    </row>
    <row r="4033" spans="1:26" x14ac:dyDescent="0.25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806"/>
        <v>15730</v>
      </c>
      <c r="L4033" s="46">
        <f t="shared" si="807"/>
        <v>16350</v>
      </c>
      <c r="M4033" s="46">
        <v>98</v>
      </c>
      <c r="N4033" s="46">
        <f t="shared" si="808"/>
        <v>16448</v>
      </c>
      <c r="O4033" s="46">
        <f t="shared" si="809"/>
        <v>718</v>
      </c>
      <c r="P4033" s="46" t="s">
        <v>28</v>
      </c>
      <c r="Q4033" s="58">
        <f t="shared" si="810"/>
        <v>0</v>
      </c>
      <c r="R4033" s="46" t="str">
        <f t="shared" si="811"/>
        <v>-</v>
      </c>
      <c r="S4033" s="58" t="str">
        <f t="shared" si="812"/>
        <v>No Discount</v>
      </c>
      <c r="T4033" s="46" t="str">
        <f t="shared" si="813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814"/>
        <v>0</v>
      </c>
      <c r="W4033" s="46" t="str">
        <f t="shared" si="815"/>
        <v>-</v>
      </c>
      <c r="X4033" s="58">
        <f t="shared" si="816"/>
        <v>0</v>
      </c>
      <c r="Y4033" s="46" t="str">
        <f t="shared" si="817"/>
        <v>Yes</v>
      </c>
      <c r="Z4033" s="46" t="str">
        <f t="shared" si="818"/>
        <v>Very high</v>
      </c>
    </row>
    <row r="4034" spans="1:26" x14ac:dyDescent="0.25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806"/>
        <v>13372</v>
      </c>
      <c r="L4034" s="46">
        <f t="shared" si="807"/>
        <v>14042</v>
      </c>
      <c r="M4034" s="46">
        <v>88</v>
      </c>
      <c r="N4034" s="46">
        <f t="shared" si="808"/>
        <v>14130</v>
      </c>
      <c r="O4034" s="46">
        <f t="shared" si="809"/>
        <v>758</v>
      </c>
      <c r="P4034" s="46" t="s">
        <v>28</v>
      </c>
      <c r="Q4034" s="58">
        <f t="shared" si="810"/>
        <v>0.3</v>
      </c>
      <c r="R4034" s="46">
        <f t="shared" si="811"/>
        <v>4239</v>
      </c>
      <c r="S4034" s="58" t="str">
        <f t="shared" si="812"/>
        <v>No Discount</v>
      </c>
      <c r="T4034" s="46" t="str">
        <f t="shared" si="813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814"/>
        <v>0.3</v>
      </c>
      <c r="W4034" s="46">
        <f t="shared" si="815"/>
        <v>4239</v>
      </c>
      <c r="X4034" s="58">
        <f t="shared" si="816"/>
        <v>0</v>
      </c>
      <c r="Y4034" s="46" t="str">
        <f t="shared" si="817"/>
        <v>Yes</v>
      </c>
      <c r="Z4034" s="46" t="str">
        <f t="shared" si="818"/>
        <v>Very high</v>
      </c>
    </row>
    <row r="4035" spans="1:26" x14ac:dyDescent="0.25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819">I4035*J4035</f>
        <v>2088</v>
      </c>
      <c r="L4035" s="46">
        <f t="shared" ref="L4035:L4098" si="820">H4035*J4035</f>
        <v>2253</v>
      </c>
      <c r="M4035" s="46">
        <v>55</v>
      </c>
      <c r="N4035" s="46">
        <f t="shared" ref="N4035:N4098" si="821">L4035+M4035</f>
        <v>2308</v>
      </c>
      <c r="O4035" s="46">
        <f t="shared" ref="O4035:O4098" si="822">N4035-K4035</f>
        <v>220</v>
      </c>
      <c r="P4035" s="46" t="s">
        <v>28</v>
      </c>
      <c r="Q4035" s="58">
        <f t="shared" ref="Q4035:Q4098" si="823">IF(E4035="Amazon",30%,0)</f>
        <v>0</v>
      </c>
      <c r="R4035" s="46" t="str">
        <f t="shared" ref="R4035:R4098" si="824">IF(E4035="Amazon",30%*N4035,IF(E4035="Flipkart",28%*N4035,IF(E4035="India Mart",15%*N4035,"-")))</f>
        <v>-</v>
      </c>
      <c r="S4035" s="58" t="str">
        <f t="shared" ref="S4035:S4098" si="825">IF(AND(E4035="Website",N4035&gt;25000),2%,"No Discount")</f>
        <v>No Discount</v>
      </c>
      <c r="T4035" s="46" t="str">
        <f t="shared" ref="T4035:T4098" si="826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ref="V4035:V4098" si="827">IF(E4035="Amazon",30%,0%)</f>
        <v>0</v>
      </c>
      <c r="W4035" s="46" t="str">
        <f t="shared" ref="W4035:W4098" si="828">IF(E4035="Amazon",N4035*30%,IF(E4035="flipkart",N4035*28%,IF(E4035="indiamart",N4035*15%,"-")))</f>
        <v>-</v>
      </c>
      <c r="X4035" s="58">
        <f t="shared" ref="X4035:X4098" si="829">IF(AND(E4035="website",N4035&gt;25000),2%,0%)</f>
        <v>0</v>
      </c>
      <c r="Y4035" s="46" t="str">
        <f t="shared" ref="Y4035:Y4098" si="830">IF(OR(D4035="Furniture",D4035="Technology"),"Yes","No")</f>
        <v>No</v>
      </c>
      <c r="Z4035" s="46" t="str">
        <f t="shared" ref="Z4035:Z4098" si="831">_xlfn.IFS(M4035&lt;=20,"LOW",M4035&lt;=40,"MID",M4035&lt;=60,"HIGH",M4035&gt;60,"Very high")</f>
        <v>HIGH</v>
      </c>
    </row>
    <row r="4036" spans="1:26" x14ac:dyDescent="0.25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819"/>
        <v>48906</v>
      </c>
      <c r="L4036" s="46">
        <f t="shared" si="820"/>
        <v>53802</v>
      </c>
      <c r="M4036" s="46">
        <v>51</v>
      </c>
      <c r="N4036" s="46">
        <f t="shared" si="821"/>
        <v>53853</v>
      </c>
      <c r="O4036" s="46">
        <f t="shared" si="822"/>
        <v>4947</v>
      </c>
      <c r="P4036" s="46" t="s">
        <v>28</v>
      </c>
      <c r="Q4036" s="58">
        <f t="shared" si="823"/>
        <v>0.3</v>
      </c>
      <c r="R4036" s="46">
        <f t="shared" si="824"/>
        <v>16155.9</v>
      </c>
      <c r="S4036" s="58" t="str">
        <f t="shared" si="825"/>
        <v>No Discount</v>
      </c>
      <c r="T4036" s="46" t="str">
        <f t="shared" si="826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827"/>
        <v>0.3</v>
      </c>
      <c r="W4036" s="46">
        <f t="shared" si="828"/>
        <v>16155.9</v>
      </c>
      <c r="X4036" s="58">
        <f t="shared" si="829"/>
        <v>0</v>
      </c>
      <c r="Y4036" s="46" t="str">
        <f t="shared" si="830"/>
        <v>Yes</v>
      </c>
      <c r="Z4036" s="46" t="str">
        <f t="shared" si="831"/>
        <v>HIGH</v>
      </c>
    </row>
    <row r="4037" spans="1:26" x14ac:dyDescent="0.25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819"/>
        <v>20307</v>
      </c>
      <c r="L4037" s="46">
        <f t="shared" si="820"/>
        <v>22568</v>
      </c>
      <c r="M4037" s="46">
        <v>52</v>
      </c>
      <c r="N4037" s="46">
        <f t="shared" si="821"/>
        <v>22620</v>
      </c>
      <c r="O4037" s="46">
        <f t="shared" si="822"/>
        <v>2313</v>
      </c>
      <c r="P4037" s="46" t="s">
        <v>28</v>
      </c>
      <c r="Q4037" s="58">
        <f t="shared" si="823"/>
        <v>0</v>
      </c>
      <c r="R4037" s="46">
        <f t="shared" si="824"/>
        <v>3393</v>
      </c>
      <c r="S4037" s="58" t="str">
        <f t="shared" si="825"/>
        <v>No Discount</v>
      </c>
      <c r="T4037" s="46" t="str">
        <f t="shared" si="826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827"/>
        <v>0</v>
      </c>
      <c r="W4037" s="46" t="str">
        <f t="shared" si="828"/>
        <v>-</v>
      </c>
      <c r="X4037" s="58">
        <f t="shared" si="829"/>
        <v>0</v>
      </c>
      <c r="Y4037" s="46" t="str">
        <f t="shared" si="830"/>
        <v>Yes</v>
      </c>
      <c r="Z4037" s="46" t="str">
        <f t="shared" si="831"/>
        <v>HIGH</v>
      </c>
    </row>
    <row r="4038" spans="1:26" x14ac:dyDescent="0.25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819"/>
        <v>2588</v>
      </c>
      <c r="L4038" s="46">
        <f t="shared" si="820"/>
        <v>2716</v>
      </c>
      <c r="M4038" s="46">
        <v>40</v>
      </c>
      <c r="N4038" s="46">
        <f t="shared" si="821"/>
        <v>2756</v>
      </c>
      <c r="O4038" s="46">
        <f t="shared" si="822"/>
        <v>168</v>
      </c>
      <c r="P4038" s="46" t="s">
        <v>30</v>
      </c>
      <c r="Q4038" s="58">
        <f t="shared" si="823"/>
        <v>0</v>
      </c>
      <c r="R4038" s="46" t="str">
        <f t="shared" si="824"/>
        <v>-</v>
      </c>
      <c r="S4038" s="58" t="str">
        <f t="shared" si="825"/>
        <v>No Discount</v>
      </c>
      <c r="T4038" s="46" t="str">
        <f t="shared" si="826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827"/>
        <v>0</v>
      </c>
      <c r="W4038" s="46" t="str">
        <f t="shared" si="828"/>
        <v>-</v>
      </c>
      <c r="X4038" s="58">
        <f t="shared" si="829"/>
        <v>0</v>
      </c>
      <c r="Y4038" s="46" t="str">
        <f t="shared" si="830"/>
        <v>No</v>
      </c>
      <c r="Z4038" s="46" t="str">
        <f t="shared" si="831"/>
        <v>MID</v>
      </c>
    </row>
    <row r="4039" spans="1:26" x14ac:dyDescent="0.25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819"/>
        <v>32005</v>
      </c>
      <c r="L4039" s="46">
        <f t="shared" si="820"/>
        <v>32000</v>
      </c>
      <c r="M4039" s="46">
        <v>43</v>
      </c>
      <c r="N4039" s="46">
        <f t="shared" si="821"/>
        <v>32043</v>
      </c>
      <c r="O4039" s="46">
        <f t="shared" si="822"/>
        <v>38</v>
      </c>
      <c r="P4039" s="46" t="s">
        <v>30</v>
      </c>
      <c r="Q4039" s="58">
        <f t="shared" si="823"/>
        <v>0</v>
      </c>
      <c r="R4039" s="46" t="str">
        <f t="shared" si="824"/>
        <v>-</v>
      </c>
      <c r="S4039" s="58" t="str">
        <f t="shared" si="825"/>
        <v>No Discount</v>
      </c>
      <c r="T4039" s="46" t="str">
        <f t="shared" si="826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827"/>
        <v>0</v>
      </c>
      <c r="W4039" s="46" t="str">
        <f t="shared" si="828"/>
        <v>-</v>
      </c>
      <c r="X4039" s="58">
        <f t="shared" si="829"/>
        <v>0</v>
      </c>
      <c r="Y4039" s="46" t="str">
        <f t="shared" si="830"/>
        <v>Yes</v>
      </c>
      <c r="Z4039" s="46" t="str">
        <f t="shared" si="831"/>
        <v>HIGH</v>
      </c>
    </row>
    <row r="4040" spans="1:26" x14ac:dyDescent="0.25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819"/>
        <v>3627</v>
      </c>
      <c r="L4040" s="46">
        <f t="shared" si="820"/>
        <v>3996</v>
      </c>
      <c r="M4040" s="46">
        <v>27</v>
      </c>
      <c r="N4040" s="46">
        <f t="shared" si="821"/>
        <v>4023</v>
      </c>
      <c r="O4040" s="46">
        <f t="shared" si="822"/>
        <v>396</v>
      </c>
      <c r="P4040" s="46" t="s">
        <v>152</v>
      </c>
      <c r="Q4040" s="58">
        <f t="shared" si="823"/>
        <v>0</v>
      </c>
      <c r="R4040" s="46">
        <f t="shared" si="824"/>
        <v>1126.44</v>
      </c>
      <c r="S4040" s="58" t="str">
        <f t="shared" si="825"/>
        <v>No Discount</v>
      </c>
      <c r="T4040" s="46" t="str">
        <f t="shared" si="826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827"/>
        <v>0</v>
      </c>
      <c r="W4040" s="46">
        <f t="shared" si="828"/>
        <v>1126.44</v>
      </c>
      <c r="X4040" s="58">
        <f t="shared" si="829"/>
        <v>0</v>
      </c>
      <c r="Y4040" s="46" t="str">
        <f t="shared" si="830"/>
        <v>Yes</v>
      </c>
      <c r="Z4040" s="46" t="str">
        <f t="shared" si="831"/>
        <v>MID</v>
      </c>
    </row>
    <row r="4041" spans="1:26" x14ac:dyDescent="0.25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819"/>
        <v>1348</v>
      </c>
      <c r="L4041" s="46">
        <f t="shared" si="820"/>
        <v>1528</v>
      </c>
      <c r="M4041" s="46">
        <v>30</v>
      </c>
      <c r="N4041" s="46">
        <f t="shared" si="821"/>
        <v>1558</v>
      </c>
      <c r="O4041" s="46">
        <f t="shared" si="822"/>
        <v>210</v>
      </c>
      <c r="P4041" s="46" t="s">
        <v>64</v>
      </c>
      <c r="Q4041" s="58">
        <f t="shared" si="823"/>
        <v>0</v>
      </c>
      <c r="R4041" s="46">
        <f t="shared" si="824"/>
        <v>436.24000000000007</v>
      </c>
      <c r="S4041" s="58" t="str">
        <f t="shared" si="825"/>
        <v>No Discount</v>
      </c>
      <c r="T4041" s="46" t="str">
        <f t="shared" si="826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827"/>
        <v>0</v>
      </c>
      <c r="W4041" s="46">
        <f t="shared" si="828"/>
        <v>436.24000000000007</v>
      </c>
      <c r="X4041" s="58">
        <f t="shared" si="829"/>
        <v>0</v>
      </c>
      <c r="Y4041" s="46" t="str">
        <f t="shared" si="830"/>
        <v>Yes</v>
      </c>
      <c r="Z4041" s="46" t="str">
        <f t="shared" si="831"/>
        <v>MID</v>
      </c>
    </row>
    <row r="4042" spans="1:26" x14ac:dyDescent="0.25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819"/>
        <v>4816</v>
      </c>
      <c r="L4042" s="46">
        <f t="shared" si="820"/>
        <v>5052</v>
      </c>
      <c r="M4042" s="46">
        <v>38</v>
      </c>
      <c r="N4042" s="46">
        <f t="shared" si="821"/>
        <v>5090</v>
      </c>
      <c r="O4042" s="46">
        <f t="shared" si="822"/>
        <v>274</v>
      </c>
      <c r="P4042" s="46" t="s">
        <v>28</v>
      </c>
      <c r="Q4042" s="58">
        <f t="shared" si="823"/>
        <v>0</v>
      </c>
      <c r="R4042" s="46" t="str">
        <f t="shared" si="824"/>
        <v>-</v>
      </c>
      <c r="S4042" s="58" t="str">
        <f t="shared" si="825"/>
        <v>No Discount</v>
      </c>
      <c r="T4042" s="46" t="str">
        <f t="shared" si="826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827"/>
        <v>0</v>
      </c>
      <c r="W4042" s="46" t="str">
        <f t="shared" si="828"/>
        <v>-</v>
      </c>
      <c r="X4042" s="58">
        <f t="shared" si="829"/>
        <v>0</v>
      </c>
      <c r="Y4042" s="46" t="str">
        <f t="shared" si="830"/>
        <v>Yes</v>
      </c>
      <c r="Z4042" s="46" t="str">
        <f t="shared" si="831"/>
        <v>MID</v>
      </c>
    </row>
    <row r="4043" spans="1:26" x14ac:dyDescent="0.25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819"/>
        <v>10914</v>
      </c>
      <c r="L4043" s="46">
        <f t="shared" si="820"/>
        <v>11672</v>
      </c>
      <c r="M4043" s="46">
        <v>21</v>
      </c>
      <c r="N4043" s="46">
        <f t="shared" si="821"/>
        <v>11693</v>
      </c>
      <c r="O4043" s="46">
        <f t="shared" si="822"/>
        <v>779</v>
      </c>
      <c r="P4043" s="46" t="s">
        <v>30</v>
      </c>
      <c r="Q4043" s="58">
        <f t="shared" si="823"/>
        <v>0</v>
      </c>
      <c r="R4043" s="46">
        <f t="shared" si="824"/>
        <v>1753.95</v>
      </c>
      <c r="S4043" s="58" t="str">
        <f t="shared" si="825"/>
        <v>No Discount</v>
      </c>
      <c r="T4043" s="46" t="str">
        <f t="shared" si="826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827"/>
        <v>0</v>
      </c>
      <c r="W4043" s="46" t="str">
        <f t="shared" si="828"/>
        <v>-</v>
      </c>
      <c r="X4043" s="58">
        <f t="shared" si="829"/>
        <v>0</v>
      </c>
      <c r="Y4043" s="46" t="str">
        <f t="shared" si="830"/>
        <v>Yes</v>
      </c>
      <c r="Z4043" s="46" t="str">
        <f t="shared" si="831"/>
        <v>MID</v>
      </c>
    </row>
    <row r="4044" spans="1:26" x14ac:dyDescent="0.25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819"/>
        <v>258</v>
      </c>
      <c r="L4044" s="46">
        <f t="shared" si="820"/>
        <v>279</v>
      </c>
      <c r="M4044" s="46">
        <v>10</v>
      </c>
      <c r="N4044" s="46">
        <f t="shared" si="821"/>
        <v>289</v>
      </c>
      <c r="O4044" s="46">
        <f t="shared" si="822"/>
        <v>31</v>
      </c>
      <c r="P4044" s="46" t="s">
        <v>28</v>
      </c>
      <c r="Q4044" s="58">
        <f t="shared" si="823"/>
        <v>0</v>
      </c>
      <c r="R4044" s="46" t="str">
        <f t="shared" si="824"/>
        <v>-</v>
      </c>
      <c r="S4044" s="58" t="str">
        <f t="shared" si="825"/>
        <v>No Discount</v>
      </c>
      <c r="T4044" s="46" t="str">
        <f t="shared" si="826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827"/>
        <v>0</v>
      </c>
      <c r="W4044" s="46" t="str">
        <f t="shared" si="828"/>
        <v>-</v>
      </c>
      <c r="X4044" s="58">
        <f t="shared" si="829"/>
        <v>0</v>
      </c>
      <c r="Y4044" s="46" t="str">
        <f t="shared" si="830"/>
        <v>No</v>
      </c>
      <c r="Z4044" s="46" t="str">
        <f t="shared" si="831"/>
        <v>LOW</v>
      </c>
    </row>
    <row r="4045" spans="1:26" x14ac:dyDescent="0.25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819"/>
        <v>27868</v>
      </c>
      <c r="L4045" s="46">
        <f t="shared" si="820"/>
        <v>29260</v>
      </c>
      <c r="M4045" s="46">
        <v>68</v>
      </c>
      <c r="N4045" s="46">
        <f t="shared" si="821"/>
        <v>29328</v>
      </c>
      <c r="O4045" s="46">
        <f t="shared" si="822"/>
        <v>1460</v>
      </c>
      <c r="P4045" s="46" t="s">
        <v>28</v>
      </c>
      <c r="Q4045" s="58">
        <f t="shared" si="823"/>
        <v>0</v>
      </c>
      <c r="R4045" s="46">
        <f t="shared" si="824"/>
        <v>4399.2</v>
      </c>
      <c r="S4045" s="58" t="str">
        <f t="shared" si="825"/>
        <v>No Discount</v>
      </c>
      <c r="T4045" s="46" t="str">
        <f t="shared" si="826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827"/>
        <v>0</v>
      </c>
      <c r="W4045" s="46" t="str">
        <f t="shared" si="828"/>
        <v>-</v>
      </c>
      <c r="X4045" s="58">
        <f t="shared" si="829"/>
        <v>0</v>
      </c>
      <c r="Y4045" s="46" t="str">
        <f t="shared" si="830"/>
        <v>Yes</v>
      </c>
      <c r="Z4045" s="46" t="str">
        <f t="shared" si="831"/>
        <v>Very high</v>
      </c>
    </row>
    <row r="4046" spans="1:26" x14ac:dyDescent="0.25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819"/>
        <v>18720</v>
      </c>
      <c r="L4046" s="46">
        <f t="shared" si="820"/>
        <v>20010</v>
      </c>
      <c r="M4046" s="46">
        <v>66</v>
      </c>
      <c r="N4046" s="46">
        <f t="shared" si="821"/>
        <v>20076</v>
      </c>
      <c r="O4046" s="46">
        <f t="shared" si="822"/>
        <v>1356</v>
      </c>
      <c r="P4046" s="46" t="s">
        <v>30</v>
      </c>
      <c r="Q4046" s="58">
        <f t="shared" si="823"/>
        <v>0</v>
      </c>
      <c r="R4046" s="46">
        <f t="shared" si="824"/>
        <v>5621.2800000000007</v>
      </c>
      <c r="S4046" s="58" t="str">
        <f t="shared" si="825"/>
        <v>No Discount</v>
      </c>
      <c r="T4046" s="46" t="str">
        <f t="shared" si="826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827"/>
        <v>0</v>
      </c>
      <c r="W4046" s="46">
        <f t="shared" si="828"/>
        <v>5621.2800000000007</v>
      </c>
      <c r="X4046" s="58">
        <f t="shared" si="829"/>
        <v>0</v>
      </c>
      <c r="Y4046" s="46" t="str">
        <f t="shared" si="830"/>
        <v>Yes</v>
      </c>
      <c r="Z4046" s="46" t="str">
        <f t="shared" si="831"/>
        <v>Very high</v>
      </c>
    </row>
    <row r="4047" spans="1:26" x14ac:dyDescent="0.25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819"/>
        <v>248</v>
      </c>
      <c r="L4047" s="46">
        <f t="shared" si="820"/>
        <v>262</v>
      </c>
      <c r="M4047" s="46">
        <v>30</v>
      </c>
      <c r="N4047" s="46">
        <f t="shared" si="821"/>
        <v>292</v>
      </c>
      <c r="O4047" s="46">
        <f t="shared" si="822"/>
        <v>44</v>
      </c>
      <c r="P4047" s="46" t="s">
        <v>30</v>
      </c>
      <c r="Q4047" s="58">
        <f t="shared" si="823"/>
        <v>0</v>
      </c>
      <c r="R4047" s="46" t="str">
        <f t="shared" si="824"/>
        <v>-</v>
      </c>
      <c r="S4047" s="58" t="str">
        <f t="shared" si="825"/>
        <v>No Discount</v>
      </c>
      <c r="T4047" s="46" t="str">
        <f t="shared" si="826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827"/>
        <v>0</v>
      </c>
      <c r="W4047" s="46" t="str">
        <f t="shared" si="828"/>
        <v>-</v>
      </c>
      <c r="X4047" s="58">
        <f t="shared" si="829"/>
        <v>0</v>
      </c>
      <c r="Y4047" s="46" t="str">
        <f t="shared" si="830"/>
        <v>No</v>
      </c>
      <c r="Z4047" s="46" t="str">
        <f t="shared" si="831"/>
        <v>MID</v>
      </c>
    </row>
    <row r="4048" spans="1:26" x14ac:dyDescent="0.25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819"/>
        <v>24200</v>
      </c>
      <c r="L4048" s="46">
        <f t="shared" si="820"/>
        <v>25160</v>
      </c>
      <c r="M4048" s="46">
        <v>99</v>
      </c>
      <c r="N4048" s="46">
        <f t="shared" si="821"/>
        <v>25259</v>
      </c>
      <c r="O4048" s="46">
        <f t="shared" si="822"/>
        <v>1059</v>
      </c>
      <c r="P4048" s="46" t="s">
        <v>28</v>
      </c>
      <c r="Q4048" s="58">
        <f t="shared" si="823"/>
        <v>0</v>
      </c>
      <c r="R4048" s="46" t="str">
        <f t="shared" si="824"/>
        <v>-</v>
      </c>
      <c r="S4048" s="58">
        <f t="shared" si="825"/>
        <v>0.02</v>
      </c>
      <c r="T4048" s="46" t="str">
        <f t="shared" si="826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827"/>
        <v>0</v>
      </c>
      <c r="W4048" s="46" t="str">
        <f t="shared" si="828"/>
        <v>-</v>
      </c>
      <c r="X4048" s="58">
        <f t="shared" si="829"/>
        <v>0.02</v>
      </c>
      <c r="Y4048" s="46" t="str">
        <f t="shared" si="830"/>
        <v>Yes</v>
      </c>
      <c r="Z4048" s="46" t="str">
        <f t="shared" si="831"/>
        <v>Very high</v>
      </c>
    </row>
    <row r="4049" spans="1:26" x14ac:dyDescent="0.25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819"/>
        <v>4748</v>
      </c>
      <c r="L4049" s="46">
        <f t="shared" si="820"/>
        <v>4888</v>
      </c>
      <c r="M4049" s="46">
        <v>33</v>
      </c>
      <c r="N4049" s="46">
        <f t="shared" si="821"/>
        <v>4921</v>
      </c>
      <c r="O4049" s="46">
        <f t="shared" si="822"/>
        <v>173</v>
      </c>
      <c r="P4049" s="46" t="s">
        <v>30</v>
      </c>
      <c r="Q4049" s="58">
        <f t="shared" si="823"/>
        <v>0</v>
      </c>
      <c r="R4049" s="46">
        <f t="shared" si="824"/>
        <v>738.15</v>
      </c>
      <c r="S4049" s="58" t="str">
        <f t="shared" si="825"/>
        <v>No Discount</v>
      </c>
      <c r="T4049" s="46" t="str">
        <f t="shared" si="826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827"/>
        <v>0</v>
      </c>
      <c r="W4049" s="46" t="str">
        <f t="shared" si="828"/>
        <v>-</v>
      </c>
      <c r="X4049" s="58">
        <f t="shared" si="829"/>
        <v>0</v>
      </c>
      <c r="Y4049" s="46" t="str">
        <f t="shared" si="830"/>
        <v>Yes</v>
      </c>
      <c r="Z4049" s="46" t="str">
        <f t="shared" si="831"/>
        <v>MID</v>
      </c>
    </row>
    <row r="4050" spans="1:26" x14ac:dyDescent="0.25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819"/>
        <v>810</v>
      </c>
      <c r="L4050" s="46">
        <f t="shared" si="820"/>
        <v>875</v>
      </c>
      <c r="M4050" s="46">
        <v>30</v>
      </c>
      <c r="N4050" s="46">
        <f t="shared" si="821"/>
        <v>905</v>
      </c>
      <c r="O4050" s="46">
        <f t="shared" si="822"/>
        <v>95</v>
      </c>
      <c r="P4050" s="46" t="s">
        <v>28</v>
      </c>
      <c r="Q4050" s="58">
        <f t="shared" si="823"/>
        <v>0</v>
      </c>
      <c r="R4050" s="46" t="str">
        <f t="shared" si="824"/>
        <v>-</v>
      </c>
      <c r="S4050" s="58" t="str">
        <f t="shared" si="825"/>
        <v>No Discount</v>
      </c>
      <c r="T4050" s="46" t="str">
        <f t="shared" si="826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827"/>
        <v>0</v>
      </c>
      <c r="W4050" s="46" t="str">
        <f t="shared" si="828"/>
        <v>-</v>
      </c>
      <c r="X4050" s="58">
        <f t="shared" si="829"/>
        <v>0</v>
      </c>
      <c r="Y4050" s="46" t="str">
        <f t="shared" si="830"/>
        <v>No</v>
      </c>
      <c r="Z4050" s="46" t="str">
        <f t="shared" si="831"/>
        <v>MID</v>
      </c>
    </row>
    <row r="4051" spans="1:26" x14ac:dyDescent="0.25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819"/>
        <v>7956</v>
      </c>
      <c r="L4051" s="46">
        <f t="shared" si="820"/>
        <v>8682</v>
      </c>
      <c r="M4051" s="46">
        <v>76</v>
      </c>
      <c r="N4051" s="46">
        <f t="shared" si="821"/>
        <v>8758</v>
      </c>
      <c r="O4051" s="46">
        <f t="shared" si="822"/>
        <v>802</v>
      </c>
      <c r="P4051" s="46" t="s">
        <v>30</v>
      </c>
      <c r="Q4051" s="58">
        <f t="shared" si="823"/>
        <v>0</v>
      </c>
      <c r="R4051" s="46" t="str">
        <f t="shared" si="824"/>
        <v>-</v>
      </c>
      <c r="S4051" s="58" t="str">
        <f t="shared" si="825"/>
        <v>No Discount</v>
      </c>
      <c r="T4051" s="46" t="str">
        <f t="shared" si="826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827"/>
        <v>0</v>
      </c>
      <c r="W4051" s="46" t="str">
        <f t="shared" si="828"/>
        <v>-</v>
      </c>
      <c r="X4051" s="58">
        <f t="shared" si="829"/>
        <v>0</v>
      </c>
      <c r="Y4051" s="46" t="str">
        <f t="shared" si="830"/>
        <v>Yes</v>
      </c>
      <c r="Z4051" s="46" t="str">
        <f t="shared" si="831"/>
        <v>Very high</v>
      </c>
    </row>
    <row r="4052" spans="1:26" x14ac:dyDescent="0.25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819"/>
        <v>9080</v>
      </c>
      <c r="L4052" s="46">
        <f t="shared" si="820"/>
        <v>9985</v>
      </c>
      <c r="M4052" s="46">
        <v>74</v>
      </c>
      <c r="N4052" s="46">
        <f t="shared" si="821"/>
        <v>10059</v>
      </c>
      <c r="O4052" s="46">
        <f t="shared" si="822"/>
        <v>979</v>
      </c>
      <c r="P4052" s="46" t="s">
        <v>30</v>
      </c>
      <c r="Q4052" s="58">
        <f t="shared" si="823"/>
        <v>0</v>
      </c>
      <c r="R4052" s="46" t="str">
        <f t="shared" si="824"/>
        <v>-</v>
      </c>
      <c r="S4052" s="58" t="str">
        <f t="shared" si="825"/>
        <v>No Discount</v>
      </c>
      <c r="T4052" s="46" t="str">
        <f t="shared" si="826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827"/>
        <v>0</v>
      </c>
      <c r="W4052" s="46" t="str">
        <f t="shared" si="828"/>
        <v>-</v>
      </c>
      <c r="X4052" s="58">
        <f t="shared" si="829"/>
        <v>0</v>
      </c>
      <c r="Y4052" s="46" t="str">
        <f t="shared" si="830"/>
        <v>No</v>
      </c>
      <c r="Z4052" s="46" t="str">
        <f t="shared" si="831"/>
        <v>Very high</v>
      </c>
    </row>
    <row r="4053" spans="1:26" x14ac:dyDescent="0.25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819"/>
        <v>665</v>
      </c>
      <c r="L4053" s="46">
        <f t="shared" si="820"/>
        <v>720</v>
      </c>
      <c r="M4053" s="46">
        <v>30</v>
      </c>
      <c r="N4053" s="46">
        <f t="shared" si="821"/>
        <v>750</v>
      </c>
      <c r="O4053" s="46">
        <f t="shared" si="822"/>
        <v>85</v>
      </c>
      <c r="P4053" s="46" t="s">
        <v>30</v>
      </c>
      <c r="Q4053" s="58">
        <f t="shared" si="823"/>
        <v>0</v>
      </c>
      <c r="R4053" s="46" t="str">
        <f t="shared" si="824"/>
        <v>-</v>
      </c>
      <c r="S4053" s="58" t="str">
        <f t="shared" si="825"/>
        <v>No Discount</v>
      </c>
      <c r="T4053" s="46" t="str">
        <f t="shared" si="826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827"/>
        <v>0</v>
      </c>
      <c r="W4053" s="46" t="str">
        <f t="shared" si="828"/>
        <v>-</v>
      </c>
      <c r="X4053" s="58">
        <f t="shared" si="829"/>
        <v>0</v>
      </c>
      <c r="Y4053" s="46" t="str">
        <f t="shared" si="830"/>
        <v>No</v>
      </c>
      <c r="Z4053" s="46" t="str">
        <f t="shared" si="831"/>
        <v>MID</v>
      </c>
    </row>
    <row r="4054" spans="1:26" x14ac:dyDescent="0.25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819"/>
        <v>4002</v>
      </c>
      <c r="L4054" s="46">
        <f t="shared" si="820"/>
        <v>4158</v>
      </c>
      <c r="M4054" s="46">
        <v>37</v>
      </c>
      <c r="N4054" s="46">
        <f t="shared" si="821"/>
        <v>4195</v>
      </c>
      <c r="O4054" s="46">
        <f t="shared" si="822"/>
        <v>193</v>
      </c>
      <c r="P4054" s="46" t="s">
        <v>30</v>
      </c>
      <c r="Q4054" s="58">
        <f t="shared" si="823"/>
        <v>0.3</v>
      </c>
      <c r="R4054" s="46">
        <f t="shared" si="824"/>
        <v>1258.5</v>
      </c>
      <c r="S4054" s="58" t="str">
        <f t="shared" si="825"/>
        <v>No Discount</v>
      </c>
      <c r="T4054" s="46" t="str">
        <f t="shared" si="826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827"/>
        <v>0.3</v>
      </c>
      <c r="W4054" s="46">
        <f t="shared" si="828"/>
        <v>1258.5</v>
      </c>
      <c r="X4054" s="58">
        <f t="shared" si="829"/>
        <v>0</v>
      </c>
      <c r="Y4054" s="46" t="str">
        <f t="shared" si="830"/>
        <v>No</v>
      </c>
      <c r="Z4054" s="46" t="str">
        <f t="shared" si="831"/>
        <v>MID</v>
      </c>
    </row>
    <row r="4055" spans="1:26" x14ac:dyDescent="0.25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819"/>
        <v>2004</v>
      </c>
      <c r="L4055" s="46">
        <f t="shared" si="820"/>
        <v>2083</v>
      </c>
      <c r="M4055" s="46">
        <v>66</v>
      </c>
      <c r="N4055" s="46">
        <f t="shared" si="821"/>
        <v>2149</v>
      </c>
      <c r="O4055" s="46">
        <f t="shared" si="822"/>
        <v>145</v>
      </c>
      <c r="P4055" s="46" t="s">
        <v>28</v>
      </c>
      <c r="Q4055" s="58">
        <f t="shared" si="823"/>
        <v>0</v>
      </c>
      <c r="R4055" s="46">
        <f t="shared" si="824"/>
        <v>322.34999999999997</v>
      </c>
      <c r="S4055" s="58" t="str">
        <f t="shared" si="825"/>
        <v>No Discount</v>
      </c>
      <c r="T4055" s="46" t="str">
        <f t="shared" si="826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827"/>
        <v>0</v>
      </c>
      <c r="W4055" s="46" t="str">
        <f t="shared" si="828"/>
        <v>-</v>
      </c>
      <c r="X4055" s="58">
        <f t="shared" si="829"/>
        <v>0</v>
      </c>
      <c r="Y4055" s="46" t="str">
        <f t="shared" si="830"/>
        <v>Yes</v>
      </c>
      <c r="Z4055" s="46" t="str">
        <f t="shared" si="831"/>
        <v>Very high</v>
      </c>
    </row>
    <row r="4056" spans="1:26" x14ac:dyDescent="0.25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819"/>
        <v>7380</v>
      </c>
      <c r="L4056" s="46">
        <f t="shared" si="820"/>
        <v>7896</v>
      </c>
      <c r="M4056" s="46">
        <v>52</v>
      </c>
      <c r="N4056" s="46">
        <f t="shared" si="821"/>
        <v>7948</v>
      </c>
      <c r="O4056" s="46">
        <f t="shared" si="822"/>
        <v>568</v>
      </c>
      <c r="P4056" s="46" t="s">
        <v>28</v>
      </c>
      <c r="Q4056" s="58">
        <f t="shared" si="823"/>
        <v>0</v>
      </c>
      <c r="R4056" s="46">
        <f t="shared" si="824"/>
        <v>2225.44</v>
      </c>
      <c r="S4056" s="58" t="str">
        <f t="shared" si="825"/>
        <v>No Discount</v>
      </c>
      <c r="T4056" s="46" t="str">
        <f t="shared" si="826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827"/>
        <v>0</v>
      </c>
      <c r="W4056" s="46">
        <f t="shared" si="828"/>
        <v>2225.44</v>
      </c>
      <c r="X4056" s="58">
        <f t="shared" si="829"/>
        <v>0</v>
      </c>
      <c r="Y4056" s="46" t="str">
        <f t="shared" si="830"/>
        <v>No</v>
      </c>
      <c r="Z4056" s="46" t="str">
        <f t="shared" si="831"/>
        <v>HIGH</v>
      </c>
    </row>
    <row r="4057" spans="1:26" x14ac:dyDescent="0.25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819"/>
        <v>800</v>
      </c>
      <c r="L4057" s="46">
        <f t="shared" si="820"/>
        <v>856</v>
      </c>
      <c r="M4057" s="46">
        <v>51</v>
      </c>
      <c r="N4057" s="46">
        <f t="shared" si="821"/>
        <v>907</v>
      </c>
      <c r="O4057" s="46">
        <f t="shared" si="822"/>
        <v>107</v>
      </c>
      <c r="P4057" s="46" t="s">
        <v>30</v>
      </c>
      <c r="Q4057" s="58">
        <f t="shared" si="823"/>
        <v>0</v>
      </c>
      <c r="R4057" s="46" t="str">
        <f t="shared" si="824"/>
        <v>-</v>
      </c>
      <c r="S4057" s="58" t="str">
        <f t="shared" si="825"/>
        <v>No Discount</v>
      </c>
      <c r="T4057" s="46" t="str">
        <f t="shared" si="826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827"/>
        <v>0</v>
      </c>
      <c r="W4057" s="46" t="str">
        <f t="shared" si="828"/>
        <v>-</v>
      </c>
      <c r="X4057" s="58">
        <f t="shared" si="829"/>
        <v>0</v>
      </c>
      <c r="Y4057" s="46" t="str">
        <f t="shared" si="830"/>
        <v>No</v>
      </c>
      <c r="Z4057" s="46" t="str">
        <f t="shared" si="831"/>
        <v>HIGH</v>
      </c>
    </row>
    <row r="4058" spans="1:26" x14ac:dyDescent="0.25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819"/>
        <v>236</v>
      </c>
      <c r="L4058" s="46">
        <f t="shared" si="820"/>
        <v>252</v>
      </c>
      <c r="M4058" s="46">
        <v>10</v>
      </c>
      <c r="N4058" s="46">
        <f t="shared" si="821"/>
        <v>262</v>
      </c>
      <c r="O4058" s="46">
        <f t="shared" si="822"/>
        <v>26</v>
      </c>
      <c r="P4058" s="46" t="s">
        <v>28</v>
      </c>
      <c r="Q4058" s="58">
        <f t="shared" si="823"/>
        <v>0</v>
      </c>
      <c r="R4058" s="46">
        <f t="shared" si="824"/>
        <v>39.299999999999997</v>
      </c>
      <c r="S4058" s="58" t="str">
        <f t="shared" si="825"/>
        <v>No Discount</v>
      </c>
      <c r="T4058" s="46" t="str">
        <f t="shared" si="826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827"/>
        <v>0</v>
      </c>
      <c r="W4058" s="46" t="str">
        <f t="shared" si="828"/>
        <v>-</v>
      </c>
      <c r="X4058" s="58">
        <f t="shared" si="829"/>
        <v>0</v>
      </c>
      <c r="Y4058" s="46" t="str">
        <f t="shared" si="830"/>
        <v>No</v>
      </c>
      <c r="Z4058" s="46" t="str">
        <f t="shared" si="831"/>
        <v>LOW</v>
      </c>
    </row>
    <row r="4059" spans="1:26" x14ac:dyDescent="0.25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819"/>
        <v>822</v>
      </c>
      <c r="L4059" s="46">
        <f t="shared" si="820"/>
        <v>858</v>
      </c>
      <c r="M4059" s="46">
        <v>30</v>
      </c>
      <c r="N4059" s="46">
        <f t="shared" si="821"/>
        <v>888</v>
      </c>
      <c r="O4059" s="46">
        <f t="shared" si="822"/>
        <v>66</v>
      </c>
      <c r="P4059" s="46" t="s">
        <v>30</v>
      </c>
      <c r="Q4059" s="58">
        <f t="shared" si="823"/>
        <v>0</v>
      </c>
      <c r="R4059" s="46" t="str">
        <f t="shared" si="824"/>
        <v>-</v>
      </c>
      <c r="S4059" s="58" t="str">
        <f t="shared" si="825"/>
        <v>No Discount</v>
      </c>
      <c r="T4059" s="46" t="str">
        <f t="shared" si="826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827"/>
        <v>0</v>
      </c>
      <c r="W4059" s="46" t="str">
        <f t="shared" si="828"/>
        <v>-</v>
      </c>
      <c r="X4059" s="58">
        <f t="shared" si="829"/>
        <v>0</v>
      </c>
      <c r="Y4059" s="46" t="str">
        <f t="shared" si="830"/>
        <v>No</v>
      </c>
      <c r="Z4059" s="46" t="str">
        <f t="shared" si="831"/>
        <v>MID</v>
      </c>
    </row>
    <row r="4060" spans="1:26" x14ac:dyDescent="0.25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819"/>
        <v>168</v>
      </c>
      <c r="L4060" s="46">
        <f t="shared" si="820"/>
        <v>180</v>
      </c>
      <c r="M4060" s="46">
        <v>10</v>
      </c>
      <c r="N4060" s="46">
        <f t="shared" si="821"/>
        <v>190</v>
      </c>
      <c r="O4060" s="46">
        <f t="shared" si="822"/>
        <v>22</v>
      </c>
      <c r="P4060" s="46" t="s">
        <v>28</v>
      </c>
      <c r="Q4060" s="58">
        <f t="shared" si="823"/>
        <v>0</v>
      </c>
      <c r="R4060" s="46" t="str">
        <f t="shared" si="824"/>
        <v>-</v>
      </c>
      <c r="S4060" s="58" t="str">
        <f t="shared" si="825"/>
        <v>No Discount</v>
      </c>
      <c r="T4060" s="46" t="str">
        <f t="shared" si="826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827"/>
        <v>0</v>
      </c>
      <c r="W4060" s="46" t="str">
        <f t="shared" si="828"/>
        <v>-</v>
      </c>
      <c r="X4060" s="58">
        <f t="shared" si="829"/>
        <v>0</v>
      </c>
      <c r="Y4060" s="46" t="str">
        <f t="shared" si="830"/>
        <v>No</v>
      </c>
      <c r="Z4060" s="46" t="str">
        <f t="shared" si="831"/>
        <v>LOW</v>
      </c>
    </row>
    <row r="4061" spans="1:26" x14ac:dyDescent="0.25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819"/>
        <v>5265</v>
      </c>
      <c r="L4061" s="46">
        <f t="shared" si="820"/>
        <v>5577</v>
      </c>
      <c r="M4061" s="46">
        <v>96</v>
      </c>
      <c r="N4061" s="46">
        <f t="shared" si="821"/>
        <v>5673</v>
      </c>
      <c r="O4061" s="46">
        <f t="shared" si="822"/>
        <v>408</v>
      </c>
      <c r="P4061" s="46" t="s">
        <v>64</v>
      </c>
      <c r="Q4061" s="58">
        <f t="shared" si="823"/>
        <v>0</v>
      </c>
      <c r="R4061" s="46" t="str">
        <f t="shared" si="824"/>
        <v>-</v>
      </c>
      <c r="S4061" s="58" t="str">
        <f t="shared" si="825"/>
        <v>No Discount</v>
      </c>
      <c r="T4061" s="46" t="str">
        <f t="shared" si="826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827"/>
        <v>0</v>
      </c>
      <c r="W4061" s="46" t="str">
        <f t="shared" si="828"/>
        <v>-</v>
      </c>
      <c r="X4061" s="58">
        <f t="shared" si="829"/>
        <v>0</v>
      </c>
      <c r="Y4061" s="46" t="str">
        <f t="shared" si="830"/>
        <v>Yes</v>
      </c>
      <c r="Z4061" s="46" t="str">
        <f t="shared" si="831"/>
        <v>Very high</v>
      </c>
    </row>
    <row r="4062" spans="1:26" x14ac:dyDescent="0.25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819"/>
        <v>3304</v>
      </c>
      <c r="L4062" s="46">
        <f t="shared" si="820"/>
        <v>3434</v>
      </c>
      <c r="M4062" s="46">
        <v>98</v>
      </c>
      <c r="N4062" s="46">
        <f t="shared" si="821"/>
        <v>3532</v>
      </c>
      <c r="O4062" s="46">
        <f t="shared" si="822"/>
        <v>228</v>
      </c>
      <c r="P4062" s="46" t="s">
        <v>30</v>
      </c>
      <c r="Q4062" s="58">
        <f t="shared" si="823"/>
        <v>0</v>
      </c>
      <c r="R4062" s="46" t="str">
        <f t="shared" si="824"/>
        <v>-</v>
      </c>
      <c r="S4062" s="58" t="str">
        <f t="shared" si="825"/>
        <v>No Discount</v>
      </c>
      <c r="T4062" s="46" t="str">
        <f t="shared" si="826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827"/>
        <v>0</v>
      </c>
      <c r="W4062" s="46" t="str">
        <f t="shared" si="828"/>
        <v>-</v>
      </c>
      <c r="X4062" s="58">
        <f t="shared" si="829"/>
        <v>0</v>
      </c>
      <c r="Y4062" s="46" t="str">
        <f t="shared" si="830"/>
        <v>Yes</v>
      </c>
      <c r="Z4062" s="46" t="str">
        <f t="shared" si="831"/>
        <v>Very high</v>
      </c>
    </row>
    <row r="4063" spans="1:26" x14ac:dyDescent="0.25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819"/>
        <v>126</v>
      </c>
      <c r="L4063" s="46">
        <f t="shared" si="820"/>
        <v>136</v>
      </c>
      <c r="M4063" s="46">
        <v>10</v>
      </c>
      <c r="N4063" s="46">
        <f t="shared" si="821"/>
        <v>146</v>
      </c>
      <c r="O4063" s="46">
        <f t="shared" si="822"/>
        <v>20</v>
      </c>
      <c r="P4063" s="46" t="s">
        <v>152</v>
      </c>
      <c r="Q4063" s="58">
        <f t="shared" si="823"/>
        <v>0</v>
      </c>
      <c r="R4063" s="46" t="str">
        <f t="shared" si="824"/>
        <v>-</v>
      </c>
      <c r="S4063" s="58" t="str">
        <f t="shared" si="825"/>
        <v>No Discount</v>
      </c>
      <c r="T4063" s="46" t="str">
        <f t="shared" si="826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827"/>
        <v>0</v>
      </c>
      <c r="W4063" s="46" t="str">
        <f t="shared" si="828"/>
        <v>-</v>
      </c>
      <c r="X4063" s="58">
        <f t="shared" si="829"/>
        <v>0</v>
      </c>
      <c r="Y4063" s="46" t="str">
        <f t="shared" si="830"/>
        <v>No</v>
      </c>
      <c r="Z4063" s="46" t="str">
        <f t="shared" si="831"/>
        <v>LOW</v>
      </c>
    </row>
    <row r="4064" spans="1:26" x14ac:dyDescent="0.25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819"/>
        <v>37322</v>
      </c>
      <c r="L4064" s="46">
        <f t="shared" si="820"/>
        <v>41868</v>
      </c>
      <c r="M4064" s="46">
        <v>65</v>
      </c>
      <c r="N4064" s="46">
        <f t="shared" si="821"/>
        <v>41933</v>
      </c>
      <c r="O4064" s="46">
        <f t="shared" si="822"/>
        <v>4611</v>
      </c>
      <c r="P4064" s="46" t="s">
        <v>30</v>
      </c>
      <c r="Q4064" s="58">
        <f t="shared" si="823"/>
        <v>0</v>
      </c>
      <c r="R4064" s="46" t="str">
        <f t="shared" si="824"/>
        <v>-</v>
      </c>
      <c r="S4064" s="58" t="str">
        <f t="shared" si="825"/>
        <v>No Discount</v>
      </c>
      <c r="T4064" s="46" t="str">
        <f t="shared" si="826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827"/>
        <v>0</v>
      </c>
      <c r="W4064" s="46" t="str">
        <f t="shared" si="828"/>
        <v>-</v>
      </c>
      <c r="X4064" s="58">
        <f t="shared" si="829"/>
        <v>0</v>
      </c>
      <c r="Y4064" s="46" t="str">
        <f t="shared" si="830"/>
        <v>Yes</v>
      </c>
      <c r="Z4064" s="46" t="str">
        <f t="shared" si="831"/>
        <v>Very high</v>
      </c>
    </row>
    <row r="4065" spans="1:26" x14ac:dyDescent="0.25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819"/>
        <v>692</v>
      </c>
      <c r="L4065" s="46">
        <f t="shared" si="820"/>
        <v>752</v>
      </c>
      <c r="M4065" s="46">
        <v>30</v>
      </c>
      <c r="N4065" s="46">
        <f t="shared" si="821"/>
        <v>782</v>
      </c>
      <c r="O4065" s="46">
        <f t="shared" si="822"/>
        <v>90</v>
      </c>
      <c r="P4065" s="46" t="s">
        <v>30</v>
      </c>
      <c r="Q4065" s="58">
        <f t="shared" si="823"/>
        <v>0</v>
      </c>
      <c r="R4065" s="46" t="str">
        <f t="shared" si="824"/>
        <v>-</v>
      </c>
      <c r="S4065" s="58" t="str">
        <f t="shared" si="825"/>
        <v>No Discount</v>
      </c>
      <c r="T4065" s="46" t="str">
        <f t="shared" si="826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827"/>
        <v>0</v>
      </c>
      <c r="W4065" s="46" t="str">
        <f t="shared" si="828"/>
        <v>-</v>
      </c>
      <c r="X4065" s="58">
        <f t="shared" si="829"/>
        <v>0</v>
      </c>
      <c r="Y4065" s="46" t="str">
        <f t="shared" si="830"/>
        <v>No</v>
      </c>
      <c r="Z4065" s="46" t="str">
        <f t="shared" si="831"/>
        <v>MID</v>
      </c>
    </row>
    <row r="4066" spans="1:26" x14ac:dyDescent="0.25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819"/>
        <v>12464</v>
      </c>
      <c r="L4066" s="46">
        <f t="shared" si="820"/>
        <v>12704</v>
      </c>
      <c r="M4066" s="46">
        <v>39</v>
      </c>
      <c r="N4066" s="46">
        <f t="shared" si="821"/>
        <v>12743</v>
      </c>
      <c r="O4066" s="46">
        <f t="shared" si="822"/>
        <v>279</v>
      </c>
      <c r="P4066" s="46" t="s">
        <v>30</v>
      </c>
      <c r="Q4066" s="58">
        <f t="shared" si="823"/>
        <v>0</v>
      </c>
      <c r="R4066" s="46">
        <f t="shared" si="824"/>
        <v>3568.0400000000004</v>
      </c>
      <c r="S4066" s="58" t="str">
        <f t="shared" si="825"/>
        <v>No Discount</v>
      </c>
      <c r="T4066" s="46" t="str">
        <f t="shared" si="826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827"/>
        <v>0</v>
      </c>
      <c r="W4066" s="46">
        <f t="shared" si="828"/>
        <v>3568.0400000000004</v>
      </c>
      <c r="X4066" s="58">
        <f t="shared" si="829"/>
        <v>0</v>
      </c>
      <c r="Y4066" s="46" t="str">
        <f t="shared" si="830"/>
        <v>Yes</v>
      </c>
      <c r="Z4066" s="46" t="str">
        <f t="shared" si="831"/>
        <v>MID</v>
      </c>
    </row>
    <row r="4067" spans="1:26" x14ac:dyDescent="0.25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819"/>
        <v>252</v>
      </c>
      <c r="L4067" s="46">
        <f t="shared" si="820"/>
        <v>270</v>
      </c>
      <c r="M4067" s="46">
        <v>30</v>
      </c>
      <c r="N4067" s="46">
        <f t="shared" si="821"/>
        <v>300</v>
      </c>
      <c r="O4067" s="46">
        <f t="shared" si="822"/>
        <v>48</v>
      </c>
      <c r="P4067" s="46" t="s">
        <v>30</v>
      </c>
      <c r="Q4067" s="58">
        <f t="shared" si="823"/>
        <v>0</v>
      </c>
      <c r="R4067" s="46">
        <f t="shared" si="824"/>
        <v>84.000000000000014</v>
      </c>
      <c r="S4067" s="58" t="str">
        <f t="shared" si="825"/>
        <v>No Discount</v>
      </c>
      <c r="T4067" s="46" t="str">
        <f t="shared" si="826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827"/>
        <v>0</v>
      </c>
      <c r="W4067" s="46">
        <f t="shared" si="828"/>
        <v>84.000000000000014</v>
      </c>
      <c r="X4067" s="58">
        <f t="shared" si="829"/>
        <v>0</v>
      </c>
      <c r="Y4067" s="46" t="str">
        <f t="shared" si="830"/>
        <v>No</v>
      </c>
      <c r="Z4067" s="46" t="str">
        <f t="shared" si="831"/>
        <v>MID</v>
      </c>
    </row>
    <row r="4068" spans="1:26" x14ac:dyDescent="0.25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819"/>
        <v>2397</v>
      </c>
      <c r="L4068" s="46">
        <f t="shared" si="820"/>
        <v>2515</v>
      </c>
      <c r="M4068" s="46">
        <v>78</v>
      </c>
      <c r="N4068" s="46">
        <f t="shared" si="821"/>
        <v>2593</v>
      </c>
      <c r="O4068" s="46">
        <f t="shared" si="822"/>
        <v>196</v>
      </c>
      <c r="P4068" s="46" t="s">
        <v>28</v>
      </c>
      <c r="Q4068" s="58">
        <f t="shared" si="823"/>
        <v>0</v>
      </c>
      <c r="R4068" s="46">
        <f t="shared" si="824"/>
        <v>726.04000000000008</v>
      </c>
      <c r="S4068" s="58" t="str">
        <f t="shared" si="825"/>
        <v>No Discount</v>
      </c>
      <c r="T4068" s="46" t="str">
        <f t="shared" si="826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827"/>
        <v>0</v>
      </c>
      <c r="W4068" s="46">
        <f t="shared" si="828"/>
        <v>726.04000000000008</v>
      </c>
      <c r="X4068" s="58">
        <f t="shared" si="829"/>
        <v>0</v>
      </c>
      <c r="Y4068" s="46" t="str">
        <f t="shared" si="830"/>
        <v>Yes</v>
      </c>
      <c r="Z4068" s="46" t="str">
        <f t="shared" si="831"/>
        <v>Very high</v>
      </c>
    </row>
    <row r="4069" spans="1:26" x14ac:dyDescent="0.25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819"/>
        <v>2721</v>
      </c>
      <c r="L4069" s="46">
        <f t="shared" si="820"/>
        <v>3054</v>
      </c>
      <c r="M4069" s="46">
        <v>61</v>
      </c>
      <c r="N4069" s="46">
        <f t="shared" si="821"/>
        <v>3115</v>
      </c>
      <c r="O4069" s="46">
        <f t="shared" si="822"/>
        <v>394</v>
      </c>
      <c r="P4069" s="46" t="s">
        <v>28</v>
      </c>
      <c r="Q4069" s="58">
        <f t="shared" si="823"/>
        <v>0</v>
      </c>
      <c r="R4069" s="46">
        <f t="shared" si="824"/>
        <v>467.25</v>
      </c>
      <c r="S4069" s="58" t="str">
        <f t="shared" si="825"/>
        <v>No Discount</v>
      </c>
      <c r="T4069" s="46" t="str">
        <f t="shared" si="826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si="827"/>
        <v>0</v>
      </c>
      <c r="W4069" s="46" t="str">
        <f t="shared" si="828"/>
        <v>-</v>
      </c>
      <c r="X4069" s="58">
        <f t="shared" si="829"/>
        <v>0</v>
      </c>
      <c r="Y4069" s="46" t="str">
        <f t="shared" si="830"/>
        <v>No</v>
      </c>
      <c r="Z4069" s="46" t="str">
        <f t="shared" si="831"/>
        <v>Very high</v>
      </c>
    </row>
    <row r="4070" spans="1:26" x14ac:dyDescent="0.25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819"/>
        <v>5222</v>
      </c>
      <c r="L4070" s="46">
        <f t="shared" si="820"/>
        <v>5635</v>
      </c>
      <c r="M4070" s="46">
        <v>73</v>
      </c>
      <c r="N4070" s="46">
        <f t="shared" si="821"/>
        <v>5708</v>
      </c>
      <c r="O4070" s="46">
        <f t="shared" si="822"/>
        <v>486</v>
      </c>
      <c r="P4070" s="46" t="s">
        <v>30</v>
      </c>
      <c r="Q4070" s="58">
        <f t="shared" si="823"/>
        <v>0</v>
      </c>
      <c r="R4070" s="46" t="str">
        <f t="shared" si="824"/>
        <v>-</v>
      </c>
      <c r="S4070" s="58" t="str">
        <f t="shared" si="825"/>
        <v>No Discount</v>
      </c>
      <c r="T4070" s="46" t="str">
        <f t="shared" si="826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827"/>
        <v>0</v>
      </c>
      <c r="W4070" s="46" t="str">
        <f t="shared" si="828"/>
        <v>-</v>
      </c>
      <c r="X4070" s="58">
        <f t="shared" si="829"/>
        <v>0</v>
      </c>
      <c r="Y4070" s="46" t="str">
        <f t="shared" si="830"/>
        <v>No</v>
      </c>
      <c r="Z4070" s="46" t="str">
        <f t="shared" si="831"/>
        <v>Very high</v>
      </c>
    </row>
    <row r="4071" spans="1:26" x14ac:dyDescent="0.25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819"/>
        <v>39340</v>
      </c>
      <c r="L4071" s="46">
        <f t="shared" si="820"/>
        <v>40110</v>
      </c>
      <c r="M4071" s="46">
        <v>61</v>
      </c>
      <c r="N4071" s="46">
        <f t="shared" si="821"/>
        <v>40171</v>
      </c>
      <c r="O4071" s="46">
        <f t="shared" si="822"/>
        <v>831</v>
      </c>
      <c r="P4071" s="46" t="s">
        <v>30</v>
      </c>
      <c r="Q4071" s="58">
        <f t="shared" si="823"/>
        <v>0</v>
      </c>
      <c r="R4071" s="46" t="str">
        <f t="shared" si="824"/>
        <v>-</v>
      </c>
      <c r="S4071" s="58">
        <f t="shared" si="825"/>
        <v>0.02</v>
      </c>
      <c r="T4071" s="46" t="str">
        <f t="shared" si="826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827"/>
        <v>0</v>
      </c>
      <c r="W4071" s="46" t="str">
        <f t="shared" si="828"/>
        <v>-</v>
      </c>
      <c r="X4071" s="58">
        <f t="shared" si="829"/>
        <v>0.02</v>
      </c>
      <c r="Y4071" s="46" t="str">
        <f t="shared" si="830"/>
        <v>Yes</v>
      </c>
      <c r="Z4071" s="46" t="str">
        <f t="shared" si="831"/>
        <v>Very high</v>
      </c>
    </row>
    <row r="4072" spans="1:26" x14ac:dyDescent="0.25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819"/>
        <v>2508</v>
      </c>
      <c r="L4072" s="46">
        <f t="shared" si="820"/>
        <v>2684</v>
      </c>
      <c r="M4072" s="46">
        <v>79</v>
      </c>
      <c r="N4072" s="46">
        <f t="shared" si="821"/>
        <v>2763</v>
      </c>
      <c r="O4072" s="46">
        <f t="shared" si="822"/>
        <v>255</v>
      </c>
      <c r="P4072" s="46" t="s">
        <v>64</v>
      </c>
      <c r="Q4072" s="58">
        <f t="shared" si="823"/>
        <v>0.3</v>
      </c>
      <c r="R4072" s="46">
        <f t="shared" si="824"/>
        <v>828.9</v>
      </c>
      <c r="S4072" s="58" t="str">
        <f t="shared" si="825"/>
        <v>No Discount</v>
      </c>
      <c r="T4072" s="46" t="str">
        <f t="shared" si="826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827"/>
        <v>0.3</v>
      </c>
      <c r="W4072" s="46">
        <f t="shared" si="828"/>
        <v>828.9</v>
      </c>
      <c r="X4072" s="58">
        <f t="shared" si="829"/>
        <v>0</v>
      </c>
      <c r="Y4072" s="46" t="str">
        <f t="shared" si="830"/>
        <v>No</v>
      </c>
      <c r="Z4072" s="46" t="str">
        <f t="shared" si="831"/>
        <v>Very high</v>
      </c>
    </row>
    <row r="4073" spans="1:26" x14ac:dyDescent="0.25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819"/>
        <v>285</v>
      </c>
      <c r="L4073" s="46">
        <f t="shared" si="820"/>
        <v>305</v>
      </c>
      <c r="M4073" s="46">
        <v>10</v>
      </c>
      <c r="N4073" s="46">
        <f t="shared" si="821"/>
        <v>315</v>
      </c>
      <c r="O4073" s="46">
        <f t="shared" si="822"/>
        <v>30</v>
      </c>
      <c r="P4073" s="46" t="s">
        <v>28</v>
      </c>
      <c r="Q4073" s="58">
        <f t="shared" si="823"/>
        <v>0</v>
      </c>
      <c r="R4073" s="46" t="str">
        <f t="shared" si="824"/>
        <v>-</v>
      </c>
      <c r="S4073" s="58" t="str">
        <f t="shared" si="825"/>
        <v>No Discount</v>
      </c>
      <c r="T4073" s="46" t="str">
        <f t="shared" si="826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827"/>
        <v>0</v>
      </c>
      <c r="W4073" s="46" t="str">
        <f t="shared" si="828"/>
        <v>-</v>
      </c>
      <c r="X4073" s="58">
        <f t="shared" si="829"/>
        <v>0</v>
      </c>
      <c r="Y4073" s="46" t="str">
        <f t="shared" si="830"/>
        <v>No</v>
      </c>
      <c r="Z4073" s="46" t="str">
        <f t="shared" si="831"/>
        <v>LOW</v>
      </c>
    </row>
    <row r="4074" spans="1:26" x14ac:dyDescent="0.25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819"/>
        <v>7655</v>
      </c>
      <c r="L4074" s="46">
        <f t="shared" si="820"/>
        <v>7880</v>
      </c>
      <c r="M4074" s="46">
        <v>84</v>
      </c>
      <c r="N4074" s="46">
        <f t="shared" si="821"/>
        <v>7964</v>
      </c>
      <c r="O4074" s="46">
        <f t="shared" si="822"/>
        <v>309</v>
      </c>
      <c r="P4074" s="46" t="s">
        <v>28</v>
      </c>
      <c r="Q4074" s="58">
        <f t="shared" si="823"/>
        <v>0</v>
      </c>
      <c r="R4074" s="46">
        <f t="shared" si="824"/>
        <v>2229.92</v>
      </c>
      <c r="S4074" s="58" t="str">
        <f t="shared" si="825"/>
        <v>No Discount</v>
      </c>
      <c r="T4074" s="46" t="str">
        <f t="shared" si="826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827"/>
        <v>0</v>
      </c>
      <c r="W4074" s="46">
        <f t="shared" si="828"/>
        <v>2229.92</v>
      </c>
      <c r="X4074" s="58">
        <f t="shared" si="829"/>
        <v>0</v>
      </c>
      <c r="Y4074" s="46" t="str">
        <f t="shared" si="830"/>
        <v>Yes</v>
      </c>
      <c r="Z4074" s="46" t="str">
        <f t="shared" si="831"/>
        <v>Very high</v>
      </c>
    </row>
    <row r="4075" spans="1:26" x14ac:dyDescent="0.25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819"/>
        <v>6040</v>
      </c>
      <c r="L4075" s="46">
        <f t="shared" si="820"/>
        <v>6404</v>
      </c>
      <c r="M4075" s="46">
        <v>55</v>
      </c>
      <c r="N4075" s="46">
        <f t="shared" si="821"/>
        <v>6459</v>
      </c>
      <c r="O4075" s="46">
        <f t="shared" si="822"/>
        <v>419</v>
      </c>
      <c r="P4075" s="46" t="s">
        <v>30</v>
      </c>
      <c r="Q4075" s="58">
        <f t="shared" si="823"/>
        <v>0.3</v>
      </c>
      <c r="R4075" s="46">
        <f t="shared" si="824"/>
        <v>1937.6999999999998</v>
      </c>
      <c r="S4075" s="58" t="str">
        <f t="shared" si="825"/>
        <v>No Discount</v>
      </c>
      <c r="T4075" s="46" t="str">
        <f t="shared" si="826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827"/>
        <v>0.3</v>
      </c>
      <c r="W4075" s="46">
        <f t="shared" si="828"/>
        <v>1937.6999999999998</v>
      </c>
      <c r="X4075" s="58">
        <f t="shared" si="829"/>
        <v>0</v>
      </c>
      <c r="Y4075" s="46" t="str">
        <f t="shared" si="830"/>
        <v>Yes</v>
      </c>
      <c r="Z4075" s="46" t="str">
        <f t="shared" si="831"/>
        <v>HIGH</v>
      </c>
    </row>
    <row r="4076" spans="1:26" x14ac:dyDescent="0.25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819"/>
        <v>46038</v>
      </c>
      <c r="L4076" s="46">
        <f t="shared" si="820"/>
        <v>49686</v>
      </c>
      <c r="M4076" s="46">
        <v>87</v>
      </c>
      <c r="N4076" s="46">
        <f t="shared" si="821"/>
        <v>49773</v>
      </c>
      <c r="O4076" s="46">
        <f t="shared" si="822"/>
        <v>3735</v>
      </c>
      <c r="P4076" s="46" t="s">
        <v>30</v>
      </c>
      <c r="Q4076" s="58">
        <f t="shared" si="823"/>
        <v>0</v>
      </c>
      <c r="R4076" s="46" t="str">
        <f t="shared" si="824"/>
        <v>-</v>
      </c>
      <c r="S4076" s="58" t="str">
        <f t="shared" si="825"/>
        <v>No Discount</v>
      </c>
      <c r="T4076" s="46" t="str">
        <f t="shared" si="826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827"/>
        <v>0</v>
      </c>
      <c r="W4076" s="46" t="str">
        <f t="shared" si="828"/>
        <v>-</v>
      </c>
      <c r="X4076" s="58">
        <f t="shared" si="829"/>
        <v>0</v>
      </c>
      <c r="Y4076" s="46" t="str">
        <f t="shared" si="830"/>
        <v>Yes</v>
      </c>
      <c r="Z4076" s="46" t="str">
        <f t="shared" si="831"/>
        <v>Very high</v>
      </c>
    </row>
    <row r="4077" spans="1:26" x14ac:dyDescent="0.25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819"/>
        <v>260</v>
      </c>
      <c r="L4077" s="46">
        <f t="shared" si="820"/>
        <v>272</v>
      </c>
      <c r="M4077" s="46">
        <v>30</v>
      </c>
      <c r="N4077" s="46">
        <f t="shared" si="821"/>
        <v>302</v>
      </c>
      <c r="O4077" s="46">
        <f t="shared" si="822"/>
        <v>42</v>
      </c>
      <c r="P4077" s="46" t="s">
        <v>30</v>
      </c>
      <c r="Q4077" s="58">
        <f t="shared" si="823"/>
        <v>0.3</v>
      </c>
      <c r="R4077" s="46">
        <f t="shared" si="824"/>
        <v>90.6</v>
      </c>
      <c r="S4077" s="58" t="str">
        <f t="shared" si="825"/>
        <v>No Discount</v>
      </c>
      <c r="T4077" s="46" t="str">
        <f t="shared" si="826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827"/>
        <v>0.3</v>
      </c>
      <c r="W4077" s="46">
        <f t="shared" si="828"/>
        <v>90.6</v>
      </c>
      <c r="X4077" s="58">
        <f t="shared" si="829"/>
        <v>0</v>
      </c>
      <c r="Y4077" s="46" t="str">
        <f t="shared" si="830"/>
        <v>No</v>
      </c>
      <c r="Z4077" s="46" t="str">
        <f t="shared" si="831"/>
        <v>MID</v>
      </c>
    </row>
    <row r="4078" spans="1:26" x14ac:dyDescent="0.25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819"/>
        <v>5677</v>
      </c>
      <c r="L4078" s="46">
        <f t="shared" si="820"/>
        <v>6012</v>
      </c>
      <c r="M4078" s="46">
        <v>58</v>
      </c>
      <c r="N4078" s="46">
        <f t="shared" si="821"/>
        <v>6070</v>
      </c>
      <c r="O4078" s="46">
        <f t="shared" si="822"/>
        <v>393</v>
      </c>
      <c r="P4078" s="46" t="s">
        <v>28</v>
      </c>
      <c r="Q4078" s="58">
        <f t="shared" si="823"/>
        <v>0</v>
      </c>
      <c r="R4078" s="46" t="str">
        <f t="shared" si="824"/>
        <v>-</v>
      </c>
      <c r="S4078" s="58" t="str">
        <f t="shared" si="825"/>
        <v>No Discount</v>
      </c>
      <c r="T4078" s="46" t="str">
        <f t="shared" si="826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827"/>
        <v>0</v>
      </c>
      <c r="W4078" s="46" t="str">
        <f t="shared" si="828"/>
        <v>-</v>
      </c>
      <c r="X4078" s="58">
        <f t="shared" si="829"/>
        <v>0</v>
      </c>
      <c r="Y4078" s="46" t="str">
        <f t="shared" si="830"/>
        <v>Yes</v>
      </c>
      <c r="Z4078" s="46" t="str">
        <f t="shared" si="831"/>
        <v>HIGH</v>
      </c>
    </row>
    <row r="4079" spans="1:26" x14ac:dyDescent="0.25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819"/>
        <v>99111</v>
      </c>
      <c r="L4079" s="46">
        <f t="shared" si="820"/>
        <v>106050</v>
      </c>
      <c r="M4079" s="46">
        <v>44</v>
      </c>
      <c r="N4079" s="46">
        <f t="shared" si="821"/>
        <v>106094</v>
      </c>
      <c r="O4079" s="46">
        <f t="shared" si="822"/>
        <v>6983</v>
      </c>
      <c r="P4079" s="46" t="s">
        <v>28</v>
      </c>
      <c r="Q4079" s="58">
        <f t="shared" si="823"/>
        <v>0</v>
      </c>
      <c r="R4079" s="46" t="str">
        <f t="shared" si="824"/>
        <v>-</v>
      </c>
      <c r="S4079" s="58" t="str">
        <f t="shared" si="825"/>
        <v>No Discount</v>
      </c>
      <c r="T4079" s="46" t="str">
        <f t="shared" si="826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827"/>
        <v>0</v>
      </c>
      <c r="W4079" s="46" t="str">
        <f t="shared" si="828"/>
        <v>-</v>
      </c>
      <c r="X4079" s="58">
        <f t="shared" si="829"/>
        <v>0</v>
      </c>
      <c r="Y4079" s="46" t="str">
        <f t="shared" si="830"/>
        <v>Yes</v>
      </c>
      <c r="Z4079" s="46" t="str">
        <f t="shared" si="831"/>
        <v>HIGH</v>
      </c>
    </row>
    <row r="4080" spans="1:26" x14ac:dyDescent="0.25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819"/>
        <v>4206</v>
      </c>
      <c r="L4080" s="46">
        <f t="shared" si="820"/>
        <v>4590</v>
      </c>
      <c r="M4080" s="46">
        <v>37</v>
      </c>
      <c r="N4080" s="46">
        <f t="shared" si="821"/>
        <v>4627</v>
      </c>
      <c r="O4080" s="46">
        <f t="shared" si="822"/>
        <v>421</v>
      </c>
      <c r="P4080" s="46" t="s">
        <v>28</v>
      </c>
      <c r="Q4080" s="58">
        <f t="shared" si="823"/>
        <v>0</v>
      </c>
      <c r="R4080" s="46">
        <f t="shared" si="824"/>
        <v>1295.5600000000002</v>
      </c>
      <c r="S4080" s="58" t="str">
        <f t="shared" si="825"/>
        <v>No Discount</v>
      </c>
      <c r="T4080" s="46" t="str">
        <f t="shared" si="826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827"/>
        <v>0</v>
      </c>
      <c r="W4080" s="46">
        <f t="shared" si="828"/>
        <v>1295.5600000000002</v>
      </c>
      <c r="X4080" s="58">
        <f t="shared" si="829"/>
        <v>0</v>
      </c>
      <c r="Y4080" s="46" t="str">
        <f t="shared" si="830"/>
        <v>No</v>
      </c>
      <c r="Z4080" s="46" t="str">
        <f t="shared" si="831"/>
        <v>MID</v>
      </c>
    </row>
    <row r="4081" spans="1:26" x14ac:dyDescent="0.25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819"/>
        <v>6864</v>
      </c>
      <c r="L4081" s="46">
        <f t="shared" si="820"/>
        <v>7336</v>
      </c>
      <c r="M4081" s="46">
        <v>76</v>
      </c>
      <c r="N4081" s="46">
        <f t="shared" si="821"/>
        <v>7412</v>
      </c>
      <c r="O4081" s="46">
        <f t="shared" si="822"/>
        <v>548</v>
      </c>
      <c r="P4081" s="46" t="s">
        <v>28</v>
      </c>
      <c r="Q4081" s="58">
        <f t="shared" si="823"/>
        <v>0</v>
      </c>
      <c r="R4081" s="46" t="str">
        <f t="shared" si="824"/>
        <v>-</v>
      </c>
      <c r="S4081" s="58" t="str">
        <f t="shared" si="825"/>
        <v>No Discount</v>
      </c>
      <c r="T4081" s="46" t="str">
        <f t="shared" si="826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827"/>
        <v>0</v>
      </c>
      <c r="W4081" s="46" t="str">
        <f t="shared" si="828"/>
        <v>-</v>
      </c>
      <c r="X4081" s="58">
        <f t="shared" si="829"/>
        <v>0</v>
      </c>
      <c r="Y4081" s="46" t="str">
        <f t="shared" si="830"/>
        <v>Yes</v>
      </c>
      <c r="Z4081" s="46" t="str">
        <f t="shared" si="831"/>
        <v>Very high</v>
      </c>
    </row>
    <row r="4082" spans="1:26" x14ac:dyDescent="0.25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819"/>
        <v>14016</v>
      </c>
      <c r="L4082" s="46">
        <f t="shared" si="820"/>
        <v>14718</v>
      </c>
      <c r="M4082" s="46">
        <v>47</v>
      </c>
      <c r="N4082" s="46">
        <f t="shared" si="821"/>
        <v>14765</v>
      </c>
      <c r="O4082" s="46">
        <f t="shared" si="822"/>
        <v>749</v>
      </c>
      <c r="P4082" s="46" t="s">
        <v>30</v>
      </c>
      <c r="Q4082" s="58">
        <f t="shared" si="823"/>
        <v>0</v>
      </c>
      <c r="R4082" s="46" t="str">
        <f t="shared" si="824"/>
        <v>-</v>
      </c>
      <c r="S4082" s="58" t="str">
        <f t="shared" si="825"/>
        <v>No Discount</v>
      </c>
      <c r="T4082" s="46" t="str">
        <f t="shared" si="826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827"/>
        <v>0</v>
      </c>
      <c r="W4082" s="46" t="str">
        <f t="shared" si="828"/>
        <v>-</v>
      </c>
      <c r="X4082" s="58">
        <f t="shared" si="829"/>
        <v>0</v>
      </c>
      <c r="Y4082" s="46" t="str">
        <f t="shared" si="830"/>
        <v>No</v>
      </c>
      <c r="Z4082" s="46" t="str">
        <f t="shared" si="831"/>
        <v>HIGH</v>
      </c>
    </row>
    <row r="4083" spans="1:26" x14ac:dyDescent="0.25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819"/>
        <v>4916</v>
      </c>
      <c r="L4083" s="46">
        <f t="shared" si="820"/>
        <v>5362</v>
      </c>
      <c r="M4083" s="46">
        <v>66</v>
      </c>
      <c r="N4083" s="46">
        <f t="shared" si="821"/>
        <v>5428</v>
      </c>
      <c r="O4083" s="46">
        <f t="shared" si="822"/>
        <v>512</v>
      </c>
      <c r="P4083" s="46" t="s">
        <v>28</v>
      </c>
      <c r="Q4083" s="58">
        <f t="shared" si="823"/>
        <v>0</v>
      </c>
      <c r="R4083" s="46" t="str">
        <f t="shared" si="824"/>
        <v>-</v>
      </c>
      <c r="S4083" s="58" t="str">
        <f t="shared" si="825"/>
        <v>No Discount</v>
      </c>
      <c r="T4083" s="46" t="str">
        <f t="shared" si="826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827"/>
        <v>0</v>
      </c>
      <c r="W4083" s="46" t="str">
        <f t="shared" si="828"/>
        <v>-</v>
      </c>
      <c r="X4083" s="58">
        <f t="shared" si="829"/>
        <v>0</v>
      </c>
      <c r="Y4083" s="46" t="str">
        <f t="shared" si="830"/>
        <v>Yes</v>
      </c>
      <c r="Z4083" s="46" t="str">
        <f t="shared" si="831"/>
        <v>Very high</v>
      </c>
    </row>
    <row r="4084" spans="1:26" x14ac:dyDescent="0.25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819"/>
        <v>6621</v>
      </c>
      <c r="L4084" s="46">
        <f t="shared" si="820"/>
        <v>6750</v>
      </c>
      <c r="M4084" s="46">
        <v>84</v>
      </c>
      <c r="N4084" s="46">
        <f t="shared" si="821"/>
        <v>6834</v>
      </c>
      <c r="O4084" s="46">
        <f t="shared" si="822"/>
        <v>213</v>
      </c>
      <c r="P4084" s="46" t="s">
        <v>30</v>
      </c>
      <c r="Q4084" s="58">
        <f t="shared" si="823"/>
        <v>0.3</v>
      </c>
      <c r="R4084" s="46">
        <f t="shared" si="824"/>
        <v>2050.1999999999998</v>
      </c>
      <c r="S4084" s="58" t="str">
        <f t="shared" si="825"/>
        <v>No Discount</v>
      </c>
      <c r="T4084" s="46" t="str">
        <f t="shared" si="826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827"/>
        <v>0.3</v>
      </c>
      <c r="W4084" s="46">
        <f t="shared" si="828"/>
        <v>2050.1999999999998</v>
      </c>
      <c r="X4084" s="58">
        <f t="shared" si="829"/>
        <v>0</v>
      </c>
      <c r="Y4084" s="46" t="str">
        <f t="shared" si="830"/>
        <v>Yes</v>
      </c>
      <c r="Z4084" s="46" t="str">
        <f t="shared" si="831"/>
        <v>Very high</v>
      </c>
    </row>
    <row r="4085" spans="1:26" x14ac:dyDescent="0.25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819"/>
        <v>522</v>
      </c>
      <c r="L4085" s="46">
        <f t="shared" si="820"/>
        <v>567</v>
      </c>
      <c r="M4085" s="46">
        <v>10</v>
      </c>
      <c r="N4085" s="46">
        <f t="shared" si="821"/>
        <v>577</v>
      </c>
      <c r="O4085" s="46">
        <f t="shared" si="822"/>
        <v>55</v>
      </c>
      <c r="P4085" s="46" t="s">
        <v>30</v>
      </c>
      <c r="Q4085" s="58">
        <f t="shared" si="823"/>
        <v>0</v>
      </c>
      <c r="R4085" s="46" t="str">
        <f t="shared" si="824"/>
        <v>-</v>
      </c>
      <c r="S4085" s="58" t="str">
        <f t="shared" si="825"/>
        <v>No Discount</v>
      </c>
      <c r="T4085" s="46" t="str">
        <f t="shared" si="826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827"/>
        <v>0</v>
      </c>
      <c r="W4085" s="46" t="str">
        <f t="shared" si="828"/>
        <v>-</v>
      </c>
      <c r="X4085" s="58">
        <f t="shared" si="829"/>
        <v>0</v>
      </c>
      <c r="Y4085" s="46" t="str">
        <f t="shared" si="830"/>
        <v>No</v>
      </c>
      <c r="Z4085" s="46" t="str">
        <f t="shared" si="831"/>
        <v>LOW</v>
      </c>
    </row>
    <row r="4086" spans="1:26" x14ac:dyDescent="0.25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819"/>
        <v>28845</v>
      </c>
      <c r="L4086" s="46">
        <f t="shared" si="820"/>
        <v>31770</v>
      </c>
      <c r="M4086" s="46">
        <v>94</v>
      </c>
      <c r="N4086" s="46">
        <f t="shared" si="821"/>
        <v>31864</v>
      </c>
      <c r="O4086" s="46">
        <f t="shared" si="822"/>
        <v>3019</v>
      </c>
      <c r="P4086" s="46" t="s">
        <v>28</v>
      </c>
      <c r="Q4086" s="58">
        <f t="shared" si="823"/>
        <v>0</v>
      </c>
      <c r="R4086" s="46">
        <f t="shared" si="824"/>
        <v>8921.92</v>
      </c>
      <c r="S4086" s="58" t="str">
        <f t="shared" si="825"/>
        <v>No Discount</v>
      </c>
      <c r="T4086" s="46" t="str">
        <f t="shared" si="826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827"/>
        <v>0</v>
      </c>
      <c r="W4086" s="46">
        <f t="shared" si="828"/>
        <v>8921.92</v>
      </c>
      <c r="X4086" s="58">
        <f t="shared" si="829"/>
        <v>0</v>
      </c>
      <c r="Y4086" s="46" t="str">
        <f t="shared" si="830"/>
        <v>Yes</v>
      </c>
      <c r="Z4086" s="46" t="str">
        <f t="shared" si="831"/>
        <v>Very high</v>
      </c>
    </row>
    <row r="4087" spans="1:26" x14ac:dyDescent="0.25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819"/>
        <v>3184</v>
      </c>
      <c r="L4087" s="46">
        <f t="shared" si="820"/>
        <v>3540</v>
      </c>
      <c r="M4087" s="46">
        <v>59</v>
      </c>
      <c r="N4087" s="46">
        <f t="shared" si="821"/>
        <v>3599</v>
      </c>
      <c r="O4087" s="46">
        <f t="shared" si="822"/>
        <v>415</v>
      </c>
      <c r="P4087" s="46" t="s">
        <v>28</v>
      </c>
      <c r="Q4087" s="58">
        <f t="shared" si="823"/>
        <v>0</v>
      </c>
      <c r="R4087" s="46" t="str">
        <f t="shared" si="824"/>
        <v>-</v>
      </c>
      <c r="S4087" s="58" t="str">
        <f t="shared" si="825"/>
        <v>No Discount</v>
      </c>
      <c r="T4087" s="46" t="str">
        <f t="shared" si="826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827"/>
        <v>0</v>
      </c>
      <c r="W4087" s="46" t="str">
        <f t="shared" si="828"/>
        <v>-</v>
      </c>
      <c r="X4087" s="58">
        <f t="shared" si="829"/>
        <v>0</v>
      </c>
      <c r="Y4087" s="46" t="str">
        <f t="shared" si="830"/>
        <v>Yes</v>
      </c>
      <c r="Z4087" s="46" t="str">
        <f t="shared" si="831"/>
        <v>HIGH</v>
      </c>
    </row>
    <row r="4088" spans="1:26" x14ac:dyDescent="0.25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819"/>
        <v>684</v>
      </c>
      <c r="L4088" s="46">
        <f t="shared" si="820"/>
        <v>716</v>
      </c>
      <c r="M4088" s="46">
        <v>30</v>
      </c>
      <c r="N4088" s="46">
        <f t="shared" si="821"/>
        <v>746</v>
      </c>
      <c r="O4088" s="46">
        <f t="shared" si="822"/>
        <v>62</v>
      </c>
      <c r="P4088" s="46" t="s">
        <v>30</v>
      </c>
      <c r="Q4088" s="58">
        <f t="shared" si="823"/>
        <v>0</v>
      </c>
      <c r="R4088" s="46">
        <f t="shared" si="824"/>
        <v>208.88000000000002</v>
      </c>
      <c r="S4088" s="58" t="str">
        <f t="shared" si="825"/>
        <v>No Discount</v>
      </c>
      <c r="T4088" s="46" t="str">
        <f t="shared" si="826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827"/>
        <v>0</v>
      </c>
      <c r="W4088" s="46">
        <f t="shared" si="828"/>
        <v>208.88000000000002</v>
      </c>
      <c r="X4088" s="58">
        <f t="shared" si="829"/>
        <v>0</v>
      </c>
      <c r="Y4088" s="46" t="str">
        <f t="shared" si="830"/>
        <v>No</v>
      </c>
      <c r="Z4088" s="46" t="str">
        <f t="shared" si="831"/>
        <v>MID</v>
      </c>
    </row>
    <row r="4089" spans="1:26" x14ac:dyDescent="0.25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819"/>
        <v>2310</v>
      </c>
      <c r="L4089" s="46">
        <f t="shared" si="820"/>
        <v>2427</v>
      </c>
      <c r="M4089" s="46">
        <v>75</v>
      </c>
      <c r="N4089" s="46">
        <f t="shared" si="821"/>
        <v>2502</v>
      </c>
      <c r="O4089" s="46">
        <f t="shared" si="822"/>
        <v>192</v>
      </c>
      <c r="P4089" s="46" t="s">
        <v>28</v>
      </c>
      <c r="Q4089" s="58">
        <f t="shared" si="823"/>
        <v>0</v>
      </c>
      <c r="R4089" s="46" t="str">
        <f t="shared" si="824"/>
        <v>-</v>
      </c>
      <c r="S4089" s="58" t="str">
        <f t="shared" si="825"/>
        <v>No Discount</v>
      </c>
      <c r="T4089" s="46" t="str">
        <f t="shared" si="826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827"/>
        <v>0</v>
      </c>
      <c r="W4089" s="46" t="str">
        <f t="shared" si="828"/>
        <v>-</v>
      </c>
      <c r="X4089" s="58">
        <f t="shared" si="829"/>
        <v>0</v>
      </c>
      <c r="Y4089" s="46" t="str">
        <f t="shared" si="830"/>
        <v>No</v>
      </c>
      <c r="Z4089" s="46" t="str">
        <f t="shared" si="831"/>
        <v>Very high</v>
      </c>
    </row>
    <row r="4090" spans="1:26" x14ac:dyDescent="0.25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819"/>
        <v>57114</v>
      </c>
      <c r="L4090" s="46">
        <f t="shared" si="820"/>
        <v>59382</v>
      </c>
      <c r="M4090" s="46">
        <v>63</v>
      </c>
      <c r="N4090" s="46">
        <f t="shared" si="821"/>
        <v>59445</v>
      </c>
      <c r="O4090" s="46">
        <f t="shared" si="822"/>
        <v>2331</v>
      </c>
      <c r="P4090" s="46" t="s">
        <v>30</v>
      </c>
      <c r="Q4090" s="58">
        <f t="shared" si="823"/>
        <v>0</v>
      </c>
      <c r="R4090" s="46">
        <f t="shared" si="824"/>
        <v>8916.75</v>
      </c>
      <c r="S4090" s="58" t="str">
        <f t="shared" si="825"/>
        <v>No Discount</v>
      </c>
      <c r="T4090" s="46" t="str">
        <f t="shared" si="826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827"/>
        <v>0</v>
      </c>
      <c r="W4090" s="46" t="str">
        <f t="shared" si="828"/>
        <v>-</v>
      </c>
      <c r="X4090" s="58">
        <f t="shared" si="829"/>
        <v>0</v>
      </c>
      <c r="Y4090" s="46" t="str">
        <f t="shared" si="830"/>
        <v>Yes</v>
      </c>
      <c r="Z4090" s="46" t="str">
        <f t="shared" si="831"/>
        <v>Very high</v>
      </c>
    </row>
    <row r="4091" spans="1:26" x14ac:dyDescent="0.25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819"/>
        <v>690</v>
      </c>
      <c r="L4091" s="46">
        <f t="shared" si="820"/>
        <v>738</v>
      </c>
      <c r="M4091" s="46">
        <v>30</v>
      </c>
      <c r="N4091" s="46">
        <f t="shared" si="821"/>
        <v>768</v>
      </c>
      <c r="O4091" s="46">
        <f t="shared" si="822"/>
        <v>78</v>
      </c>
      <c r="P4091" s="46" t="s">
        <v>28</v>
      </c>
      <c r="Q4091" s="58">
        <f t="shared" si="823"/>
        <v>0.3</v>
      </c>
      <c r="R4091" s="46">
        <f t="shared" si="824"/>
        <v>230.39999999999998</v>
      </c>
      <c r="S4091" s="58" t="str">
        <f t="shared" si="825"/>
        <v>No Discount</v>
      </c>
      <c r="T4091" s="46" t="str">
        <f t="shared" si="826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827"/>
        <v>0.3</v>
      </c>
      <c r="W4091" s="46">
        <f t="shared" si="828"/>
        <v>230.39999999999998</v>
      </c>
      <c r="X4091" s="58">
        <f t="shared" si="829"/>
        <v>0</v>
      </c>
      <c r="Y4091" s="46" t="str">
        <f t="shared" si="830"/>
        <v>No</v>
      </c>
      <c r="Z4091" s="46" t="str">
        <f t="shared" si="831"/>
        <v>MID</v>
      </c>
    </row>
    <row r="4092" spans="1:26" x14ac:dyDescent="0.25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819"/>
        <v>5424</v>
      </c>
      <c r="L4092" s="46">
        <f t="shared" si="820"/>
        <v>6024</v>
      </c>
      <c r="M4092" s="46">
        <v>23</v>
      </c>
      <c r="N4092" s="46">
        <f t="shared" si="821"/>
        <v>6047</v>
      </c>
      <c r="O4092" s="46">
        <f t="shared" si="822"/>
        <v>623</v>
      </c>
      <c r="P4092" s="46" t="s">
        <v>30</v>
      </c>
      <c r="Q4092" s="58">
        <f t="shared" si="823"/>
        <v>0.3</v>
      </c>
      <c r="R4092" s="46">
        <f t="shared" si="824"/>
        <v>1814.1</v>
      </c>
      <c r="S4092" s="58" t="str">
        <f t="shared" si="825"/>
        <v>No Discount</v>
      </c>
      <c r="T4092" s="46" t="str">
        <f t="shared" si="826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827"/>
        <v>0.3</v>
      </c>
      <c r="W4092" s="46">
        <f t="shared" si="828"/>
        <v>1814.1</v>
      </c>
      <c r="X4092" s="58">
        <f t="shared" si="829"/>
        <v>0</v>
      </c>
      <c r="Y4092" s="46" t="str">
        <f t="shared" si="830"/>
        <v>Yes</v>
      </c>
      <c r="Z4092" s="46" t="str">
        <f t="shared" si="831"/>
        <v>MID</v>
      </c>
    </row>
    <row r="4093" spans="1:26" x14ac:dyDescent="0.25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819"/>
        <v>2884</v>
      </c>
      <c r="L4093" s="46">
        <f t="shared" si="820"/>
        <v>3238</v>
      </c>
      <c r="M4093" s="46">
        <v>100</v>
      </c>
      <c r="N4093" s="46">
        <f t="shared" si="821"/>
        <v>3338</v>
      </c>
      <c r="O4093" s="46">
        <f t="shared" si="822"/>
        <v>454</v>
      </c>
      <c r="P4093" s="46" t="s">
        <v>64</v>
      </c>
      <c r="Q4093" s="58">
        <f t="shared" si="823"/>
        <v>0</v>
      </c>
      <c r="R4093" s="46">
        <f t="shared" si="824"/>
        <v>500.7</v>
      </c>
      <c r="S4093" s="58" t="str">
        <f t="shared" si="825"/>
        <v>No Discount</v>
      </c>
      <c r="T4093" s="46" t="str">
        <f t="shared" si="826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827"/>
        <v>0</v>
      </c>
      <c r="W4093" s="46" t="str">
        <f t="shared" si="828"/>
        <v>-</v>
      </c>
      <c r="X4093" s="58">
        <f t="shared" si="829"/>
        <v>0</v>
      </c>
      <c r="Y4093" s="46" t="str">
        <f t="shared" si="830"/>
        <v>Yes</v>
      </c>
      <c r="Z4093" s="46" t="str">
        <f t="shared" si="831"/>
        <v>Very high</v>
      </c>
    </row>
    <row r="4094" spans="1:26" x14ac:dyDescent="0.25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819"/>
        <v>2616</v>
      </c>
      <c r="L4094" s="46">
        <f t="shared" si="820"/>
        <v>2716</v>
      </c>
      <c r="M4094" s="46">
        <v>29</v>
      </c>
      <c r="N4094" s="46">
        <f t="shared" si="821"/>
        <v>2745</v>
      </c>
      <c r="O4094" s="46">
        <f t="shared" si="822"/>
        <v>129</v>
      </c>
      <c r="P4094" s="46" t="s">
        <v>152</v>
      </c>
      <c r="Q4094" s="58">
        <f t="shared" si="823"/>
        <v>0.3</v>
      </c>
      <c r="R4094" s="46">
        <f t="shared" si="824"/>
        <v>823.5</v>
      </c>
      <c r="S4094" s="58" t="str">
        <f t="shared" si="825"/>
        <v>No Discount</v>
      </c>
      <c r="T4094" s="46" t="str">
        <f t="shared" si="826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827"/>
        <v>0.3</v>
      </c>
      <c r="W4094" s="46">
        <f t="shared" si="828"/>
        <v>823.5</v>
      </c>
      <c r="X4094" s="58">
        <f t="shared" si="829"/>
        <v>0</v>
      </c>
      <c r="Y4094" s="46" t="str">
        <f t="shared" si="830"/>
        <v>No</v>
      </c>
      <c r="Z4094" s="46" t="str">
        <f t="shared" si="831"/>
        <v>MID</v>
      </c>
    </row>
    <row r="4095" spans="1:26" x14ac:dyDescent="0.25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819"/>
        <v>24466</v>
      </c>
      <c r="L4095" s="46">
        <f t="shared" si="820"/>
        <v>25658</v>
      </c>
      <c r="M4095" s="46">
        <v>86</v>
      </c>
      <c r="N4095" s="46">
        <f t="shared" si="821"/>
        <v>25744</v>
      </c>
      <c r="O4095" s="46">
        <f t="shared" si="822"/>
        <v>1278</v>
      </c>
      <c r="P4095" s="46" t="s">
        <v>28</v>
      </c>
      <c r="Q4095" s="58">
        <f t="shared" si="823"/>
        <v>0</v>
      </c>
      <c r="R4095" s="46" t="str">
        <f t="shared" si="824"/>
        <v>-</v>
      </c>
      <c r="S4095" s="58" t="str">
        <f t="shared" si="825"/>
        <v>No Discount</v>
      </c>
      <c r="T4095" s="46" t="str">
        <f t="shared" si="826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827"/>
        <v>0</v>
      </c>
      <c r="W4095" s="46" t="str">
        <f t="shared" si="828"/>
        <v>-</v>
      </c>
      <c r="X4095" s="58">
        <f t="shared" si="829"/>
        <v>0</v>
      </c>
      <c r="Y4095" s="46" t="str">
        <f t="shared" si="830"/>
        <v>Yes</v>
      </c>
      <c r="Z4095" s="46" t="str">
        <f t="shared" si="831"/>
        <v>Very high</v>
      </c>
    </row>
    <row r="4096" spans="1:26" x14ac:dyDescent="0.25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819"/>
        <v>26632</v>
      </c>
      <c r="L4096" s="46">
        <f t="shared" si="820"/>
        <v>29308</v>
      </c>
      <c r="M4096" s="46">
        <v>45</v>
      </c>
      <c r="N4096" s="46">
        <f t="shared" si="821"/>
        <v>29353</v>
      </c>
      <c r="O4096" s="46">
        <f t="shared" si="822"/>
        <v>2721</v>
      </c>
      <c r="P4096" s="46" t="s">
        <v>30</v>
      </c>
      <c r="Q4096" s="58">
        <f t="shared" si="823"/>
        <v>0</v>
      </c>
      <c r="R4096" s="46" t="str">
        <f t="shared" si="824"/>
        <v>-</v>
      </c>
      <c r="S4096" s="58" t="str">
        <f t="shared" si="825"/>
        <v>No Discount</v>
      </c>
      <c r="T4096" s="46" t="str">
        <f t="shared" si="826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827"/>
        <v>0</v>
      </c>
      <c r="W4096" s="46" t="str">
        <f t="shared" si="828"/>
        <v>-</v>
      </c>
      <c r="X4096" s="58">
        <f t="shared" si="829"/>
        <v>0</v>
      </c>
      <c r="Y4096" s="46" t="str">
        <f t="shared" si="830"/>
        <v>Yes</v>
      </c>
      <c r="Z4096" s="46" t="str">
        <f t="shared" si="831"/>
        <v>HIGH</v>
      </c>
    </row>
    <row r="4097" spans="1:26" x14ac:dyDescent="0.25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819"/>
        <v>17400</v>
      </c>
      <c r="L4097" s="46">
        <f t="shared" si="820"/>
        <v>18080</v>
      </c>
      <c r="M4097" s="46">
        <v>89</v>
      </c>
      <c r="N4097" s="46">
        <f t="shared" si="821"/>
        <v>18169</v>
      </c>
      <c r="O4097" s="46">
        <f t="shared" si="822"/>
        <v>769</v>
      </c>
      <c r="P4097" s="46" t="s">
        <v>30</v>
      </c>
      <c r="Q4097" s="58">
        <f t="shared" si="823"/>
        <v>0.3</v>
      </c>
      <c r="R4097" s="46">
        <f t="shared" si="824"/>
        <v>5450.7</v>
      </c>
      <c r="S4097" s="58" t="str">
        <f t="shared" si="825"/>
        <v>No Discount</v>
      </c>
      <c r="T4097" s="46" t="str">
        <f t="shared" si="826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827"/>
        <v>0.3</v>
      </c>
      <c r="W4097" s="46">
        <f t="shared" si="828"/>
        <v>5450.7</v>
      </c>
      <c r="X4097" s="58">
        <f t="shared" si="829"/>
        <v>0</v>
      </c>
      <c r="Y4097" s="46" t="str">
        <f t="shared" si="830"/>
        <v>Yes</v>
      </c>
      <c r="Z4097" s="46" t="str">
        <f t="shared" si="831"/>
        <v>Very high</v>
      </c>
    </row>
    <row r="4098" spans="1:26" x14ac:dyDescent="0.25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819"/>
        <v>6210</v>
      </c>
      <c r="L4098" s="46">
        <f t="shared" si="820"/>
        <v>6578</v>
      </c>
      <c r="M4098" s="46">
        <v>86</v>
      </c>
      <c r="N4098" s="46">
        <f t="shared" si="821"/>
        <v>6664</v>
      </c>
      <c r="O4098" s="46">
        <f t="shared" si="822"/>
        <v>454</v>
      </c>
      <c r="P4098" s="46" t="s">
        <v>28</v>
      </c>
      <c r="Q4098" s="58">
        <f t="shared" si="823"/>
        <v>0</v>
      </c>
      <c r="R4098" s="46" t="str">
        <f t="shared" si="824"/>
        <v>-</v>
      </c>
      <c r="S4098" s="58" t="str">
        <f t="shared" si="825"/>
        <v>No Discount</v>
      </c>
      <c r="T4098" s="46" t="str">
        <f t="shared" si="826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827"/>
        <v>0</v>
      </c>
      <c r="W4098" s="46" t="str">
        <f t="shared" si="828"/>
        <v>-</v>
      </c>
      <c r="X4098" s="58">
        <f t="shared" si="829"/>
        <v>0</v>
      </c>
      <c r="Y4098" s="46" t="str">
        <f t="shared" si="830"/>
        <v>No</v>
      </c>
      <c r="Z4098" s="46" t="str">
        <f t="shared" si="831"/>
        <v>Very high</v>
      </c>
    </row>
    <row r="4099" spans="1:26" x14ac:dyDescent="0.25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832">I4099*J4099</f>
        <v>7475</v>
      </c>
      <c r="L4099" s="46">
        <f t="shared" ref="L4099:L4162" si="833">H4099*J4099</f>
        <v>7925</v>
      </c>
      <c r="M4099" s="46">
        <v>73</v>
      </c>
      <c r="N4099" s="46">
        <f t="shared" ref="N4099:N4162" si="834">L4099+M4099</f>
        <v>7998</v>
      </c>
      <c r="O4099" s="46">
        <f t="shared" ref="O4099:O4162" si="835">N4099-K4099</f>
        <v>523</v>
      </c>
      <c r="P4099" s="46" t="s">
        <v>30</v>
      </c>
      <c r="Q4099" s="58">
        <f t="shared" ref="Q4099:Q4162" si="836">IF(E4099="Amazon",30%,0)</f>
        <v>0</v>
      </c>
      <c r="R4099" s="46">
        <f t="shared" ref="R4099:R4162" si="837">IF(E4099="Amazon",30%*N4099,IF(E4099="Flipkart",28%*N4099,IF(E4099="India Mart",15%*N4099,"-")))</f>
        <v>1199.7</v>
      </c>
      <c r="S4099" s="58" t="str">
        <f t="shared" ref="S4099:S4162" si="838">IF(AND(E4099="Website",N4099&gt;25000),2%,"No Discount")</f>
        <v>No Discount</v>
      </c>
      <c r="T4099" s="46" t="str">
        <f t="shared" ref="T4099:T4162" si="839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ref="V4099:V4162" si="840">IF(E4099="Amazon",30%,0%)</f>
        <v>0</v>
      </c>
      <c r="W4099" s="46" t="str">
        <f t="shared" ref="W4099:W4162" si="841">IF(E4099="Amazon",N4099*30%,IF(E4099="flipkart",N4099*28%,IF(E4099="indiamart",N4099*15%,"-")))</f>
        <v>-</v>
      </c>
      <c r="X4099" s="58">
        <f t="shared" ref="X4099:X4162" si="842">IF(AND(E4099="website",N4099&gt;25000),2%,0%)</f>
        <v>0</v>
      </c>
      <c r="Y4099" s="46" t="str">
        <f t="shared" ref="Y4099:Y4162" si="843">IF(OR(D4099="Furniture",D4099="Technology"),"Yes","No")</f>
        <v>Yes</v>
      </c>
      <c r="Z4099" s="46" t="str">
        <f t="shared" ref="Z4099:Z4162" si="844">_xlfn.IFS(M4099&lt;=20,"LOW",M4099&lt;=40,"MID",M4099&lt;=60,"HIGH",M4099&gt;60,"Very high")</f>
        <v>Very high</v>
      </c>
    </row>
    <row r="4100" spans="1:26" x14ac:dyDescent="0.25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832"/>
        <v>171</v>
      </c>
      <c r="L4100" s="46">
        <f t="shared" si="833"/>
        <v>183</v>
      </c>
      <c r="M4100" s="46">
        <v>10</v>
      </c>
      <c r="N4100" s="46">
        <f t="shared" si="834"/>
        <v>193</v>
      </c>
      <c r="O4100" s="46">
        <f t="shared" si="835"/>
        <v>22</v>
      </c>
      <c r="P4100" s="46" t="s">
        <v>30</v>
      </c>
      <c r="Q4100" s="58">
        <f t="shared" si="836"/>
        <v>0</v>
      </c>
      <c r="R4100" s="46">
        <f t="shared" si="837"/>
        <v>54.040000000000006</v>
      </c>
      <c r="S4100" s="58" t="str">
        <f t="shared" si="838"/>
        <v>No Discount</v>
      </c>
      <c r="T4100" s="46" t="str">
        <f t="shared" si="839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840"/>
        <v>0</v>
      </c>
      <c r="W4100" s="46">
        <f t="shared" si="841"/>
        <v>54.040000000000006</v>
      </c>
      <c r="X4100" s="58">
        <f t="shared" si="842"/>
        <v>0</v>
      </c>
      <c r="Y4100" s="46" t="str">
        <f t="shared" si="843"/>
        <v>No</v>
      </c>
      <c r="Z4100" s="46" t="str">
        <f t="shared" si="844"/>
        <v>LOW</v>
      </c>
    </row>
    <row r="4101" spans="1:26" x14ac:dyDescent="0.25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832"/>
        <v>5768</v>
      </c>
      <c r="L4101" s="46">
        <f t="shared" si="833"/>
        <v>6476</v>
      </c>
      <c r="M4101" s="46">
        <v>60</v>
      </c>
      <c r="N4101" s="46">
        <f t="shared" si="834"/>
        <v>6536</v>
      </c>
      <c r="O4101" s="46">
        <f t="shared" si="835"/>
        <v>768</v>
      </c>
      <c r="P4101" s="46" t="s">
        <v>152</v>
      </c>
      <c r="Q4101" s="58">
        <f t="shared" si="836"/>
        <v>0</v>
      </c>
      <c r="R4101" s="46" t="str">
        <f t="shared" si="837"/>
        <v>-</v>
      </c>
      <c r="S4101" s="58" t="str">
        <f t="shared" si="838"/>
        <v>No Discount</v>
      </c>
      <c r="T4101" s="46" t="str">
        <f t="shared" si="839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840"/>
        <v>0</v>
      </c>
      <c r="W4101" s="46" t="str">
        <f t="shared" si="841"/>
        <v>-</v>
      </c>
      <c r="X4101" s="58">
        <f t="shared" si="842"/>
        <v>0</v>
      </c>
      <c r="Y4101" s="46" t="str">
        <f t="shared" si="843"/>
        <v>Yes</v>
      </c>
      <c r="Z4101" s="46" t="str">
        <f t="shared" si="844"/>
        <v>HIGH</v>
      </c>
    </row>
    <row r="4102" spans="1:26" x14ac:dyDescent="0.25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832"/>
        <v>4485</v>
      </c>
      <c r="L4102" s="46">
        <f t="shared" si="833"/>
        <v>4755</v>
      </c>
      <c r="M4102" s="46">
        <v>53</v>
      </c>
      <c r="N4102" s="46">
        <f t="shared" si="834"/>
        <v>4808</v>
      </c>
      <c r="O4102" s="46">
        <f t="shared" si="835"/>
        <v>323</v>
      </c>
      <c r="P4102" s="46" t="s">
        <v>30</v>
      </c>
      <c r="Q4102" s="58">
        <f t="shared" si="836"/>
        <v>0</v>
      </c>
      <c r="R4102" s="46">
        <f t="shared" si="837"/>
        <v>1346.2400000000002</v>
      </c>
      <c r="S4102" s="58" t="str">
        <f t="shared" si="838"/>
        <v>No Discount</v>
      </c>
      <c r="T4102" s="46" t="str">
        <f t="shared" si="839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840"/>
        <v>0</v>
      </c>
      <c r="W4102" s="46">
        <f t="shared" si="841"/>
        <v>1346.2400000000002</v>
      </c>
      <c r="X4102" s="58">
        <f t="shared" si="842"/>
        <v>0</v>
      </c>
      <c r="Y4102" s="46" t="str">
        <f t="shared" si="843"/>
        <v>Yes</v>
      </c>
      <c r="Z4102" s="46" t="str">
        <f t="shared" si="844"/>
        <v>HIGH</v>
      </c>
    </row>
    <row r="4103" spans="1:26" x14ac:dyDescent="0.25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832"/>
        <v>139</v>
      </c>
      <c r="L4103" s="46">
        <f t="shared" si="833"/>
        <v>151</v>
      </c>
      <c r="M4103" s="46">
        <v>30</v>
      </c>
      <c r="N4103" s="46">
        <f t="shared" si="834"/>
        <v>181</v>
      </c>
      <c r="O4103" s="46">
        <f t="shared" si="835"/>
        <v>42</v>
      </c>
      <c r="P4103" s="46" t="s">
        <v>30</v>
      </c>
      <c r="Q4103" s="58">
        <f t="shared" si="836"/>
        <v>0</v>
      </c>
      <c r="R4103" s="46" t="str">
        <f t="shared" si="837"/>
        <v>-</v>
      </c>
      <c r="S4103" s="58" t="str">
        <f t="shared" si="838"/>
        <v>No Discount</v>
      </c>
      <c r="T4103" s="46" t="str">
        <f t="shared" si="839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840"/>
        <v>0</v>
      </c>
      <c r="W4103" s="46" t="str">
        <f t="shared" si="841"/>
        <v>-</v>
      </c>
      <c r="X4103" s="58">
        <f t="shared" si="842"/>
        <v>0</v>
      </c>
      <c r="Y4103" s="46" t="str">
        <f t="shared" si="843"/>
        <v>No</v>
      </c>
      <c r="Z4103" s="46" t="str">
        <f t="shared" si="844"/>
        <v>MID</v>
      </c>
    </row>
    <row r="4104" spans="1:26" x14ac:dyDescent="0.25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832"/>
        <v>1287</v>
      </c>
      <c r="L4104" s="46">
        <f t="shared" si="833"/>
        <v>1405</v>
      </c>
      <c r="M4104" s="46">
        <v>45</v>
      </c>
      <c r="N4104" s="46">
        <f t="shared" si="834"/>
        <v>1450</v>
      </c>
      <c r="O4104" s="46">
        <f t="shared" si="835"/>
        <v>163</v>
      </c>
      <c r="P4104" s="46" t="s">
        <v>30</v>
      </c>
      <c r="Q4104" s="58">
        <f t="shared" si="836"/>
        <v>0</v>
      </c>
      <c r="R4104" s="46" t="str">
        <f t="shared" si="837"/>
        <v>-</v>
      </c>
      <c r="S4104" s="58" t="str">
        <f t="shared" si="838"/>
        <v>No Discount</v>
      </c>
      <c r="T4104" s="46" t="str">
        <f t="shared" si="839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840"/>
        <v>0</v>
      </c>
      <c r="W4104" s="46" t="str">
        <f t="shared" si="841"/>
        <v>-</v>
      </c>
      <c r="X4104" s="58">
        <f t="shared" si="842"/>
        <v>0</v>
      </c>
      <c r="Y4104" s="46" t="str">
        <f t="shared" si="843"/>
        <v>Yes</v>
      </c>
      <c r="Z4104" s="46" t="str">
        <f t="shared" si="844"/>
        <v>HIGH</v>
      </c>
    </row>
    <row r="4105" spans="1:26" x14ac:dyDescent="0.25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832"/>
        <v>243</v>
      </c>
      <c r="L4105" s="46">
        <f t="shared" si="833"/>
        <v>270</v>
      </c>
      <c r="M4105" s="46">
        <v>10</v>
      </c>
      <c r="N4105" s="46">
        <f t="shared" si="834"/>
        <v>280</v>
      </c>
      <c r="O4105" s="46">
        <f t="shared" si="835"/>
        <v>37</v>
      </c>
      <c r="P4105" s="46" t="s">
        <v>152</v>
      </c>
      <c r="Q4105" s="58">
        <f t="shared" si="836"/>
        <v>0</v>
      </c>
      <c r="R4105" s="46" t="str">
        <f t="shared" si="837"/>
        <v>-</v>
      </c>
      <c r="S4105" s="58" t="str">
        <f t="shared" si="838"/>
        <v>No Discount</v>
      </c>
      <c r="T4105" s="46" t="str">
        <f t="shared" si="839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840"/>
        <v>0</v>
      </c>
      <c r="W4105" s="46" t="str">
        <f t="shared" si="841"/>
        <v>-</v>
      </c>
      <c r="X4105" s="58">
        <f t="shared" si="842"/>
        <v>0</v>
      </c>
      <c r="Y4105" s="46" t="str">
        <f t="shared" si="843"/>
        <v>No</v>
      </c>
      <c r="Z4105" s="46" t="str">
        <f t="shared" si="844"/>
        <v>LOW</v>
      </c>
    </row>
    <row r="4106" spans="1:26" x14ac:dyDescent="0.25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832"/>
        <v>5114</v>
      </c>
      <c r="L4106" s="46">
        <f t="shared" si="833"/>
        <v>5580</v>
      </c>
      <c r="M4106" s="46">
        <v>22</v>
      </c>
      <c r="N4106" s="46">
        <f t="shared" si="834"/>
        <v>5602</v>
      </c>
      <c r="O4106" s="46">
        <f t="shared" si="835"/>
        <v>488</v>
      </c>
      <c r="P4106" s="46" t="s">
        <v>30</v>
      </c>
      <c r="Q4106" s="58">
        <f t="shared" si="836"/>
        <v>0.3</v>
      </c>
      <c r="R4106" s="46">
        <f t="shared" si="837"/>
        <v>1680.6</v>
      </c>
      <c r="S4106" s="58" t="str">
        <f t="shared" si="838"/>
        <v>No Discount</v>
      </c>
      <c r="T4106" s="46" t="str">
        <f t="shared" si="839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840"/>
        <v>0.3</v>
      </c>
      <c r="W4106" s="46">
        <f t="shared" si="841"/>
        <v>1680.6</v>
      </c>
      <c r="X4106" s="58">
        <f t="shared" si="842"/>
        <v>0</v>
      </c>
      <c r="Y4106" s="46" t="str">
        <f t="shared" si="843"/>
        <v>Yes</v>
      </c>
      <c r="Z4106" s="46" t="str">
        <f t="shared" si="844"/>
        <v>MID</v>
      </c>
    </row>
    <row r="4107" spans="1:26" x14ac:dyDescent="0.25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832"/>
        <v>21005</v>
      </c>
      <c r="L4107" s="46">
        <f t="shared" si="833"/>
        <v>22435</v>
      </c>
      <c r="M4107" s="46">
        <v>60</v>
      </c>
      <c r="N4107" s="46">
        <f t="shared" si="834"/>
        <v>22495</v>
      </c>
      <c r="O4107" s="46">
        <f t="shared" si="835"/>
        <v>1490</v>
      </c>
      <c r="P4107" s="46" t="s">
        <v>30</v>
      </c>
      <c r="Q4107" s="58">
        <f t="shared" si="836"/>
        <v>0</v>
      </c>
      <c r="R4107" s="46" t="str">
        <f t="shared" si="837"/>
        <v>-</v>
      </c>
      <c r="S4107" s="58" t="str">
        <f t="shared" si="838"/>
        <v>No Discount</v>
      </c>
      <c r="T4107" s="46" t="str">
        <f t="shared" si="839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840"/>
        <v>0</v>
      </c>
      <c r="W4107" s="46" t="str">
        <f t="shared" si="841"/>
        <v>-</v>
      </c>
      <c r="X4107" s="58">
        <f t="shared" si="842"/>
        <v>0</v>
      </c>
      <c r="Y4107" s="46" t="str">
        <f t="shared" si="843"/>
        <v>Yes</v>
      </c>
      <c r="Z4107" s="46" t="str">
        <f t="shared" si="844"/>
        <v>HIGH</v>
      </c>
    </row>
    <row r="4108" spans="1:26" x14ac:dyDescent="0.25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832"/>
        <v>408</v>
      </c>
      <c r="L4108" s="46">
        <f t="shared" si="833"/>
        <v>444</v>
      </c>
      <c r="M4108" s="46">
        <v>39</v>
      </c>
      <c r="N4108" s="46">
        <f t="shared" si="834"/>
        <v>483</v>
      </c>
      <c r="O4108" s="46">
        <f t="shared" si="835"/>
        <v>75</v>
      </c>
      <c r="P4108" s="46" t="s">
        <v>28</v>
      </c>
      <c r="Q4108" s="58">
        <f t="shared" si="836"/>
        <v>0</v>
      </c>
      <c r="R4108" s="46">
        <f t="shared" si="837"/>
        <v>135.24</v>
      </c>
      <c r="S4108" s="58" t="str">
        <f t="shared" si="838"/>
        <v>No Discount</v>
      </c>
      <c r="T4108" s="46" t="str">
        <f t="shared" si="839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840"/>
        <v>0</v>
      </c>
      <c r="W4108" s="46">
        <f t="shared" si="841"/>
        <v>135.24</v>
      </c>
      <c r="X4108" s="58">
        <f t="shared" si="842"/>
        <v>0</v>
      </c>
      <c r="Y4108" s="46" t="str">
        <f t="shared" si="843"/>
        <v>No</v>
      </c>
      <c r="Z4108" s="46" t="str">
        <f t="shared" si="844"/>
        <v>MID</v>
      </c>
    </row>
    <row r="4109" spans="1:26" x14ac:dyDescent="0.25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832"/>
        <v>12765</v>
      </c>
      <c r="L4109" s="46">
        <f t="shared" si="833"/>
        <v>13530</v>
      </c>
      <c r="M4109" s="46">
        <v>86</v>
      </c>
      <c r="N4109" s="46">
        <f t="shared" si="834"/>
        <v>13616</v>
      </c>
      <c r="O4109" s="46">
        <f t="shared" si="835"/>
        <v>851</v>
      </c>
      <c r="P4109" s="46" t="s">
        <v>28</v>
      </c>
      <c r="Q4109" s="58">
        <f t="shared" si="836"/>
        <v>0</v>
      </c>
      <c r="R4109" s="46">
        <f t="shared" si="837"/>
        <v>2042.3999999999999</v>
      </c>
      <c r="S4109" s="58" t="str">
        <f t="shared" si="838"/>
        <v>No Discount</v>
      </c>
      <c r="T4109" s="46" t="str">
        <f t="shared" si="839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840"/>
        <v>0</v>
      </c>
      <c r="W4109" s="46" t="str">
        <f t="shared" si="841"/>
        <v>-</v>
      </c>
      <c r="X4109" s="58">
        <f t="shared" si="842"/>
        <v>0</v>
      </c>
      <c r="Y4109" s="46" t="str">
        <f t="shared" si="843"/>
        <v>Yes</v>
      </c>
      <c r="Z4109" s="46" t="str">
        <f t="shared" si="844"/>
        <v>Very high</v>
      </c>
    </row>
    <row r="4110" spans="1:26" x14ac:dyDescent="0.25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832"/>
        <v>5486</v>
      </c>
      <c r="L4110" s="46">
        <f t="shared" si="833"/>
        <v>5916</v>
      </c>
      <c r="M4110" s="46">
        <v>63</v>
      </c>
      <c r="N4110" s="46">
        <f t="shared" si="834"/>
        <v>5979</v>
      </c>
      <c r="O4110" s="46">
        <f t="shared" si="835"/>
        <v>493</v>
      </c>
      <c r="P4110" s="46" t="s">
        <v>30</v>
      </c>
      <c r="Q4110" s="58">
        <f t="shared" si="836"/>
        <v>0</v>
      </c>
      <c r="R4110" s="46" t="str">
        <f t="shared" si="837"/>
        <v>-</v>
      </c>
      <c r="S4110" s="58" t="str">
        <f t="shared" si="838"/>
        <v>No Discount</v>
      </c>
      <c r="T4110" s="46" t="str">
        <f t="shared" si="839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840"/>
        <v>0</v>
      </c>
      <c r="W4110" s="46" t="str">
        <f t="shared" si="841"/>
        <v>-</v>
      </c>
      <c r="X4110" s="58">
        <f t="shared" si="842"/>
        <v>0</v>
      </c>
      <c r="Y4110" s="46" t="str">
        <f t="shared" si="843"/>
        <v>Yes</v>
      </c>
      <c r="Z4110" s="46" t="str">
        <f t="shared" si="844"/>
        <v>Very high</v>
      </c>
    </row>
    <row r="4111" spans="1:26" x14ac:dyDescent="0.25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832"/>
        <v>22495</v>
      </c>
      <c r="L4111" s="46">
        <f t="shared" si="833"/>
        <v>24520</v>
      </c>
      <c r="M4111" s="46">
        <v>45</v>
      </c>
      <c r="N4111" s="46">
        <f t="shared" si="834"/>
        <v>24565</v>
      </c>
      <c r="O4111" s="46">
        <f t="shared" si="835"/>
        <v>2070</v>
      </c>
      <c r="P4111" s="46" t="s">
        <v>30</v>
      </c>
      <c r="Q4111" s="58">
        <f t="shared" si="836"/>
        <v>0</v>
      </c>
      <c r="R4111" s="46" t="str">
        <f t="shared" si="837"/>
        <v>-</v>
      </c>
      <c r="S4111" s="58" t="str">
        <f t="shared" si="838"/>
        <v>No Discount</v>
      </c>
      <c r="T4111" s="46" t="str">
        <f t="shared" si="839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840"/>
        <v>0</v>
      </c>
      <c r="W4111" s="46" t="str">
        <f t="shared" si="841"/>
        <v>-</v>
      </c>
      <c r="X4111" s="58">
        <f t="shared" si="842"/>
        <v>0</v>
      </c>
      <c r="Y4111" s="46" t="str">
        <f t="shared" si="843"/>
        <v>Yes</v>
      </c>
      <c r="Z4111" s="46" t="str">
        <f t="shared" si="844"/>
        <v>HIGH</v>
      </c>
    </row>
    <row r="4112" spans="1:26" x14ac:dyDescent="0.25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832"/>
        <v>830</v>
      </c>
      <c r="L4112" s="46">
        <f t="shared" si="833"/>
        <v>914</v>
      </c>
      <c r="M4112" s="46">
        <v>98</v>
      </c>
      <c r="N4112" s="46">
        <f t="shared" si="834"/>
        <v>1012</v>
      </c>
      <c r="O4112" s="46">
        <f t="shared" si="835"/>
        <v>182</v>
      </c>
      <c r="P4112" s="46" t="s">
        <v>28</v>
      </c>
      <c r="Q4112" s="58">
        <f t="shared" si="836"/>
        <v>0</v>
      </c>
      <c r="R4112" s="46">
        <f t="shared" si="837"/>
        <v>151.79999999999998</v>
      </c>
      <c r="S4112" s="58" t="str">
        <f t="shared" si="838"/>
        <v>No Discount</v>
      </c>
      <c r="T4112" s="46" t="str">
        <f t="shared" si="839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840"/>
        <v>0</v>
      </c>
      <c r="W4112" s="46" t="str">
        <f t="shared" si="841"/>
        <v>-</v>
      </c>
      <c r="X4112" s="58">
        <f t="shared" si="842"/>
        <v>0</v>
      </c>
      <c r="Y4112" s="46" t="str">
        <f t="shared" si="843"/>
        <v>No</v>
      </c>
      <c r="Z4112" s="46" t="str">
        <f t="shared" si="844"/>
        <v>Very high</v>
      </c>
    </row>
    <row r="4113" spans="1:26" x14ac:dyDescent="0.25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832"/>
        <v>6000</v>
      </c>
      <c r="L4113" s="46">
        <f t="shared" si="833"/>
        <v>6729</v>
      </c>
      <c r="M4113" s="46">
        <v>42</v>
      </c>
      <c r="N4113" s="46">
        <f t="shared" si="834"/>
        <v>6771</v>
      </c>
      <c r="O4113" s="46">
        <f t="shared" si="835"/>
        <v>771</v>
      </c>
      <c r="P4113" s="46" t="s">
        <v>28</v>
      </c>
      <c r="Q4113" s="58">
        <f t="shared" si="836"/>
        <v>0</v>
      </c>
      <c r="R4113" s="46" t="str">
        <f t="shared" si="837"/>
        <v>-</v>
      </c>
      <c r="S4113" s="58" t="str">
        <f t="shared" si="838"/>
        <v>No Discount</v>
      </c>
      <c r="T4113" s="46" t="str">
        <f t="shared" si="839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840"/>
        <v>0</v>
      </c>
      <c r="W4113" s="46" t="str">
        <f t="shared" si="841"/>
        <v>-</v>
      </c>
      <c r="X4113" s="58">
        <f t="shared" si="842"/>
        <v>0</v>
      </c>
      <c r="Y4113" s="46" t="str">
        <f t="shared" si="843"/>
        <v>No</v>
      </c>
      <c r="Z4113" s="46" t="str">
        <f t="shared" si="844"/>
        <v>HIGH</v>
      </c>
    </row>
    <row r="4114" spans="1:26" x14ac:dyDescent="0.25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832"/>
        <v>4005</v>
      </c>
      <c r="L4114" s="46">
        <f t="shared" si="833"/>
        <v>4494</v>
      </c>
      <c r="M4114" s="46">
        <v>32</v>
      </c>
      <c r="N4114" s="46">
        <f t="shared" si="834"/>
        <v>4526</v>
      </c>
      <c r="O4114" s="46">
        <f t="shared" si="835"/>
        <v>521</v>
      </c>
      <c r="P4114" s="46" t="s">
        <v>30</v>
      </c>
      <c r="Q4114" s="58">
        <f t="shared" si="836"/>
        <v>0</v>
      </c>
      <c r="R4114" s="46">
        <f t="shared" si="837"/>
        <v>678.9</v>
      </c>
      <c r="S4114" s="58" t="str">
        <f t="shared" si="838"/>
        <v>No Discount</v>
      </c>
      <c r="T4114" s="46" t="str">
        <f t="shared" si="839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840"/>
        <v>0</v>
      </c>
      <c r="W4114" s="46" t="str">
        <f t="shared" si="841"/>
        <v>-</v>
      </c>
      <c r="X4114" s="58">
        <f t="shared" si="842"/>
        <v>0</v>
      </c>
      <c r="Y4114" s="46" t="str">
        <f t="shared" si="843"/>
        <v>Yes</v>
      </c>
      <c r="Z4114" s="46" t="str">
        <f t="shared" si="844"/>
        <v>MID</v>
      </c>
    </row>
    <row r="4115" spans="1:26" x14ac:dyDescent="0.25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832"/>
        <v>3090</v>
      </c>
      <c r="L4115" s="46">
        <f t="shared" si="833"/>
        <v>3242</v>
      </c>
      <c r="M4115" s="46">
        <v>85</v>
      </c>
      <c r="N4115" s="46">
        <f t="shared" si="834"/>
        <v>3327</v>
      </c>
      <c r="O4115" s="46">
        <f t="shared" si="835"/>
        <v>237</v>
      </c>
      <c r="P4115" s="46" t="s">
        <v>30</v>
      </c>
      <c r="Q4115" s="58">
        <f t="shared" si="836"/>
        <v>0.3</v>
      </c>
      <c r="R4115" s="46">
        <f t="shared" si="837"/>
        <v>998.09999999999991</v>
      </c>
      <c r="S4115" s="58" t="str">
        <f t="shared" si="838"/>
        <v>No Discount</v>
      </c>
      <c r="T4115" s="46" t="str">
        <f t="shared" si="839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840"/>
        <v>0.3</v>
      </c>
      <c r="W4115" s="46">
        <f t="shared" si="841"/>
        <v>998.09999999999991</v>
      </c>
      <c r="X4115" s="58">
        <f t="shared" si="842"/>
        <v>0</v>
      </c>
      <c r="Y4115" s="46" t="str">
        <f t="shared" si="843"/>
        <v>Yes</v>
      </c>
      <c r="Z4115" s="46" t="str">
        <f t="shared" si="844"/>
        <v>Very high</v>
      </c>
    </row>
    <row r="4116" spans="1:26" x14ac:dyDescent="0.25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832"/>
        <v>21318</v>
      </c>
      <c r="L4116" s="46">
        <f t="shared" si="833"/>
        <v>22602</v>
      </c>
      <c r="M4116" s="46">
        <v>68</v>
      </c>
      <c r="N4116" s="46">
        <f t="shared" si="834"/>
        <v>22670</v>
      </c>
      <c r="O4116" s="46">
        <f t="shared" si="835"/>
        <v>1352</v>
      </c>
      <c r="P4116" s="46" t="s">
        <v>30</v>
      </c>
      <c r="Q4116" s="58">
        <f t="shared" si="836"/>
        <v>0</v>
      </c>
      <c r="R4116" s="46" t="str">
        <f t="shared" si="837"/>
        <v>-</v>
      </c>
      <c r="S4116" s="58" t="str">
        <f t="shared" si="838"/>
        <v>No Discount</v>
      </c>
      <c r="T4116" s="46" t="str">
        <f t="shared" si="839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840"/>
        <v>0</v>
      </c>
      <c r="W4116" s="46" t="str">
        <f t="shared" si="841"/>
        <v>-</v>
      </c>
      <c r="X4116" s="58">
        <f t="shared" si="842"/>
        <v>0</v>
      </c>
      <c r="Y4116" s="46" t="str">
        <f t="shared" si="843"/>
        <v>Yes</v>
      </c>
      <c r="Z4116" s="46" t="str">
        <f t="shared" si="844"/>
        <v>Very high</v>
      </c>
    </row>
    <row r="4117" spans="1:26" x14ac:dyDescent="0.25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832"/>
        <v>1677</v>
      </c>
      <c r="L4117" s="46">
        <f t="shared" si="833"/>
        <v>1755</v>
      </c>
      <c r="M4117" s="46">
        <v>30</v>
      </c>
      <c r="N4117" s="46">
        <f t="shared" si="834"/>
        <v>1785</v>
      </c>
      <c r="O4117" s="46">
        <f t="shared" si="835"/>
        <v>108</v>
      </c>
      <c r="P4117" s="46" t="s">
        <v>30</v>
      </c>
      <c r="Q4117" s="58">
        <f t="shared" si="836"/>
        <v>0</v>
      </c>
      <c r="R4117" s="46">
        <f t="shared" si="837"/>
        <v>267.75</v>
      </c>
      <c r="S4117" s="58" t="str">
        <f t="shared" si="838"/>
        <v>No Discount</v>
      </c>
      <c r="T4117" s="46" t="str">
        <f t="shared" si="839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840"/>
        <v>0</v>
      </c>
      <c r="W4117" s="46" t="str">
        <f t="shared" si="841"/>
        <v>-</v>
      </c>
      <c r="X4117" s="58">
        <f t="shared" si="842"/>
        <v>0</v>
      </c>
      <c r="Y4117" s="46" t="str">
        <f t="shared" si="843"/>
        <v>No</v>
      </c>
      <c r="Z4117" s="46" t="str">
        <f t="shared" si="844"/>
        <v>MID</v>
      </c>
    </row>
    <row r="4118" spans="1:26" x14ac:dyDescent="0.25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832"/>
        <v>7770</v>
      </c>
      <c r="L4118" s="46">
        <f t="shared" si="833"/>
        <v>8310</v>
      </c>
      <c r="M4118" s="46">
        <v>87</v>
      </c>
      <c r="N4118" s="46">
        <f t="shared" si="834"/>
        <v>8397</v>
      </c>
      <c r="O4118" s="46">
        <f t="shared" si="835"/>
        <v>627</v>
      </c>
      <c r="P4118" s="46" t="s">
        <v>64</v>
      </c>
      <c r="Q4118" s="58">
        <f t="shared" si="836"/>
        <v>0</v>
      </c>
      <c r="R4118" s="46" t="str">
        <f t="shared" si="837"/>
        <v>-</v>
      </c>
      <c r="S4118" s="58" t="str">
        <f t="shared" si="838"/>
        <v>No Discount</v>
      </c>
      <c r="T4118" s="46" t="str">
        <f t="shared" si="839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840"/>
        <v>0</v>
      </c>
      <c r="W4118" s="46" t="str">
        <f t="shared" si="841"/>
        <v>-</v>
      </c>
      <c r="X4118" s="58">
        <f t="shared" si="842"/>
        <v>0</v>
      </c>
      <c r="Y4118" s="46" t="str">
        <f t="shared" si="843"/>
        <v>No</v>
      </c>
      <c r="Z4118" s="46" t="str">
        <f t="shared" si="844"/>
        <v>Very high</v>
      </c>
    </row>
    <row r="4119" spans="1:26" x14ac:dyDescent="0.25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832"/>
        <v>200</v>
      </c>
      <c r="L4119" s="46">
        <f t="shared" si="833"/>
        <v>214</v>
      </c>
      <c r="M4119" s="46">
        <v>47</v>
      </c>
      <c r="N4119" s="46">
        <f t="shared" si="834"/>
        <v>261</v>
      </c>
      <c r="O4119" s="46">
        <f t="shared" si="835"/>
        <v>61</v>
      </c>
      <c r="P4119" s="46" t="s">
        <v>30</v>
      </c>
      <c r="Q4119" s="58">
        <f t="shared" si="836"/>
        <v>0</v>
      </c>
      <c r="R4119" s="46">
        <f t="shared" si="837"/>
        <v>73.080000000000013</v>
      </c>
      <c r="S4119" s="58" t="str">
        <f t="shared" si="838"/>
        <v>No Discount</v>
      </c>
      <c r="T4119" s="46" t="str">
        <f t="shared" si="839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840"/>
        <v>0</v>
      </c>
      <c r="W4119" s="46">
        <f t="shared" si="841"/>
        <v>73.080000000000013</v>
      </c>
      <c r="X4119" s="58">
        <f t="shared" si="842"/>
        <v>0</v>
      </c>
      <c r="Y4119" s="46" t="str">
        <f t="shared" si="843"/>
        <v>No</v>
      </c>
      <c r="Z4119" s="46" t="str">
        <f t="shared" si="844"/>
        <v>HIGH</v>
      </c>
    </row>
    <row r="4120" spans="1:26" x14ac:dyDescent="0.25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832"/>
        <v>8896</v>
      </c>
      <c r="L4120" s="46">
        <f t="shared" si="833"/>
        <v>9596</v>
      </c>
      <c r="M4120" s="46">
        <v>52</v>
      </c>
      <c r="N4120" s="46">
        <f t="shared" si="834"/>
        <v>9648</v>
      </c>
      <c r="O4120" s="46">
        <f t="shared" si="835"/>
        <v>752</v>
      </c>
      <c r="P4120" s="46" t="s">
        <v>152</v>
      </c>
      <c r="Q4120" s="58">
        <f t="shared" si="836"/>
        <v>0</v>
      </c>
      <c r="R4120" s="46" t="str">
        <f t="shared" si="837"/>
        <v>-</v>
      </c>
      <c r="S4120" s="58" t="str">
        <f t="shared" si="838"/>
        <v>No Discount</v>
      </c>
      <c r="T4120" s="46" t="str">
        <f t="shared" si="839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840"/>
        <v>0</v>
      </c>
      <c r="W4120" s="46" t="str">
        <f t="shared" si="841"/>
        <v>-</v>
      </c>
      <c r="X4120" s="58">
        <f t="shared" si="842"/>
        <v>0</v>
      </c>
      <c r="Y4120" s="46" t="str">
        <f t="shared" si="843"/>
        <v>Yes</v>
      </c>
      <c r="Z4120" s="46" t="str">
        <f t="shared" si="844"/>
        <v>HIGH</v>
      </c>
    </row>
    <row r="4121" spans="1:26" x14ac:dyDescent="0.25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832"/>
        <v>134</v>
      </c>
      <c r="L4121" s="46">
        <f t="shared" si="833"/>
        <v>142</v>
      </c>
      <c r="M4121" s="46">
        <v>30</v>
      </c>
      <c r="N4121" s="46">
        <f t="shared" si="834"/>
        <v>172</v>
      </c>
      <c r="O4121" s="46">
        <f t="shared" si="835"/>
        <v>38</v>
      </c>
      <c r="P4121" s="46" t="s">
        <v>28</v>
      </c>
      <c r="Q4121" s="58">
        <f t="shared" si="836"/>
        <v>0</v>
      </c>
      <c r="R4121" s="46" t="str">
        <f t="shared" si="837"/>
        <v>-</v>
      </c>
      <c r="S4121" s="58" t="str">
        <f t="shared" si="838"/>
        <v>No Discount</v>
      </c>
      <c r="T4121" s="46" t="str">
        <f t="shared" si="839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840"/>
        <v>0</v>
      </c>
      <c r="W4121" s="46" t="str">
        <f t="shared" si="841"/>
        <v>-</v>
      </c>
      <c r="X4121" s="58">
        <f t="shared" si="842"/>
        <v>0</v>
      </c>
      <c r="Y4121" s="46" t="str">
        <f t="shared" si="843"/>
        <v>No</v>
      </c>
      <c r="Z4121" s="46" t="str">
        <f t="shared" si="844"/>
        <v>MID</v>
      </c>
    </row>
    <row r="4122" spans="1:26" x14ac:dyDescent="0.25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832"/>
        <v>3182</v>
      </c>
      <c r="L4122" s="46">
        <f t="shared" si="833"/>
        <v>3274</v>
      </c>
      <c r="M4122" s="46">
        <v>62</v>
      </c>
      <c r="N4122" s="46">
        <f t="shared" si="834"/>
        <v>3336</v>
      </c>
      <c r="O4122" s="46">
        <f t="shared" si="835"/>
        <v>154</v>
      </c>
      <c r="P4122" s="46" t="s">
        <v>30</v>
      </c>
      <c r="Q4122" s="58">
        <f t="shared" si="836"/>
        <v>0</v>
      </c>
      <c r="R4122" s="46">
        <f t="shared" si="837"/>
        <v>500.4</v>
      </c>
      <c r="S4122" s="58" t="str">
        <f t="shared" si="838"/>
        <v>No Discount</v>
      </c>
      <c r="T4122" s="46" t="str">
        <f t="shared" si="839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840"/>
        <v>0</v>
      </c>
      <c r="W4122" s="46" t="str">
        <f t="shared" si="841"/>
        <v>-</v>
      </c>
      <c r="X4122" s="58">
        <f t="shared" si="842"/>
        <v>0</v>
      </c>
      <c r="Y4122" s="46" t="str">
        <f t="shared" si="843"/>
        <v>Yes</v>
      </c>
      <c r="Z4122" s="46" t="str">
        <f t="shared" si="844"/>
        <v>Very high</v>
      </c>
    </row>
    <row r="4123" spans="1:26" x14ac:dyDescent="0.25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832"/>
        <v>8162</v>
      </c>
      <c r="L4123" s="46">
        <f t="shared" si="833"/>
        <v>8738</v>
      </c>
      <c r="M4123" s="46">
        <v>84</v>
      </c>
      <c r="N4123" s="46">
        <f t="shared" si="834"/>
        <v>8822</v>
      </c>
      <c r="O4123" s="46">
        <f t="shared" si="835"/>
        <v>660</v>
      </c>
      <c r="P4123" s="46" t="s">
        <v>28</v>
      </c>
      <c r="Q4123" s="58">
        <f t="shared" si="836"/>
        <v>0</v>
      </c>
      <c r="R4123" s="46" t="str">
        <f t="shared" si="837"/>
        <v>-</v>
      </c>
      <c r="S4123" s="58" t="str">
        <f t="shared" si="838"/>
        <v>No Discount</v>
      </c>
      <c r="T4123" s="46" t="str">
        <f t="shared" si="839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840"/>
        <v>0</v>
      </c>
      <c r="W4123" s="46" t="str">
        <f t="shared" si="841"/>
        <v>-</v>
      </c>
      <c r="X4123" s="58">
        <f t="shared" si="842"/>
        <v>0</v>
      </c>
      <c r="Y4123" s="46" t="str">
        <f t="shared" si="843"/>
        <v>Yes</v>
      </c>
      <c r="Z4123" s="46" t="str">
        <f t="shared" si="844"/>
        <v>Very high</v>
      </c>
    </row>
    <row r="4124" spans="1:26" x14ac:dyDescent="0.25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832"/>
        <v>3652</v>
      </c>
      <c r="L4124" s="46">
        <f t="shared" si="833"/>
        <v>3872</v>
      </c>
      <c r="M4124" s="46">
        <v>66</v>
      </c>
      <c r="N4124" s="46">
        <f t="shared" si="834"/>
        <v>3938</v>
      </c>
      <c r="O4124" s="46">
        <f t="shared" si="835"/>
        <v>286</v>
      </c>
      <c r="P4124" s="46" t="s">
        <v>152</v>
      </c>
      <c r="Q4124" s="58">
        <f t="shared" si="836"/>
        <v>0</v>
      </c>
      <c r="R4124" s="46" t="str">
        <f t="shared" si="837"/>
        <v>-</v>
      </c>
      <c r="S4124" s="58" t="str">
        <f t="shared" si="838"/>
        <v>No Discount</v>
      </c>
      <c r="T4124" s="46" t="str">
        <f t="shared" si="839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840"/>
        <v>0</v>
      </c>
      <c r="W4124" s="46" t="str">
        <f t="shared" si="841"/>
        <v>-</v>
      </c>
      <c r="X4124" s="58">
        <f t="shared" si="842"/>
        <v>0</v>
      </c>
      <c r="Y4124" s="46" t="str">
        <f t="shared" si="843"/>
        <v>No</v>
      </c>
      <c r="Z4124" s="46" t="str">
        <f t="shared" si="844"/>
        <v>Very high</v>
      </c>
    </row>
    <row r="4125" spans="1:26" x14ac:dyDescent="0.25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832"/>
        <v>47971</v>
      </c>
      <c r="L4125" s="46">
        <f t="shared" si="833"/>
        <v>51744</v>
      </c>
      <c r="M4125" s="46">
        <v>35</v>
      </c>
      <c r="N4125" s="46">
        <f t="shared" si="834"/>
        <v>51779</v>
      </c>
      <c r="O4125" s="46">
        <f t="shared" si="835"/>
        <v>3808</v>
      </c>
      <c r="P4125" s="46" t="s">
        <v>30</v>
      </c>
      <c r="Q4125" s="58">
        <f t="shared" si="836"/>
        <v>0.3</v>
      </c>
      <c r="R4125" s="46">
        <f t="shared" si="837"/>
        <v>15533.699999999999</v>
      </c>
      <c r="S4125" s="58" t="str">
        <f t="shared" si="838"/>
        <v>No Discount</v>
      </c>
      <c r="T4125" s="46" t="str">
        <f t="shared" si="839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840"/>
        <v>0.3</v>
      </c>
      <c r="W4125" s="46">
        <f t="shared" si="841"/>
        <v>15533.699999999999</v>
      </c>
      <c r="X4125" s="58">
        <f t="shared" si="842"/>
        <v>0</v>
      </c>
      <c r="Y4125" s="46" t="str">
        <f t="shared" si="843"/>
        <v>Yes</v>
      </c>
      <c r="Z4125" s="46" t="str">
        <f t="shared" si="844"/>
        <v>MID</v>
      </c>
    </row>
    <row r="4126" spans="1:26" x14ac:dyDescent="0.25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832"/>
        <v>4233</v>
      </c>
      <c r="L4126" s="46">
        <f t="shared" si="833"/>
        <v>4359</v>
      </c>
      <c r="M4126" s="46">
        <v>29</v>
      </c>
      <c r="N4126" s="46">
        <f t="shared" si="834"/>
        <v>4388</v>
      </c>
      <c r="O4126" s="46">
        <f t="shared" si="835"/>
        <v>155</v>
      </c>
      <c r="P4126" s="46" t="s">
        <v>30</v>
      </c>
      <c r="Q4126" s="58">
        <f t="shared" si="836"/>
        <v>0</v>
      </c>
      <c r="R4126" s="46" t="str">
        <f t="shared" si="837"/>
        <v>-</v>
      </c>
      <c r="S4126" s="58" t="str">
        <f t="shared" si="838"/>
        <v>No Discount</v>
      </c>
      <c r="T4126" s="46" t="str">
        <f t="shared" si="839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840"/>
        <v>0</v>
      </c>
      <c r="W4126" s="46" t="str">
        <f t="shared" si="841"/>
        <v>-</v>
      </c>
      <c r="X4126" s="58">
        <f t="shared" si="842"/>
        <v>0</v>
      </c>
      <c r="Y4126" s="46" t="str">
        <f t="shared" si="843"/>
        <v>No</v>
      </c>
      <c r="Z4126" s="46" t="str">
        <f t="shared" si="844"/>
        <v>MID</v>
      </c>
    </row>
    <row r="4127" spans="1:26" x14ac:dyDescent="0.25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832"/>
        <v>916</v>
      </c>
      <c r="L4127" s="46">
        <f t="shared" si="833"/>
        <v>990</v>
      </c>
      <c r="M4127" s="46">
        <v>82</v>
      </c>
      <c r="N4127" s="46">
        <f t="shared" si="834"/>
        <v>1072</v>
      </c>
      <c r="O4127" s="46">
        <f t="shared" si="835"/>
        <v>156</v>
      </c>
      <c r="P4127" s="46" t="s">
        <v>30</v>
      </c>
      <c r="Q4127" s="58">
        <f t="shared" si="836"/>
        <v>0</v>
      </c>
      <c r="R4127" s="46" t="str">
        <f t="shared" si="837"/>
        <v>-</v>
      </c>
      <c r="S4127" s="58" t="str">
        <f t="shared" si="838"/>
        <v>No Discount</v>
      </c>
      <c r="T4127" s="46" t="str">
        <f t="shared" si="839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840"/>
        <v>0</v>
      </c>
      <c r="W4127" s="46" t="str">
        <f t="shared" si="841"/>
        <v>-</v>
      </c>
      <c r="X4127" s="58">
        <f t="shared" si="842"/>
        <v>0</v>
      </c>
      <c r="Y4127" s="46" t="str">
        <f t="shared" si="843"/>
        <v>No</v>
      </c>
      <c r="Z4127" s="46" t="str">
        <f t="shared" si="844"/>
        <v>Very high</v>
      </c>
    </row>
    <row r="4128" spans="1:26" x14ac:dyDescent="0.25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832"/>
        <v>6180</v>
      </c>
      <c r="L4128" s="46">
        <f t="shared" si="833"/>
        <v>6872</v>
      </c>
      <c r="M4128" s="46">
        <v>32</v>
      </c>
      <c r="N4128" s="46">
        <f t="shared" si="834"/>
        <v>6904</v>
      </c>
      <c r="O4128" s="46">
        <f t="shared" si="835"/>
        <v>724</v>
      </c>
      <c r="P4128" s="46" t="s">
        <v>30</v>
      </c>
      <c r="Q4128" s="58">
        <f t="shared" si="836"/>
        <v>0</v>
      </c>
      <c r="R4128" s="46">
        <f t="shared" si="837"/>
        <v>1035.5999999999999</v>
      </c>
      <c r="S4128" s="58" t="str">
        <f t="shared" si="838"/>
        <v>No Discount</v>
      </c>
      <c r="T4128" s="46" t="str">
        <f t="shared" si="839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840"/>
        <v>0</v>
      </c>
      <c r="W4128" s="46" t="str">
        <f t="shared" si="841"/>
        <v>-</v>
      </c>
      <c r="X4128" s="58">
        <f t="shared" si="842"/>
        <v>0</v>
      </c>
      <c r="Y4128" s="46" t="str">
        <f t="shared" si="843"/>
        <v>Yes</v>
      </c>
      <c r="Z4128" s="46" t="str">
        <f t="shared" si="844"/>
        <v>MID</v>
      </c>
    </row>
    <row r="4129" spans="1:26" x14ac:dyDescent="0.25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832"/>
        <v>102464</v>
      </c>
      <c r="L4129" s="46">
        <f t="shared" si="833"/>
        <v>110764</v>
      </c>
      <c r="M4129" s="46">
        <v>53</v>
      </c>
      <c r="N4129" s="46">
        <f t="shared" si="834"/>
        <v>110817</v>
      </c>
      <c r="O4129" s="46">
        <f t="shared" si="835"/>
        <v>8353</v>
      </c>
      <c r="P4129" s="46" t="s">
        <v>28</v>
      </c>
      <c r="Q4129" s="58">
        <f t="shared" si="836"/>
        <v>0</v>
      </c>
      <c r="R4129" s="46">
        <f t="shared" si="837"/>
        <v>16622.55</v>
      </c>
      <c r="S4129" s="58" t="str">
        <f t="shared" si="838"/>
        <v>No Discount</v>
      </c>
      <c r="T4129" s="46" t="str">
        <f t="shared" si="839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840"/>
        <v>0</v>
      </c>
      <c r="W4129" s="46" t="str">
        <f t="shared" si="841"/>
        <v>-</v>
      </c>
      <c r="X4129" s="58">
        <f t="shared" si="842"/>
        <v>0</v>
      </c>
      <c r="Y4129" s="46" t="str">
        <f t="shared" si="843"/>
        <v>Yes</v>
      </c>
      <c r="Z4129" s="46" t="str">
        <f t="shared" si="844"/>
        <v>HIGH</v>
      </c>
    </row>
    <row r="4130" spans="1:26" x14ac:dyDescent="0.25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832"/>
        <v>25850</v>
      </c>
      <c r="L4130" s="46">
        <f t="shared" si="833"/>
        <v>27126</v>
      </c>
      <c r="M4130" s="46">
        <v>93</v>
      </c>
      <c r="N4130" s="46">
        <f t="shared" si="834"/>
        <v>27219</v>
      </c>
      <c r="O4130" s="46">
        <f t="shared" si="835"/>
        <v>1369</v>
      </c>
      <c r="P4130" s="46" t="s">
        <v>152</v>
      </c>
      <c r="Q4130" s="58">
        <f t="shared" si="836"/>
        <v>0</v>
      </c>
      <c r="R4130" s="46" t="str">
        <f t="shared" si="837"/>
        <v>-</v>
      </c>
      <c r="S4130" s="58" t="str">
        <f t="shared" si="838"/>
        <v>No Discount</v>
      </c>
      <c r="T4130" s="46" t="str">
        <f t="shared" si="839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840"/>
        <v>0</v>
      </c>
      <c r="W4130" s="46" t="str">
        <f t="shared" si="841"/>
        <v>-</v>
      </c>
      <c r="X4130" s="58">
        <f t="shared" si="842"/>
        <v>0</v>
      </c>
      <c r="Y4130" s="46" t="str">
        <f t="shared" si="843"/>
        <v>Yes</v>
      </c>
      <c r="Z4130" s="46" t="str">
        <f t="shared" si="844"/>
        <v>Very high</v>
      </c>
    </row>
    <row r="4131" spans="1:26" x14ac:dyDescent="0.25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832"/>
        <v>4412</v>
      </c>
      <c r="L4131" s="46">
        <f t="shared" si="833"/>
        <v>4676</v>
      </c>
      <c r="M4131" s="46">
        <v>90</v>
      </c>
      <c r="N4131" s="46">
        <f t="shared" si="834"/>
        <v>4766</v>
      </c>
      <c r="O4131" s="46">
        <f t="shared" si="835"/>
        <v>354</v>
      </c>
      <c r="P4131" s="46" t="s">
        <v>30</v>
      </c>
      <c r="Q4131" s="58">
        <f t="shared" si="836"/>
        <v>0</v>
      </c>
      <c r="R4131" s="46">
        <f t="shared" si="837"/>
        <v>714.9</v>
      </c>
      <c r="S4131" s="58" t="str">
        <f t="shared" si="838"/>
        <v>No Discount</v>
      </c>
      <c r="T4131" s="46" t="str">
        <f t="shared" si="839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840"/>
        <v>0</v>
      </c>
      <c r="W4131" s="46" t="str">
        <f t="shared" si="841"/>
        <v>-</v>
      </c>
      <c r="X4131" s="58">
        <f t="shared" si="842"/>
        <v>0</v>
      </c>
      <c r="Y4131" s="46" t="str">
        <f t="shared" si="843"/>
        <v>Yes</v>
      </c>
      <c r="Z4131" s="46" t="str">
        <f t="shared" si="844"/>
        <v>Very high</v>
      </c>
    </row>
    <row r="4132" spans="1:26" x14ac:dyDescent="0.25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832"/>
        <v>193</v>
      </c>
      <c r="L4132" s="46">
        <f t="shared" si="833"/>
        <v>210</v>
      </c>
      <c r="M4132" s="46">
        <v>32</v>
      </c>
      <c r="N4132" s="46">
        <f t="shared" si="834"/>
        <v>242</v>
      </c>
      <c r="O4132" s="46">
        <f t="shared" si="835"/>
        <v>49</v>
      </c>
      <c r="P4132" s="46" t="s">
        <v>30</v>
      </c>
      <c r="Q4132" s="58">
        <f t="shared" si="836"/>
        <v>0</v>
      </c>
      <c r="R4132" s="46" t="str">
        <f t="shared" si="837"/>
        <v>-</v>
      </c>
      <c r="S4132" s="58" t="str">
        <f t="shared" si="838"/>
        <v>No Discount</v>
      </c>
      <c r="T4132" s="46" t="str">
        <f t="shared" si="839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840"/>
        <v>0</v>
      </c>
      <c r="W4132" s="46" t="str">
        <f t="shared" si="841"/>
        <v>-</v>
      </c>
      <c r="X4132" s="58">
        <f t="shared" si="842"/>
        <v>0</v>
      </c>
      <c r="Y4132" s="46" t="str">
        <f t="shared" si="843"/>
        <v>No</v>
      </c>
      <c r="Z4132" s="46" t="str">
        <f t="shared" si="844"/>
        <v>MID</v>
      </c>
    </row>
    <row r="4133" spans="1:26" x14ac:dyDescent="0.25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832"/>
        <v>1209</v>
      </c>
      <c r="L4133" s="46">
        <f t="shared" si="833"/>
        <v>1332</v>
      </c>
      <c r="M4133" s="46">
        <v>43</v>
      </c>
      <c r="N4133" s="46">
        <f t="shared" si="834"/>
        <v>1375</v>
      </c>
      <c r="O4133" s="46">
        <f t="shared" si="835"/>
        <v>166</v>
      </c>
      <c r="P4133" s="46" t="s">
        <v>28</v>
      </c>
      <c r="Q4133" s="58">
        <f t="shared" si="836"/>
        <v>0</v>
      </c>
      <c r="R4133" s="46" t="str">
        <f t="shared" si="837"/>
        <v>-</v>
      </c>
      <c r="S4133" s="58" t="str">
        <f t="shared" si="838"/>
        <v>No Discount</v>
      </c>
      <c r="T4133" s="46" t="str">
        <f t="shared" si="839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si="840"/>
        <v>0</v>
      </c>
      <c r="W4133" s="46" t="str">
        <f t="shared" si="841"/>
        <v>-</v>
      </c>
      <c r="X4133" s="58">
        <f t="shared" si="842"/>
        <v>0</v>
      </c>
      <c r="Y4133" s="46" t="str">
        <f t="shared" si="843"/>
        <v>Yes</v>
      </c>
      <c r="Z4133" s="46" t="str">
        <f t="shared" si="844"/>
        <v>HIGH</v>
      </c>
    </row>
    <row r="4134" spans="1:26" x14ac:dyDescent="0.25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832"/>
        <v>26912</v>
      </c>
      <c r="L4134" s="46">
        <f t="shared" si="833"/>
        <v>29378</v>
      </c>
      <c r="M4134" s="46">
        <v>95</v>
      </c>
      <c r="N4134" s="46">
        <f t="shared" si="834"/>
        <v>29473</v>
      </c>
      <c r="O4134" s="46">
        <f t="shared" si="835"/>
        <v>2561</v>
      </c>
      <c r="P4134" s="46" t="s">
        <v>30</v>
      </c>
      <c r="Q4134" s="58">
        <f t="shared" si="836"/>
        <v>0</v>
      </c>
      <c r="R4134" s="46">
        <f t="shared" si="837"/>
        <v>8252.44</v>
      </c>
      <c r="S4134" s="58" t="str">
        <f t="shared" si="838"/>
        <v>No Discount</v>
      </c>
      <c r="T4134" s="46" t="str">
        <f t="shared" si="839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840"/>
        <v>0</v>
      </c>
      <c r="W4134" s="46">
        <f t="shared" si="841"/>
        <v>8252.44</v>
      </c>
      <c r="X4134" s="58">
        <f t="shared" si="842"/>
        <v>0</v>
      </c>
      <c r="Y4134" s="46" t="str">
        <f t="shared" si="843"/>
        <v>Yes</v>
      </c>
      <c r="Z4134" s="46" t="str">
        <f t="shared" si="844"/>
        <v>Very high</v>
      </c>
    </row>
    <row r="4135" spans="1:26" x14ac:dyDescent="0.25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832"/>
        <v>2776</v>
      </c>
      <c r="L4135" s="46">
        <f t="shared" si="833"/>
        <v>2972</v>
      </c>
      <c r="M4135" s="46">
        <v>36</v>
      </c>
      <c r="N4135" s="46">
        <f t="shared" si="834"/>
        <v>3008</v>
      </c>
      <c r="O4135" s="46">
        <f t="shared" si="835"/>
        <v>232</v>
      </c>
      <c r="P4135" s="46" t="s">
        <v>30</v>
      </c>
      <c r="Q4135" s="58">
        <f t="shared" si="836"/>
        <v>0.3</v>
      </c>
      <c r="R4135" s="46">
        <f t="shared" si="837"/>
        <v>902.4</v>
      </c>
      <c r="S4135" s="58" t="str">
        <f t="shared" si="838"/>
        <v>No Discount</v>
      </c>
      <c r="T4135" s="46" t="str">
        <f t="shared" si="839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840"/>
        <v>0.3</v>
      </c>
      <c r="W4135" s="46">
        <f t="shared" si="841"/>
        <v>902.4</v>
      </c>
      <c r="X4135" s="58">
        <f t="shared" si="842"/>
        <v>0</v>
      </c>
      <c r="Y4135" s="46" t="str">
        <f t="shared" si="843"/>
        <v>No</v>
      </c>
      <c r="Z4135" s="46" t="str">
        <f t="shared" si="844"/>
        <v>MID</v>
      </c>
    </row>
    <row r="4136" spans="1:26" x14ac:dyDescent="0.25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832"/>
        <v>3896</v>
      </c>
      <c r="L4136" s="46">
        <f t="shared" si="833"/>
        <v>4248</v>
      </c>
      <c r="M4136" s="46">
        <v>53</v>
      </c>
      <c r="N4136" s="46">
        <f t="shared" si="834"/>
        <v>4301</v>
      </c>
      <c r="O4136" s="46">
        <f t="shared" si="835"/>
        <v>405</v>
      </c>
      <c r="P4136" s="46" t="s">
        <v>28</v>
      </c>
      <c r="Q4136" s="58">
        <f t="shared" si="836"/>
        <v>0</v>
      </c>
      <c r="R4136" s="46" t="str">
        <f t="shared" si="837"/>
        <v>-</v>
      </c>
      <c r="S4136" s="58" t="str">
        <f t="shared" si="838"/>
        <v>No Discount</v>
      </c>
      <c r="T4136" s="46" t="str">
        <f t="shared" si="839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840"/>
        <v>0</v>
      </c>
      <c r="W4136" s="46" t="str">
        <f t="shared" si="841"/>
        <v>-</v>
      </c>
      <c r="X4136" s="58">
        <f t="shared" si="842"/>
        <v>0</v>
      </c>
      <c r="Y4136" s="46" t="str">
        <f t="shared" si="843"/>
        <v>No</v>
      </c>
      <c r="Z4136" s="46" t="str">
        <f t="shared" si="844"/>
        <v>HIGH</v>
      </c>
    </row>
    <row r="4137" spans="1:26" x14ac:dyDescent="0.25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832"/>
        <v>10532</v>
      </c>
      <c r="L4137" s="46">
        <f t="shared" si="833"/>
        <v>11812</v>
      </c>
      <c r="M4137" s="46">
        <v>92</v>
      </c>
      <c r="N4137" s="46">
        <f t="shared" si="834"/>
        <v>11904</v>
      </c>
      <c r="O4137" s="46">
        <f t="shared" si="835"/>
        <v>1372</v>
      </c>
      <c r="P4137" s="46" t="s">
        <v>28</v>
      </c>
      <c r="Q4137" s="58">
        <f t="shared" si="836"/>
        <v>0</v>
      </c>
      <c r="R4137" s="46">
        <f t="shared" si="837"/>
        <v>3333.1200000000003</v>
      </c>
      <c r="S4137" s="58" t="str">
        <f t="shared" si="838"/>
        <v>No Discount</v>
      </c>
      <c r="T4137" s="46" t="str">
        <f t="shared" si="839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840"/>
        <v>0</v>
      </c>
      <c r="W4137" s="46">
        <f t="shared" si="841"/>
        <v>3333.1200000000003</v>
      </c>
      <c r="X4137" s="58">
        <f t="shared" si="842"/>
        <v>0</v>
      </c>
      <c r="Y4137" s="46" t="str">
        <f t="shared" si="843"/>
        <v>Yes</v>
      </c>
      <c r="Z4137" s="46" t="str">
        <f t="shared" si="844"/>
        <v>Very high</v>
      </c>
    </row>
    <row r="4138" spans="1:26" x14ac:dyDescent="0.25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832"/>
        <v>2442</v>
      </c>
      <c r="L4138" s="46">
        <f t="shared" si="833"/>
        <v>2718</v>
      </c>
      <c r="M4138" s="46">
        <v>80</v>
      </c>
      <c r="N4138" s="46">
        <f t="shared" si="834"/>
        <v>2798</v>
      </c>
      <c r="O4138" s="46">
        <f t="shared" si="835"/>
        <v>356</v>
      </c>
      <c r="P4138" s="46" t="s">
        <v>28</v>
      </c>
      <c r="Q4138" s="58">
        <f t="shared" si="836"/>
        <v>0</v>
      </c>
      <c r="R4138" s="46" t="str">
        <f t="shared" si="837"/>
        <v>-</v>
      </c>
      <c r="S4138" s="58" t="str">
        <f t="shared" si="838"/>
        <v>No Discount</v>
      </c>
      <c r="T4138" s="46" t="str">
        <f t="shared" si="839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840"/>
        <v>0</v>
      </c>
      <c r="W4138" s="46" t="str">
        <f t="shared" si="841"/>
        <v>-</v>
      </c>
      <c r="X4138" s="58">
        <f t="shared" si="842"/>
        <v>0</v>
      </c>
      <c r="Y4138" s="46" t="str">
        <f t="shared" si="843"/>
        <v>Yes</v>
      </c>
      <c r="Z4138" s="46" t="str">
        <f t="shared" si="844"/>
        <v>Very high</v>
      </c>
    </row>
    <row r="4139" spans="1:26" x14ac:dyDescent="0.25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832"/>
        <v>4884</v>
      </c>
      <c r="L4139" s="46">
        <f t="shared" si="833"/>
        <v>5322</v>
      </c>
      <c r="M4139" s="46">
        <v>96</v>
      </c>
      <c r="N4139" s="46">
        <f t="shared" si="834"/>
        <v>5418</v>
      </c>
      <c r="O4139" s="46">
        <f t="shared" si="835"/>
        <v>534</v>
      </c>
      <c r="P4139" s="46" t="s">
        <v>30</v>
      </c>
      <c r="Q4139" s="58">
        <f t="shared" si="836"/>
        <v>0.3</v>
      </c>
      <c r="R4139" s="46">
        <f t="shared" si="837"/>
        <v>1625.3999999999999</v>
      </c>
      <c r="S4139" s="58" t="str">
        <f t="shared" si="838"/>
        <v>No Discount</v>
      </c>
      <c r="T4139" s="46" t="str">
        <f t="shared" si="839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840"/>
        <v>0.3</v>
      </c>
      <c r="W4139" s="46">
        <f t="shared" si="841"/>
        <v>1625.3999999999999</v>
      </c>
      <c r="X4139" s="58">
        <f t="shared" si="842"/>
        <v>0</v>
      </c>
      <c r="Y4139" s="46" t="str">
        <f t="shared" si="843"/>
        <v>No</v>
      </c>
      <c r="Z4139" s="46" t="str">
        <f t="shared" si="844"/>
        <v>Very high</v>
      </c>
    </row>
    <row r="4140" spans="1:26" x14ac:dyDescent="0.25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832"/>
        <v>18210</v>
      </c>
      <c r="L4140" s="46">
        <f t="shared" si="833"/>
        <v>19488</v>
      </c>
      <c r="M4140" s="46">
        <v>71</v>
      </c>
      <c r="N4140" s="46">
        <f t="shared" si="834"/>
        <v>19559</v>
      </c>
      <c r="O4140" s="46">
        <f t="shared" si="835"/>
        <v>1349</v>
      </c>
      <c r="P4140" s="46" t="s">
        <v>30</v>
      </c>
      <c r="Q4140" s="58">
        <f t="shared" si="836"/>
        <v>0</v>
      </c>
      <c r="R4140" s="46" t="str">
        <f t="shared" si="837"/>
        <v>-</v>
      </c>
      <c r="S4140" s="58" t="str">
        <f t="shared" si="838"/>
        <v>No Discount</v>
      </c>
      <c r="T4140" s="46" t="str">
        <f t="shared" si="839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840"/>
        <v>0</v>
      </c>
      <c r="W4140" s="46" t="str">
        <f t="shared" si="841"/>
        <v>-</v>
      </c>
      <c r="X4140" s="58">
        <f t="shared" si="842"/>
        <v>0</v>
      </c>
      <c r="Y4140" s="46" t="str">
        <f t="shared" si="843"/>
        <v>Yes</v>
      </c>
      <c r="Z4140" s="46" t="str">
        <f t="shared" si="844"/>
        <v>Very high</v>
      </c>
    </row>
    <row r="4141" spans="1:26" x14ac:dyDescent="0.25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832"/>
        <v>2870</v>
      </c>
      <c r="L4141" s="46">
        <f t="shared" si="833"/>
        <v>2981</v>
      </c>
      <c r="M4141" s="46">
        <v>26</v>
      </c>
      <c r="N4141" s="46">
        <f t="shared" si="834"/>
        <v>3007</v>
      </c>
      <c r="O4141" s="46">
        <f t="shared" si="835"/>
        <v>137</v>
      </c>
      <c r="P4141" s="46" t="s">
        <v>30</v>
      </c>
      <c r="Q4141" s="58">
        <f t="shared" si="836"/>
        <v>0</v>
      </c>
      <c r="R4141" s="46" t="str">
        <f t="shared" si="837"/>
        <v>-</v>
      </c>
      <c r="S4141" s="58" t="str">
        <f t="shared" si="838"/>
        <v>No Discount</v>
      </c>
      <c r="T4141" s="46" t="str">
        <f t="shared" si="839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840"/>
        <v>0</v>
      </c>
      <c r="W4141" s="46" t="str">
        <f t="shared" si="841"/>
        <v>-</v>
      </c>
      <c r="X4141" s="58">
        <f t="shared" si="842"/>
        <v>0</v>
      </c>
      <c r="Y4141" s="46" t="str">
        <f t="shared" si="843"/>
        <v>Yes</v>
      </c>
      <c r="Z4141" s="46" t="str">
        <f t="shared" si="844"/>
        <v>MID</v>
      </c>
    </row>
    <row r="4142" spans="1:26" x14ac:dyDescent="0.25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832"/>
        <v>19775</v>
      </c>
      <c r="L4142" s="46">
        <f t="shared" si="833"/>
        <v>21119</v>
      </c>
      <c r="M4142" s="46">
        <v>94</v>
      </c>
      <c r="N4142" s="46">
        <f t="shared" si="834"/>
        <v>21213</v>
      </c>
      <c r="O4142" s="46">
        <f t="shared" si="835"/>
        <v>1438</v>
      </c>
      <c r="P4142" s="46" t="s">
        <v>30</v>
      </c>
      <c r="Q4142" s="58">
        <f t="shared" si="836"/>
        <v>0</v>
      </c>
      <c r="R4142" s="46" t="str">
        <f t="shared" si="837"/>
        <v>-</v>
      </c>
      <c r="S4142" s="58" t="str">
        <f t="shared" si="838"/>
        <v>No Discount</v>
      </c>
      <c r="T4142" s="46" t="str">
        <f t="shared" si="839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840"/>
        <v>0</v>
      </c>
      <c r="W4142" s="46" t="str">
        <f t="shared" si="841"/>
        <v>-</v>
      </c>
      <c r="X4142" s="58">
        <f t="shared" si="842"/>
        <v>0</v>
      </c>
      <c r="Y4142" s="46" t="str">
        <f t="shared" si="843"/>
        <v>Yes</v>
      </c>
      <c r="Z4142" s="46" t="str">
        <f t="shared" si="844"/>
        <v>Very high</v>
      </c>
    </row>
    <row r="4143" spans="1:26" x14ac:dyDescent="0.25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832"/>
        <v>154</v>
      </c>
      <c r="L4143" s="46">
        <f t="shared" si="833"/>
        <v>162</v>
      </c>
      <c r="M4143" s="46">
        <v>10</v>
      </c>
      <c r="N4143" s="46">
        <f t="shared" si="834"/>
        <v>172</v>
      </c>
      <c r="O4143" s="46">
        <f t="shared" si="835"/>
        <v>18</v>
      </c>
      <c r="P4143" s="46" t="s">
        <v>28</v>
      </c>
      <c r="Q4143" s="58">
        <f t="shared" si="836"/>
        <v>0</v>
      </c>
      <c r="R4143" s="46">
        <f t="shared" si="837"/>
        <v>25.8</v>
      </c>
      <c r="S4143" s="58" t="str">
        <f t="shared" si="838"/>
        <v>No Discount</v>
      </c>
      <c r="T4143" s="46" t="str">
        <f t="shared" si="839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840"/>
        <v>0</v>
      </c>
      <c r="W4143" s="46" t="str">
        <f t="shared" si="841"/>
        <v>-</v>
      </c>
      <c r="X4143" s="58">
        <f t="shared" si="842"/>
        <v>0</v>
      </c>
      <c r="Y4143" s="46" t="str">
        <f t="shared" si="843"/>
        <v>No</v>
      </c>
      <c r="Z4143" s="46" t="str">
        <f t="shared" si="844"/>
        <v>LOW</v>
      </c>
    </row>
    <row r="4144" spans="1:26" x14ac:dyDescent="0.25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832"/>
        <v>31600</v>
      </c>
      <c r="L4144" s="46">
        <f t="shared" si="833"/>
        <v>34468</v>
      </c>
      <c r="M4144" s="46">
        <v>67</v>
      </c>
      <c r="N4144" s="46">
        <f t="shared" si="834"/>
        <v>34535</v>
      </c>
      <c r="O4144" s="46">
        <f t="shared" si="835"/>
        <v>2935</v>
      </c>
      <c r="P4144" s="46" t="s">
        <v>30</v>
      </c>
      <c r="Q4144" s="58">
        <f t="shared" si="836"/>
        <v>0.3</v>
      </c>
      <c r="R4144" s="46">
        <f t="shared" si="837"/>
        <v>10360.5</v>
      </c>
      <c r="S4144" s="58" t="str">
        <f t="shared" si="838"/>
        <v>No Discount</v>
      </c>
      <c r="T4144" s="46" t="str">
        <f t="shared" si="839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840"/>
        <v>0.3</v>
      </c>
      <c r="W4144" s="46">
        <f t="shared" si="841"/>
        <v>10360.5</v>
      </c>
      <c r="X4144" s="58">
        <f t="shared" si="842"/>
        <v>0</v>
      </c>
      <c r="Y4144" s="46" t="str">
        <f t="shared" si="843"/>
        <v>Yes</v>
      </c>
      <c r="Z4144" s="46" t="str">
        <f t="shared" si="844"/>
        <v>Very high</v>
      </c>
    </row>
    <row r="4145" spans="1:26" x14ac:dyDescent="0.25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832"/>
        <v>2937</v>
      </c>
      <c r="L4145" s="46">
        <f t="shared" si="833"/>
        <v>3144</v>
      </c>
      <c r="M4145" s="46">
        <v>65</v>
      </c>
      <c r="N4145" s="46">
        <f t="shared" si="834"/>
        <v>3209</v>
      </c>
      <c r="O4145" s="46">
        <f t="shared" si="835"/>
        <v>272</v>
      </c>
      <c r="P4145" s="46" t="s">
        <v>30</v>
      </c>
      <c r="Q4145" s="58">
        <f t="shared" si="836"/>
        <v>0</v>
      </c>
      <c r="R4145" s="46" t="str">
        <f t="shared" si="837"/>
        <v>-</v>
      </c>
      <c r="S4145" s="58" t="str">
        <f t="shared" si="838"/>
        <v>No Discount</v>
      </c>
      <c r="T4145" s="46" t="str">
        <f t="shared" si="839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840"/>
        <v>0</v>
      </c>
      <c r="W4145" s="46" t="str">
        <f t="shared" si="841"/>
        <v>-</v>
      </c>
      <c r="X4145" s="58">
        <f t="shared" si="842"/>
        <v>0</v>
      </c>
      <c r="Y4145" s="46" t="str">
        <f t="shared" si="843"/>
        <v>No</v>
      </c>
      <c r="Z4145" s="46" t="str">
        <f t="shared" si="844"/>
        <v>Very high</v>
      </c>
    </row>
    <row r="4146" spans="1:26" x14ac:dyDescent="0.25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832"/>
        <v>2681</v>
      </c>
      <c r="L4146" s="46">
        <f t="shared" si="833"/>
        <v>2787</v>
      </c>
      <c r="M4146" s="46">
        <v>50</v>
      </c>
      <c r="N4146" s="46">
        <f t="shared" si="834"/>
        <v>2837</v>
      </c>
      <c r="O4146" s="46">
        <f t="shared" si="835"/>
        <v>156</v>
      </c>
      <c r="P4146" s="46" t="s">
        <v>28</v>
      </c>
      <c r="Q4146" s="58">
        <f t="shared" si="836"/>
        <v>0</v>
      </c>
      <c r="R4146" s="46" t="str">
        <f t="shared" si="837"/>
        <v>-</v>
      </c>
      <c r="S4146" s="58" t="str">
        <f t="shared" si="838"/>
        <v>No Discount</v>
      </c>
      <c r="T4146" s="46" t="str">
        <f t="shared" si="839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840"/>
        <v>0</v>
      </c>
      <c r="W4146" s="46" t="str">
        <f t="shared" si="841"/>
        <v>-</v>
      </c>
      <c r="X4146" s="58">
        <f t="shared" si="842"/>
        <v>0</v>
      </c>
      <c r="Y4146" s="46" t="str">
        <f t="shared" si="843"/>
        <v>Yes</v>
      </c>
      <c r="Z4146" s="46" t="str">
        <f t="shared" si="844"/>
        <v>HIGH</v>
      </c>
    </row>
    <row r="4147" spans="1:26" x14ac:dyDescent="0.25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832"/>
        <v>768</v>
      </c>
      <c r="L4147" s="46">
        <f t="shared" si="833"/>
        <v>828</v>
      </c>
      <c r="M4147" s="46">
        <v>30</v>
      </c>
      <c r="N4147" s="46">
        <f t="shared" si="834"/>
        <v>858</v>
      </c>
      <c r="O4147" s="46">
        <f t="shared" si="835"/>
        <v>90</v>
      </c>
      <c r="P4147" s="46" t="s">
        <v>152</v>
      </c>
      <c r="Q4147" s="58">
        <f t="shared" si="836"/>
        <v>0</v>
      </c>
      <c r="R4147" s="46" t="str">
        <f t="shared" si="837"/>
        <v>-</v>
      </c>
      <c r="S4147" s="58" t="str">
        <f t="shared" si="838"/>
        <v>No Discount</v>
      </c>
      <c r="T4147" s="46" t="str">
        <f t="shared" si="839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840"/>
        <v>0</v>
      </c>
      <c r="W4147" s="46" t="str">
        <f t="shared" si="841"/>
        <v>-</v>
      </c>
      <c r="X4147" s="58">
        <f t="shared" si="842"/>
        <v>0</v>
      </c>
      <c r="Y4147" s="46" t="str">
        <f t="shared" si="843"/>
        <v>No</v>
      </c>
      <c r="Z4147" s="46" t="str">
        <f t="shared" si="844"/>
        <v>MID</v>
      </c>
    </row>
    <row r="4148" spans="1:26" x14ac:dyDescent="0.25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832"/>
        <v>4458</v>
      </c>
      <c r="L4148" s="46">
        <f t="shared" si="833"/>
        <v>4546</v>
      </c>
      <c r="M4148" s="46">
        <v>81</v>
      </c>
      <c r="N4148" s="46">
        <f t="shared" si="834"/>
        <v>4627</v>
      </c>
      <c r="O4148" s="46">
        <f t="shared" si="835"/>
        <v>169</v>
      </c>
      <c r="P4148" s="46" t="s">
        <v>30</v>
      </c>
      <c r="Q4148" s="58">
        <f t="shared" si="836"/>
        <v>0</v>
      </c>
      <c r="R4148" s="46" t="str">
        <f t="shared" si="837"/>
        <v>-</v>
      </c>
      <c r="S4148" s="58" t="str">
        <f t="shared" si="838"/>
        <v>No Discount</v>
      </c>
      <c r="T4148" s="46" t="str">
        <f t="shared" si="839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840"/>
        <v>0</v>
      </c>
      <c r="W4148" s="46" t="str">
        <f t="shared" si="841"/>
        <v>-</v>
      </c>
      <c r="X4148" s="58">
        <f t="shared" si="842"/>
        <v>0</v>
      </c>
      <c r="Y4148" s="46" t="str">
        <f t="shared" si="843"/>
        <v>Yes</v>
      </c>
      <c r="Z4148" s="46" t="str">
        <f t="shared" si="844"/>
        <v>Very high</v>
      </c>
    </row>
    <row r="4149" spans="1:26" x14ac:dyDescent="0.25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832"/>
        <v>171262</v>
      </c>
      <c r="L4149" s="46">
        <f t="shared" si="833"/>
        <v>179606</v>
      </c>
      <c r="M4149" s="46">
        <v>94</v>
      </c>
      <c r="N4149" s="46">
        <f t="shared" si="834"/>
        <v>179700</v>
      </c>
      <c r="O4149" s="46">
        <f t="shared" si="835"/>
        <v>8438</v>
      </c>
      <c r="P4149" s="46" t="s">
        <v>30</v>
      </c>
      <c r="Q4149" s="58">
        <f t="shared" si="836"/>
        <v>0.3</v>
      </c>
      <c r="R4149" s="46">
        <f t="shared" si="837"/>
        <v>53910</v>
      </c>
      <c r="S4149" s="58" t="str">
        <f t="shared" si="838"/>
        <v>No Discount</v>
      </c>
      <c r="T4149" s="46" t="str">
        <f t="shared" si="839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840"/>
        <v>0.3</v>
      </c>
      <c r="W4149" s="46">
        <f t="shared" si="841"/>
        <v>53910</v>
      </c>
      <c r="X4149" s="58">
        <f t="shared" si="842"/>
        <v>0</v>
      </c>
      <c r="Y4149" s="46" t="str">
        <f t="shared" si="843"/>
        <v>Yes</v>
      </c>
      <c r="Z4149" s="46" t="str">
        <f t="shared" si="844"/>
        <v>Very high</v>
      </c>
    </row>
    <row r="4150" spans="1:26" x14ac:dyDescent="0.25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832"/>
        <v>48210</v>
      </c>
      <c r="L4150" s="46">
        <f t="shared" si="833"/>
        <v>52116</v>
      </c>
      <c r="M4150" s="46">
        <v>40</v>
      </c>
      <c r="N4150" s="46">
        <f t="shared" si="834"/>
        <v>52156</v>
      </c>
      <c r="O4150" s="46">
        <f t="shared" si="835"/>
        <v>3946</v>
      </c>
      <c r="P4150" s="46" t="s">
        <v>30</v>
      </c>
      <c r="Q4150" s="58">
        <f t="shared" si="836"/>
        <v>0</v>
      </c>
      <c r="R4150" s="46">
        <f t="shared" si="837"/>
        <v>7823.4</v>
      </c>
      <c r="S4150" s="58" t="str">
        <f t="shared" si="838"/>
        <v>No Discount</v>
      </c>
      <c r="T4150" s="46" t="str">
        <f t="shared" si="839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840"/>
        <v>0</v>
      </c>
      <c r="W4150" s="46" t="str">
        <f t="shared" si="841"/>
        <v>-</v>
      </c>
      <c r="X4150" s="58">
        <f t="shared" si="842"/>
        <v>0</v>
      </c>
      <c r="Y4150" s="46" t="str">
        <f t="shared" si="843"/>
        <v>Yes</v>
      </c>
      <c r="Z4150" s="46" t="str">
        <f t="shared" si="844"/>
        <v>MID</v>
      </c>
    </row>
    <row r="4151" spans="1:26" x14ac:dyDescent="0.25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832"/>
        <v>1245</v>
      </c>
      <c r="L4151" s="46">
        <f t="shared" si="833"/>
        <v>1335</v>
      </c>
      <c r="M4151" s="46">
        <v>98</v>
      </c>
      <c r="N4151" s="46">
        <f t="shared" si="834"/>
        <v>1433</v>
      </c>
      <c r="O4151" s="46">
        <f t="shared" si="835"/>
        <v>188</v>
      </c>
      <c r="P4151" s="46" t="s">
        <v>30</v>
      </c>
      <c r="Q4151" s="58">
        <f t="shared" si="836"/>
        <v>0</v>
      </c>
      <c r="R4151" s="46">
        <f t="shared" si="837"/>
        <v>214.95</v>
      </c>
      <c r="S4151" s="58" t="str">
        <f t="shared" si="838"/>
        <v>No Discount</v>
      </c>
      <c r="T4151" s="46" t="str">
        <f t="shared" si="839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840"/>
        <v>0</v>
      </c>
      <c r="W4151" s="46" t="str">
        <f t="shared" si="841"/>
        <v>-</v>
      </c>
      <c r="X4151" s="58">
        <f t="shared" si="842"/>
        <v>0</v>
      </c>
      <c r="Y4151" s="46" t="str">
        <f t="shared" si="843"/>
        <v>No</v>
      </c>
      <c r="Z4151" s="46" t="str">
        <f t="shared" si="844"/>
        <v>Very high</v>
      </c>
    </row>
    <row r="4152" spans="1:26" x14ac:dyDescent="0.25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832"/>
        <v>25680</v>
      </c>
      <c r="L4152" s="46">
        <f t="shared" si="833"/>
        <v>27462</v>
      </c>
      <c r="M4152" s="46">
        <v>39</v>
      </c>
      <c r="N4152" s="46">
        <f t="shared" si="834"/>
        <v>27501</v>
      </c>
      <c r="O4152" s="46">
        <f t="shared" si="835"/>
        <v>1821</v>
      </c>
      <c r="P4152" s="46" t="s">
        <v>28</v>
      </c>
      <c r="Q4152" s="58">
        <f t="shared" si="836"/>
        <v>0</v>
      </c>
      <c r="R4152" s="46" t="str">
        <f t="shared" si="837"/>
        <v>-</v>
      </c>
      <c r="S4152" s="58">
        <f t="shared" si="838"/>
        <v>0.02</v>
      </c>
      <c r="T4152" s="46" t="str">
        <f t="shared" si="839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840"/>
        <v>0</v>
      </c>
      <c r="W4152" s="46" t="str">
        <f t="shared" si="841"/>
        <v>-</v>
      </c>
      <c r="X4152" s="58">
        <f t="shared" si="842"/>
        <v>0.02</v>
      </c>
      <c r="Y4152" s="46" t="str">
        <f t="shared" si="843"/>
        <v>Yes</v>
      </c>
      <c r="Z4152" s="46" t="str">
        <f t="shared" si="844"/>
        <v>MID</v>
      </c>
    </row>
    <row r="4153" spans="1:26" x14ac:dyDescent="0.25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832"/>
        <v>306</v>
      </c>
      <c r="L4153" s="46">
        <f t="shared" si="833"/>
        <v>340</v>
      </c>
      <c r="M4153" s="46">
        <v>30</v>
      </c>
      <c r="N4153" s="46">
        <f t="shared" si="834"/>
        <v>370</v>
      </c>
      <c r="O4153" s="46">
        <f t="shared" si="835"/>
        <v>64</v>
      </c>
      <c r="P4153" s="46" t="s">
        <v>30</v>
      </c>
      <c r="Q4153" s="58">
        <f t="shared" si="836"/>
        <v>0</v>
      </c>
      <c r="R4153" s="46">
        <f t="shared" si="837"/>
        <v>103.60000000000001</v>
      </c>
      <c r="S4153" s="58" t="str">
        <f t="shared" si="838"/>
        <v>No Discount</v>
      </c>
      <c r="T4153" s="46" t="str">
        <f t="shared" si="839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840"/>
        <v>0</v>
      </c>
      <c r="W4153" s="46">
        <f t="shared" si="841"/>
        <v>103.60000000000001</v>
      </c>
      <c r="X4153" s="58">
        <f t="shared" si="842"/>
        <v>0</v>
      </c>
      <c r="Y4153" s="46" t="str">
        <f t="shared" si="843"/>
        <v>No</v>
      </c>
      <c r="Z4153" s="46" t="str">
        <f t="shared" si="844"/>
        <v>MID</v>
      </c>
    </row>
    <row r="4154" spans="1:26" x14ac:dyDescent="0.25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832"/>
        <v>7368</v>
      </c>
      <c r="L4154" s="46">
        <f t="shared" si="833"/>
        <v>7653</v>
      </c>
      <c r="M4154" s="46">
        <v>27</v>
      </c>
      <c r="N4154" s="46">
        <f t="shared" si="834"/>
        <v>7680</v>
      </c>
      <c r="O4154" s="46">
        <f t="shared" si="835"/>
        <v>312</v>
      </c>
      <c r="P4154" s="46" t="s">
        <v>28</v>
      </c>
      <c r="Q4154" s="58">
        <f t="shared" si="836"/>
        <v>0</v>
      </c>
      <c r="R4154" s="46" t="str">
        <f t="shared" si="837"/>
        <v>-</v>
      </c>
      <c r="S4154" s="58" t="str">
        <f t="shared" si="838"/>
        <v>No Discount</v>
      </c>
      <c r="T4154" s="46" t="str">
        <f t="shared" si="839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840"/>
        <v>0</v>
      </c>
      <c r="W4154" s="46" t="str">
        <f t="shared" si="841"/>
        <v>-</v>
      </c>
      <c r="X4154" s="58">
        <f t="shared" si="842"/>
        <v>0</v>
      </c>
      <c r="Y4154" s="46" t="str">
        <f t="shared" si="843"/>
        <v>Yes</v>
      </c>
      <c r="Z4154" s="46" t="str">
        <f t="shared" si="844"/>
        <v>MID</v>
      </c>
    </row>
    <row r="4155" spans="1:26" x14ac:dyDescent="0.25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832"/>
        <v>3882</v>
      </c>
      <c r="L4155" s="46">
        <f t="shared" si="833"/>
        <v>4074</v>
      </c>
      <c r="M4155" s="46">
        <v>90</v>
      </c>
      <c r="N4155" s="46">
        <f t="shared" si="834"/>
        <v>4164</v>
      </c>
      <c r="O4155" s="46">
        <f t="shared" si="835"/>
        <v>282</v>
      </c>
      <c r="P4155" s="46" t="s">
        <v>30</v>
      </c>
      <c r="Q4155" s="58">
        <f t="shared" si="836"/>
        <v>0</v>
      </c>
      <c r="R4155" s="46">
        <f t="shared" si="837"/>
        <v>624.6</v>
      </c>
      <c r="S4155" s="58" t="str">
        <f t="shared" si="838"/>
        <v>No Discount</v>
      </c>
      <c r="T4155" s="46" t="str">
        <f t="shared" si="839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840"/>
        <v>0</v>
      </c>
      <c r="W4155" s="46" t="str">
        <f t="shared" si="841"/>
        <v>-</v>
      </c>
      <c r="X4155" s="58">
        <f t="shared" si="842"/>
        <v>0</v>
      </c>
      <c r="Y4155" s="46" t="str">
        <f t="shared" si="843"/>
        <v>No</v>
      </c>
      <c r="Z4155" s="46" t="str">
        <f t="shared" si="844"/>
        <v>Very high</v>
      </c>
    </row>
    <row r="4156" spans="1:26" x14ac:dyDescent="0.25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832"/>
        <v>11242</v>
      </c>
      <c r="L4156" s="46">
        <f t="shared" si="833"/>
        <v>11788</v>
      </c>
      <c r="M4156" s="46">
        <v>67</v>
      </c>
      <c r="N4156" s="46">
        <f t="shared" si="834"/>
        <v>11855</v>
      </c>
      <c r="O4156" s="46">
        <f t="shared" si="835"/>
        <v>613</v>
      </c>
      <c r="P4156" s="46" t="s">
        <v>30</v>
      </c>
      <c r="Q4156" s="58">
        <f t="shared" si="836"/>
        <v>0</v>
      </c>
      <c r="R4156" s="46" t="str">
        <f t="shared" si="837"/>
        <v>-</v>
      </c>
      <c r="S4156" s="58" t="str">
        <f t="shared" si="838"/>
        <v>No Discount</v>
      </c>
      <c r="T4156" s="46" t="str">
        <f t="shared" si="839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840"/>
        <v>0</v>
      </c>
      <c r="W4156" s="46" t="str">
        <f t="shared" si="841"/>
        <v>-</v>
      </c>
      <c r="X4156" s="58">
        <f t="shared" si="842"/>
        <v>0</v>
      </c>
      <c r="Y4156" s="46" t="str">
        <f t="shared" si="843"/>
        <v>Yes</v>
      </c>
      <c r="Z4156" s="46" t="str">
        <f t="shared" si="844"/>
        <v>Very high</v>
      </c>
    </row>
    <row r="4157" spans="1:26" x14ac:dyDescent="0.25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832"/>
        <v>916</v>
      </c>
      <c r="L4157" s="46">
        <f t="shared" si="833"/>
        <v>990</v>
      </c>
      <c r="M4157" s="46">
        <v>44</v>
      </c>
      <c r="N4157" s="46">
        <f t="shared" si="834"/>
        <v>1034</v>
      </c>
      <c r="O4157" s="46">
        <f t="shared" si="835"/>
        <v>118</v>
      </c>
      <c r="P4157" s="46" t="s">
        <v>30</v>
      </c>
      <c r="Q4157" s="58">
        <f t="shared" si="836"/>
        <v>0</v>
      </c>
      <c r="R4157" s="46">
        <f t="shared" si="837"/>
        <v>155.1</v>
      </c>
      <c r="S4157" s="58" t="str">
        <f t="shared" si="838"/>
        <v>No Discount</v>
      </c>
      <c r="T4157" s="46" t="str">
        <f t="shared" si="839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840"/>
        <v>0</v>
      </c>
      <c r="W4157" s="46" t="str">
        <f t="shared" si="841"/>
        <v>-</v>
      </c>
      <c r="X4157" s="58">
        <f t="shared" si="842"/>
        <v>0</v>
      </c>
      <c r="Y4157" s="46" t="str">
        <f t="shared" si="843"/>
        <v>No</v>
      </c>
      <c r="Z4157" s="46" t="str">
        <f t="shared" si="844"/>
        <v>HIGH</v>
      </c>
    </row>
    <row r="4158" spans="1:26" x14ac:dyDescent="0.25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832"/>
        <v>12324</v>
      </c>
      <c r="L4158" s="46">
        <f t="shared" si="833"/>
        <v>13062</v>
      </c>
      <c r="M4158" s="46">
        <v>57</v>
      </c>
      <c r="N4158" s="46">
        <f t="shared" si="834"/>
        <v>13119</v>
      </c>
      <c r="O4158" s="46">
        <f t="shared" si="835"/>
        <v>795</v>
      </c>
      <c r="P4158" s="46" t="s">
        <v>28</v>
      </c>
      <c r="Q4158" s="58">
        <f t="shared" si="836"/>
        <v>0</v>
      </c>
      <c r="R4158" s="46" t="str">
        <f t="shared" si="837"/>
        <v>-</v>
      </c>
      <c r="S4158" s="58" t="str">
        <f t="shared" si="838"/>
        <v>No Discount</v>
      </c>
      <c r="T4158" s="46" t="str">
        <f t="shared" si="839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840"/>
        <v>0</v>
      </c>
      <c r="W4158" s="46" t="str">
        <f t="shared" si="841"/>
        <v>-</v>
      </c>
      <c r="X4158" s="58">
        <f t="shared" si="842"/>
        <v>0</v>
      </c>
      <c r="Y4158" s="46" t="str">
        <f t="shared" si="843"/>
        <v>Yes</v>
      </c>
      <c r="Z4158" s="46" t="str">
        <f t="shared" si="844"/>
        <v>HIGH</v>
      </c>
    </row>
    <row r="4159" spans="1:26" x14ac:dyDescent="0.25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832"/>
        <v>4635</v>
      </c>
      <c r="L4159" s="46">
        <f t="shared" si="833"/>
        <v>5154</v>
      </c>
      <c r="M4159" s="46">
        <v>46</v>
      </c>
      <c r="N4159" s="46">
        <f t="shared" si="834"/>
        <v>5200</v>
      </c>
      <c r="O4159" s="46">
        <f t="shared" si="835"/>
        <v>565</v>
      </c>
      <c r="P4159" s="46" t="s">
        <v>28</v>
      </c>
      <c r="Q4159" s="58">
        <f t="shared" si="836"/>
        <v>0</v>
      </c>
      <c r="R4159" s="46" t="str">
        <f t="shared" si="837"/>
        <v>-</v>
      </c>
      <c r="S4159" s="58" t="str">
        <f t="shared" si="838"/>
        <v>No Discount</v>
      </c>
      <c r="T4159" s="46" t="str">
        <f t="shared" si="839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840"/>
        <v>0</v>
      </c>
      <c r="W4159" s="46" t="str">
        <f t="shared" si="841"/>
        <v>-</v>
      </c>
      <c r="X4159" s="58">
        <f t="shared" si="842"/>
        <v>0</v>
      </c>
      <c r="Y4159" s="46" t="str">
        <f t="shared" si="843"/>
        <v>Yes</v>
      </c>
      <c r="Z4159" s="46" t="str">
        <f t="shared" si="844"/>
        <v>HIGH</v>
      </c>
    </row>
    <row r="4160" spans="1:26" x14ac:dyDescent="0.25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832"/>
        <v>6180</v>
      </c>
      <c r="L4160" s="46">
        <f t="shared" si="833"/>
        <v>6550</v>
      </c>
      <c r="M4160" s="46">
        <v>21</v>
      </c>
      <c r="N4160" s="46">
        <f t="shared" si="834"/>
        <v>6571</v>
      </c>
      <c r="O4160" s="46">
        <f t="shared" si="835"/>
        <v>391</v>
      </c>
      <c r="P4160" s="46" t="s">
        <v>30</v>
      </c>
      <c r="Q4160" s="58">
        <f t="shared" si="836"/>
        <v>0</v>
      </c>
      <c r="R4160" s="46" t="str">
        <f t="shared" si="837"/>
        <v>-</v>
      </c>
      <c r="S4160" s="58" t="str">
        <f t="shared" si="838"/>
        <v>No Discount</v>
      </c>
      <c r="T4160" s="46" t="str">
        <f t="shared" si="839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840"/>
        <v>0</v>
      </c>
      <c r="W4160" s="46" t="str">
        <f t="shared" si="841"/>
        <v>-</v>
      </c>
      <c r="X4160" s="58">
        <f t="shared" si="842"/>
        <v>0</v>
      </c>
      <c r="Y4160" s="46" t="str">
        <f t="shared" si="843"/>
        <v>Yes</v>
      </c>
      <c r="Z4160" s="46" t="str">
        <f t="shared" si="844"/>
        <v>MID</v>
      </c>
    </row>
    <row r="4161" spans="1:26" x14ac:dyDescent="0.25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832"/>
        <v>1586</v>
      </c>
      <c r="L4161" s="46">
        <f t="shared" si="833"/>
        <v>1650</v>
      </c>
      <c r="M4161" s="46">
        <v>50</v>
      </c>
      <c r="N4161" s="46">
        <f t="shared" si="834"/>
        <v>1700</v>
      </c>
      <c r="O4161" s="46">
        <f t="shared" si="835"/>
        <v>114</v>
      </c>
      <c r="P4161" s="46" t="s">
        <v>30</v>
      </c>
      <c r="Q4161" s="58">
        <f t="shared" si="836"/>
        <v>0</v>
      </c>
      <c r="R4161" s="46">
        <f t="shared" si="837"/>
        <v>255</v>
      </c>
      <c r="S4161" s="58" t="str">
        <f t="shared" si="838"/>
        <v>No Discount</v>
      </c>
      <c r="T4161" s="46" t="str">
        <f t="shared" si="839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840"/>
        <v>0</v>
      </c>
      <c r="W4161" s="46" t="str">
        <f t="shared" si="841"/>
        <v>-</v>
      </c>
      <c r="X4161" s="58">
        <f t="shared" si="842"/>
        <v>0</v>
      </c>
      <c r="Y4161" s="46" t="str">
        <f t="shared" si="843"/>
        <v>No</v>
      </c>
      <c r="Z4161" s="46" t="str">
        <f t="shared" si="844"/>
        <v>HIGH</v>
      </c>
    </row>
    <row r="4162" spans="1:26" x14ac:dyDescent="0.25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832"/>
        <v>1282</v>
      </c>
      <c r="L4162" s="46">
        <f t="shared" si="833"/>
        <v>1332</v>
      </c>
      <c r="M4162" s="46">
        <v>74</v>
      </c>
      <c r="N4162" s="46">
        <f t="shared" si="834"/>
        <v>1406</v>
      </c>
      <c r="O4162" s="46">
        <f t="shared" si="835"/>
        <v>124</v>
      </c>
      <c r="P4162" s="46" t="s">
        <v>30</v>
      </c>
      <c r="Q4162" s="58">
        <f t="shared" si="836"/>
        <v>0</v>
      </c>
      <c r="R4162" s="46" t="str">
        <f t="shared" si="837"/>
        <v>-</v>
      </c>
      <c r="S4162" s="58" t="str">
        <f t="shared" si="838"/>
        <v>No Discount</v>
      </c>
      <c r="T4162" s="46" t="str">
        <f t="shared" si="839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840"/>
        <v>0</v>
      </c>
      <c r="W4162" s="46" t="str">
        <f t="shared" si="841"/>
        <v>-</v>
      </c>
      <c r="X4162" s="58">
        <f t="shared" si="842"/>
        <v>0</v>
      </c>
      <c r="Y4162" s="46" t="str">
        <f t="shared" si="843"/>
        <v>No</v>
      </c>
      <c r="Z4162" s="46" t="str">
        <f t="shared" si="844"/>
        <v>Very high</v>
      </c>
    </row>
    <row r="4163" spans="1:26" x14ac:dyDescent="0.25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845">I4163*J4163</f>
        <v>1420</v>
      </c>
      <c r="L4163" s="46">
        <f t="shared" ref="L4163:L4226" si="846">H4163*J4163</f>
        <v>1564</v>
      </c>
      <c r="M4163" s="46">
        <v>57</v>
      </c>
      <c r="N4163" s="46">
        <f t="shared" ref="N4163:N4226" si="847">L4163+M4163</f>
        <v>1621</v>
      </c>
      <c r="O4163" s="46">
        <f t="shared" ref="O4163:O4226" si="848">N4163-K4163</f>
        <v>201</v>
      </c>
      <c r="P4163" s="46" t="s">
        <v>30</v>
      </c>
      <c r="Q4163" s="58">
        <f t="shared" ref="Q4163:Q4226" si="849">IF(E4163="Amazon",30%,0)</f>
        <v>0</v>
      </c>
      <c r="R4163" s="46" t="str">
        <f t="shared" ref="R4163:R4226" si="850">IF(E4163="Amazon",30%*N4163,IF(E4163="Flipkart",28%*N4163,IF(E4163="India Mart",15%*N4163,"-")))</f>
        <v>-</v>
      </c>
      <c r="S4163" s="58" t="str">
        <f t="shared" ref="S4163:S4226" si="851">IF(AND(E4163="Website",N4163&gt;25000),2%,"No Discount")</f>
        <v>No Discount</v>
      </c>
      <c r="T4163" s="46" t="str">
        <f t="shared" ref="T4163:T4226" si="852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ref="V4163:V4226" si="853">IF(E4163="Amazon",30%,0%)</f>
        <v>0</v>
      </c>
      <c r="W4163" s="46" t="str">
        <f t="shared" ref="W4163:W4226" si="854">IF(E4163="Amazon",N4163*30%,IF(E4163="flipkart",N4163*28%,IF(E4163="indiamart",N4163*15%,"-")))</f>
        <v>-</v>
      </c>
      <c r="X4163" s="58">
        <f t="shared" ref="X4163:X4226" si="855">IF(AND(E4163="website",N4163&gt;25000),2%,0%)</f>
        <v>0</v>
      </c>
      <c r="Y4163" s="46" t="str">
        <f t="shared" ref="Y4163:Y4226" si="856">IF(OR(D4163="Furniture",D4163="Technology"),"Yes","No")</f>
        <v>No</v>
      </c>
      <c r="Z4163" s="46" t="str">
        <f t="shared" ref="Z4163:Z4226" si="857">_xlfn.IFS(M4163&lt;=20,"LOW",M4163&lt;=40,"MID",M4163&lt;=60,"HIGH",M4163&gt;60,"Very high")</f>
        <v>HIGH</v>
      </c>
    </row>
    <row r="4164" spans="1:26" x14ac:dyDescent="0.25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845"/>
        <v>818</v>
      </c>
      <c r="L4164" s="46">
        <f t="shared" si="846"/>
        <v>882</v>
      </c>
      <c r="M4164" s="46">
        <v>56</v>
      </c>
      <c r="N4164" s="46">
        <f t="shared" si="847"/>
        <v>938</v>
      </c>
      <c r="O4164" s="46">
        <f t="shared" si="848"/>
        <v>120</v>
      </c>
      <c r="P4164" s="46" t="s">
        <v>30</v>
      </c>
      <c r="Q4164" s="58">
        <f t="shared" si="849"/>
        <v>0</v>
      </c>
      <c r="R4164" s="46" t="str">
        <f t="shared" si="850"/>
        <v>-</v>
      </c>
      <c r="S4164" s="58" t="str">
        <f t="shared" si="851"/>
        <v>No Discount</v>
      </c>
      <c r="T4164" s="46" t="str">
        <f t="shared" si="852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853"/>
        <v>0</v>
      </c>
      <c r="W4164" s="46" t="str">
        <f t="shared" si="854"/>
        <v>-</v>
      </c>
      <c r="X4164" s="58">
        <f t="shared" si="855"/>
        <v>0</v>
      </c>
      <c r="Y4164" s="46" t="str">
        <f t="shared" si="856"/>
        <v>No</v>
      </c>
      <c r="Z4164" s="46" t="str">
        <f t="shared" si="857"/>
        <v>HIGH</v>
      </c>
    </row>
    <row r="4165" spans="1:26" x14ac:dyDescent="0.25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845"/>
        <v>2422</v>
      </c>
      <c r="L4165" s="46">
        <f t="shared" si="846"/>
        <v>2642</v>
      </c>
      <c r="M4165" s="46">
        <v>81</v>
      </c>
      <c r="N4165" s="46">
        <f t="shared" si="847"/>
        <v>2723</v>
      </c>
      <c r="O4165" s="46">
        <f t="shared" si="848"/>
        <v>301</v>
      </c>
      <c r="P4165" s="46" t="s">
        <v>28</v>
      </c>
      <c r="Q4165" s="58">
        <f t="shared" si="849"/>
        <v>0.3</v>
      </c>
      <c r="R4165" s="46">
        <f t="shared" si="850"/>
        <v>816.9</v>
      </c>
      <c r="S4165" s="58" t="str">
        <f t="shared" si="851"/>
        <v>No Discount</v>
      </c>
      <c r="T4165" s="46" t="str">
        <f t="shared" si="852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853"/>
        <v>0.3</v>
      </c>
      <c r="W4165" s="46">
        <f t="shared" si="854"/>
        <v>816.9</v>
      </c>
      <c r="X4165" s="58">
        <f t="shared" si="855"/>
        <v>0</v>
      </c>
      <c r="Y4165" s="46" t="str">
        <f t="shared" si="856"/>
        <v>No</v>
      </c>
      <c r="Z4165" s="46" t="str">
        <f t="shared" si="857"/>
        <v>Very high</v>
      </c>
    </row>
    <row r="4166" spans="1:26" x14ac:dyDescent="0.25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845"/>
        <v>13912</v>
      </c>
      <c r="L4166" s="46">
        <f t="shared" si="846"/>
        <v>15016</v>
      </c>
      <c r="M4166" s="46">
        <v>28</v>
      </c>
      <c r="N4166" s="46">
        <f t="shared" si="847"/>
        <v>15044</v>
      </c>
      <c r="O4166" s="46">
        <f t="shared" si="848"/>
        <v>1132</v>
      </c>
      <c r="P4166" s="46" t="s">
        <v>28</v>
      </c>
      <c r="Q4166" s="58">
        <f t="shared" si="849"/>
        <v>0</v>
      </c>
      <c r="R4166" s="46">
        <f t="shared" si="850"/>
        <v>4212.3200000000006</v>
      </c>
      <c r="S4166" s="58" t="str">
        <f t="shared" si="851"/>
        <v>No Discount</v>
      </c>
      <c r="T4166" s="46" t="str">
        <f t="shared" si="852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853"/>
        <v>0</v>
      </c>
      <c r="W4166" s="46">
        <f t="shared" si="854"/>
        <v>4212.3200000000006</v>
      </c>
      <c r="X4166" s="58">
        <f t="shared" si="855"/>
        <v>0</v>
      </c>
      <c r="Y4166" s="46" t="str">
        <f t="shared" si="856"/>
        <v>Yes</v>
      </c>
      <c r="Z4166" s="46" t="str">
        <f t="shared" si="857"/>
        <v>MID</v>
      </c>
    </row>
    <row r="4167" spans="1:26" x14ac:dyDescent="0.25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845"/>
        <v>14016</v>
      </c>
      <c r="L4167" s="46">
        <f t="shared" si="846"/>
        <v>14718</v>
      </c>
      <c r="M4167" s="46">
        <v>98</v>
      </c>
      <c r="N4167" s="46">
        <f t="shared" si="847"/>
        <v>14816</v>
      </c>
      <c r="O4167" s="46">
        <f t="shared" si="848"/>
        <v>800</v>
      </c>
      <c r="P4167" s="46" t="s">
        <v>30</v>
      </c>
      <c r="Q4167" s="58">
        <f t="shared" si="849"/>
        <v>0</v>
      </c>
      <c r="R4167" s="46">
        <f t="shared" si="850"/>
        <v>2222.4</v>
      </c>
      <c r="S4167" s="58" t="str">
        <f t="shared" si="851"/>
        <v>No Discount</v>
      </c>
      <c r="T4167" s="46" t="str">
        <f t="shared" si="852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853"/>
        <v>0</v>
      </c>
      <c r="W4167" s="46" t="str">
        <f t="shared" si="854"/>
        <v>-</v>
      </c>
      <c r="X4167" s="58">
        <f t="shared" si="855"/>
        <v>0</v>
      </c>
      <c r="Y4167" s="46" t="str">
        <f t="shared" si="856"/>
        <v>No</v>
      </c>
      <c r="Z4167" s="46" t="str">
        <f t="shared" si="857"/>
        <v>Very high</v>
      </c>
    </row>
    <row r="4168" spans="1:26" x14ac:dyDescent="0.25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845"/>
        <v>31075</v>
      </c>
      <c r="L4168" s="46">
        <f t="shared" si="846"/>
        <v>31685</v>
      </c>
      <c r="M4168" s="46">
        <v>68</v>
      </c>
      <c r="N4168" s="46">
        <f t="shared" si="847"/>
        <v>31753</v>
      </c>
      <c r="O4168" s="46">
        <f t="shared" si="848"/>
        <v>678</v>
      </c>
      <c r="P4168" s="46" t="s">
        <v>30</v>
      </c>
      <c r="Q4168" s="58">
        <f t="shared" si="849"/>
        <v>0</v>
      </c>
      <c r="R4168" s="46" t="str">
        <f t="shared" si="850"/>
        <v>-</v>
      </c>
      <c r="S4168" s="58">
        <f t="shared" si="851"/>
        <v>0.02</v>
      </c>
      <c r="T4168" s="46" t="str">
        <f t="shared" si="852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853"/>
        <v>0</v>
      </c>
      <c r="W4168" s="46" t="str">
        <f t="shared" si="854"/>
        <v>-</v>
      </c>
      <c r="X4168" s="58">
        <f t="shared" si="855"/>
        <v>0.02</v>
      </c>
      <c r="Y4168" s="46" t="str">
        <f t="shared" si="856"/>
        <v>Yes</v>
      </c>
      <c r="Z4168" s="46" t="str">
        <f t="shared" si="857"/>
        <v>Very high</v>
      </c>
    </row>
    <row r="4169" spans="1:26" x14ac:dyDescent="0.25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845"/>
        <v>3230</v>
      </c>
      <c r="L4169" s="46">
        <f t="shared" si="846"/>
        <v>3630</v>
      </c>
      <c r="M4169" s="46">
        <v>94</v>
      </c>
      <c r="N4169" s="46">
        <f t="shared" si="847"/>
        <v>3724</v>
      </c>
      <c r="O4169" s="46">
        <f t="shared" si="848"/>
        <v>494</v>
      </c>
      <c r="P4169" s="46" t="s">
        <v>30</v>
      </c>
      <c r="Q4169" s="58">
        <f t="shared" si="849"/>
        <v>0</v>
      </c>
      <c r="R4169" s="46">
        <f t="shared" si="850"/>
        <v>558.6</v>
      </c>
      <c r="S4169" s="58" t="str">
        <f t="shared" si="851"/>
        <v>No Discount</v>
      </c>
      <c r="T4169" s="46" t="str">
        <f t="shared" si="852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853"/>
        <v>0</v>
      </c>
      <c r="W4169" s="46" t="str">
        <f t="shared" si="854"/>
        <v>-</v>
      </c>
      <c r="X4169" s="58">
        <f t="shared" si="855"/>
        <v>0</v>
      </c>
      <c r="Y4169" s="46" t="str">
        <f t="shared" si="856"/>
        <v>No</v>
      </c>
      <c r="Z4169" s="46" t="str">
        <f t="shared" si="857"/>
        <v>Very high</v>
      </c>
    </row>
    <row r="4170" spans="1:26" x14ac:dyDescent="0.25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845"/>
        <v>52768</v>
      </c>
      <c r="L4170" s="46">
        <f t="shared" si="846"/>
        <v>57044</v>
      </c>
      <c r="M4170" s="46">
        <v>79</v>
      </c>
      <c r="N4170" s="46">
        <f t="shared" si="847"/>
        <v>57123</v>
      </c>
      <c r="O4170" s="46">
        <f t="shared" si="848"/>
        <v>4355</v>
      </c>
      <c r="P4170" s="46" t="s">
        <v>30</v>
      </c>
      <c r="Q4170" s="58">
        <f t="shared" si="849"/>
        <v>0</v>
      </c>
      <c r="R4170" s="46" t="str">
        <f t="shared" si="850"/>
        <v>-</v>
      </c>
      <c r="S4170" s="58">
        <f t="shared" si="851"/>
        <v>0.02</v>
      </c>
      <c r="T4170" s="46" t="str">
        <f t="shared" si="852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853"/>
        <v>0</v>
      </c>
      <c r="W4170" s="46" t="str">
        <f t="shared" si="854"/>
        <v>-</v>
      </c>
      <c r="X4170" s="58">
        <f t="shared" si="855"/>
        <v>0.02</v>
      </c>
      <c r="Y4170" s="46" t="str">
        <f t="shared" si="856"/>
        <v>Yes</v>
      </c>
      <c r="Z4170" s="46" t="str">
        <f t="shared" si="857"/>
        <v>Very high</v>
      </c>
    </row>
    <row r="4171" spans="1:26" x14ac:dyDescent="0.25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845"/>
        <v>174</v>
      </c>
      <c r="L4171" s="46">
        <f t="shared" si="846"/>
        <v>192</v>
      </c>
      <c r="M4171" s="46">
        <v>10</v>
      </c>
      <c r="N4171" s="46">
        <f t="shared" si="847"/>
        <v>202</v>
      </c>
      <c r="O4171" s="46">
        <f t="shared" si="848"/>
        <v>28</v>
      </c>
      <c r="P4171" s="46" t="s">
        <v>30</v>
      </c>
      <c r="Q4171" s="58">
        <f t="shared" si="849"/>
        <v>0.3</v>
      </c>
      <c r="R4171" s="46">
        <f t="shared" si="850"/>
        <v>60.599999999999994</v>
      </c>
      <c r="S4171" s="58" t="str">
        <f t="shared" si="851"/>
        <v>No Discount</v>
      </c>
      <c r="T4171" s="46" t="str">
        <f t="shared" si="852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853"/>
        <v>0.3</v>
      </c>
      <c r="W4171" s="46">
        <f t="shared" si="854"/>
        <v>60.599999999999994</v>
      </c>
      <c r="X4171" s="58">
        <f t="shared" si="855"/>
        <v>0</v>
      </c>
      <c r="Y4171" s="46" t="str">
        <f t="shared" si="856"/>
        <v>No</v>
      </c>
      <c r="Z4171" s="46" t="str">
        <f t="shared" si="857"/>
        <v>LOW</v>
      </c>
    </row>
    <row r="4172" spans="1:26" x14ac:dyDescent="0.25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845"/>
        <v>113848</v>
      </c>
      <c r="L4172" s="46">
        <f t="shared" si="846"/>
        <v>126462</v>
      </c>
      <c r="M4172" s="46">
        <v>94</v>
      </c>
      <c r="N4172" s="46">
        <f t="shared" si="847"/>
        <v>126556</v>
      </c>
      <c r="O4172" s="46">
        <f t="shared" si="848"/>
        <v>12708</v>
      </c>
      <c r="P4172" s="46" t="s">
        <v>64</v>
      </c>
      <c r="Q4172" s="58">
        <f t="shared" si="849"/>
        <v>0.3</v>
      </c>
      <c r="R4172" s="46">
        <f t="shared" si="850"/>
        <v>37966.799999999996</v>
      </c>
      <c r="S4172" s="58" t="str">
        <f t="shared" si="851"/>
        <v>No Discount</v>
      </c>
      <c r="T4172" s="46" t="str">
        <f t="shared" si="852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853"/>
        <v>0.3</v>
      </c>
      <c r="W4172" s="46">
        <f t="shared" si="854"/>
        <v>37966.799999999996</v>
      </c>
      <c r="X4172" s="58">
        <f t="shared" si="855"/>
        <v>0</v>
      </c>
      <c r="Y4172" s="46" t="str">
        <f t="shared" si="856"/>
        <v>Yes</v>
      </c>
      <c r="Z4172" s="46" t="str">
        <f t="shared" si="857"/>
        <v>Very high</v>
      </c>
    </row>
    <row r="4173" spans="1:26" x14ac:dyDescent="0.25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845"/>
        <v>35530</v>
      </c>
      <c r="L4173" s="46">
        <f t="shared" si="846"/>
        <v>37670</v>
      </c>
      <c r="M4173" s="46">
        <v>85</v>
      </c>
      <c r="N4173" s="46">
        <f t="shared" si="847"/>
        <v>37755</v>
      </c>
      <c r="O4173" s="46">
        <f t="shared" si="848"/>
        <v>2225</v>
      </c>
      <c r="P4173" s="46" t="s">
        <v>30</v>
      </c>
      <c r="Q4173" s="58">
        <f t="shared" si="849"/>
        <v>0</v>
      </c>
      <c r="R4173" s="46" t="str">
        <f t="shared" si="850"/>
        <v>-</v>
      </c>
      <c r="S4173" s="58" t="str">
        <f t="shared" si="851"/>
        <v>No Discount</v>
      </c>
      <c r="T4173" s="46" t="str">
        <f t="shared" si="852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853"/>
        <v>0</v>
      </c>
      <c r="W4173" s="46" t="str">
        <f t="shared" si="854"/>
        <v>-</v>
      </c>
      <c r="X4173" s="58">
        <f t="shared" si="855"/>
        <v>0</v>
      </c>
      <c r="Y4173" s="46" t="str">
        <f t="shared" si="856"/>
        <v>Yes</v>
      </c>
      <c r="Z4173" s="46" t="str">
        <f t="shared" si="857"/>
        <v>Very high</v>
      </c>
    </row>
    <row r="4174" spans="1:26" x14ac:dyDescent="0.25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845"/>
        <v>4669</v>
      </c>
      <c r="L4174" s="46">
        <f t="shared" si="846"/>
        <v>4851</v>
      </c>
      <c r="M4174" s="46">
        <v>93</v>
      </c>
      <c r="N4174" s="46">
        <f t="shared" si="847"/>
        <v>4944</v>
      </c>
      <c r="O4174" s="46">
        <f t="shared" si="848"/>
        <v>275</v>
      </c>
      <c r="P4174" s="46" t="s">
        <v>30</v>
      </c>
      <c r="Q4174" s="58">
        <f t="shared" si="849"/>
        <v>0.3</v>
      </c>
      <c r="R4174" s="46">
        <f t="shared" si="850"/>
        <v>1483.2</v>
      </c>
      <c r="S4174" s="58" t="str">
        <f t="shared" si="851"/>
        <v>No Discount</v>
      </c>
      <c r="T4174" s="46" t="str">
        <f t="shared" si="852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853"/>
        <v>0.3</v>
      </c>
      <c r="W4174" s="46">
        <f t="shared" si="854"/>
        <v>1483.2</v>
      </c>
      <c r="X4174" s="58">
        <f t="shared" si="855"/>
        <v>0</v>
      </c>
      <c r="Y4174" s="46" t="str">
        <f t="shared" si="856"/>
        <v>No</v>
      </c>
      <c r="Z4174" s="46" t="str">
        <f t="shared" si="857"/>
        <v>Very high</v>
      </c>
    </row>
    <row r="4175" spans="1:26" x14ac:dyDescent="0.25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845"/>
        <v>1020</v>
      </c>
      <c r="L4175" s="46">
        <f t="shared" si="846"/>
        <v>1110</v>
      </c>
      <c r="M4175" s="46">
        <v>32</v>
      </c>
      <c r="N4175" s="46">
        <f t="shared" si="847"/>
        <v>1142</v>
      </c>
      <c r="O4175" s="46">
        <f t="shared" si="848"/>
        <v>122</v>
      </c>
      <c r="P4175" s="46" t="s">
        <v>30</v>
      </c>
      <c r="Q4175" s="58">
        <f t="shared" si="849"/>
        <v>0</v>
      </c>
      <c r="R4175" s="46" t="str">
        <f t="shared" si="850"/>
        <v>-</v>
      </c>
      <c r="S4175" s="58" t="str">
        <f t="shared" si="851"/>
        <v>No Discount</v>
      </c>
      <c r="T4175" s="46" t="str">
        <f t="shared" si="852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853"/>
        <v>0</v>
      </c>
      <c r="W4175" s="46" t="str">
        <f t="shared" si="854"/>
        <v>-</v>
      </c>
      <c r="X4175" s="58">
        <f t="shared" si="855"/>
        <v>0</v>
      </c>
      <c r="Y4175" s="46" t="str">
        <f t="shared" si="856"/>
        <v>No</v>
      </c>
      <c r="Z4175" s="46" t="str">
        <f t="shared" si="857"/>
        <v>MID</v>
      </c>
    </row>
    <row r="4176" spans="1:26" x14ac:dyDescent="0.25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845"/>
        <v>196</v>
      </c>
      <c r="L4176" s="46">
        <f t="shared" si="846"/>
        <v>202</v>
      </c>
      <c r="M4176" s="46">
        <v>10</v>
      </c>
      <c r="N4176" s="46">
        <f t="shared" si="847"/>
        <v>212</v>
      </c>
      <c r="O4176" s="46">
        <f t="shared" si="848"/>
        <v>16</v>
      </c>
      <c r="P4176" s="46" t="s">
        <v>30</v>
      </c>
      <c r="Q4176" s="58">
        <f t="shared" si="849"/>
        <v>0</v>
      </c>
      <c r="R4176" s="46" t="str">
        <f t="shared" si="850"/>
        <v>-</v>
      </c>
      <c r="S4176" s="58" t="str">
        <f t="shared" si="851"/>
        <v>No Discount</v>
      </c>
      <c r="T4176" s="46" t="str">
        <f t="shared" si="852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853"/>
        <v>0</v>
      </c>
      <c r="W4176" s="46" t="str">
        <f t="shared" si="854"/>
        <v>-</v>
      </c>
      <c r="X4176" s="58">
        <f t="shared" si="855"/>
        <v>0</v>
      </c>
      <c r="Y4176" s="46" t="str">
        <f t="shared" si="856"/>
        <v>No</v>
      </c>
      <c r="Z4176" s="46" t="str">
        <f t="shared" si="857"/>
        <v>LOW</v>
      </c>
    </row>
    <row r="4177" spans="1:26" x14ac:dyDescent="0.25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845"/>
        <v>3477</v>
      </c>
      <c r="L4177" s="46">
        <f t="shared" si="846"/>
        <v>3615</v>
      </c>
      <c r="M4177" s="46">
        <v>79</v>
      </c>
      <c r="N4177" s="46">
        <f t="shared" si="847"/>
        <v>3694</v>
      </c>
      <c r="O4177" s="46">
        <f t="shared" si="848"/>
        <v>217</v>
      </c>
      <c r="P4177" s="46" t="s">
        <v>28</v>
      </c>
      <c r="Q4177" s="58">
        <f t="shared" si="849"/>
        <v>0</v>
      </c>
      <c r="R4177" s="46" t="str">
        <f t="shared" si="850"/>
        <v>-</v>
      </c>
      <c r="S4177" s="58" t="str">
        <f t="shared" si="851"/>
        <v>No Discount</v>
      </c>
      <c r="T4177" s="46" t="str">
        <f t="shared" si="852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853"/>
        <v>0</v>
      </c>
      <c r="W4177" s="46" t="str">
        <f t="shared" si="854"/>
        <v>-</v>
      </c>
      <c r="X4177" s="58">
        <f t="shared" si="855"/>
        <v>0</v>
      </c>
      <c r="Y4177" s="46" t="str">
        <f t="shared" si="856"/>
        <v>Yes</v>
      </c>
      <c r="Z4177" s="46" t="str">
        <f t="shared" si="857"/>
        <v>Very high</v>
      </c>
    </row>
    <row r="4178" spans="1:26" x14ac:dyDescent="0.25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845"/>
        <v>39246</v>
      </c>
      <c r="L4178" s="46">
        <f t="shared" si="846"/>
        <v>42846</v>
      </c>
      <c r="M4178" s="46">
        <v>25</v>
      </c>
      <c r="N4178" s="46">
        <f t="shared" si="847"/>
        <v>42871</v>
      </c>
      <c r="O4178" s="46">
        <f t="shared" si="848"/>
        <v>3625</v>
      </c>
      <c r="P4178" s="46" t="s">
        <v>28</v>
      </c>
      <c r="Q4178" s="58">
        <f t="shared" si="849"/>
        <v>0</v>
      </c>
      <c r="R4178" s="46">
        <f t="shared" si="850"/>
        <v>6430.65</v>
      </c>
      <c r="S4178" s="58" t="str">
        <f t="shared" si="851"/>
        <v>No Discount</v>
      </c>
      <c r="T4178" s="46" t="str">
        <f t="shared" si="852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853"/>
        <v>0</v>
      </c>
      <c r="W4178" s="46" t="str">
        <f t="shared" si="854"/>
        <v>-</v>
      </c>
      <c r="X4178" s="58">
        <f t="shared" si="855"/>
        <v>0</v>
      </c>
      <c r="Y4178" s="46" t="str">
        <f t="shared" si="856"/>
        <v>Yes</v>
      </c>
      <c r="Z4178" s="46" t="str">
        <f t="shared" si="857"/>
        <v>MID</v>
      </c>
    </row>
    <row r="4179" spans="1:26" x14ac:dyDescent="0.25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845"/>
        <v>19974</v>
      </c>
      <c r="L4179" s="46">
        <f t="shared" si="846"/>
        <v>21981</v>
      </c>
      <c r="M4179" s="46">
        <v>47</v>
      </c>
      <c r="N4179" s="46">
        <f t="shared" si="847"/>
        <v>22028</v>
      </c>
      <c r="O4179" s="46">
        <f t="shared" si="848"/>
        <v>2054</v>
      </c>
      <c r="P4179" s="46" t="s">
        <v>30</v>
      </c>
      <c r="Q4179" s="58">
        <f t="shared" si="849"/>
        <v>0</v>
      </c>
      <c r="R4179" s="46" t="str">
        <f t="shared" si="850"/>
        <v>-</v>
      </c>
      <c r="S4179" s="58" t="str">
        <f t="shared" si="851"/>
        <v>No Discount</v>
      </c>
      <c r="T4179" s="46" t="str">
        <f t="shared" si="852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853"/>
        <v>0</v>
      </c>
      <c r="W4179" s="46" t="str">
        <f t="shared" si="854"/>
        <v>-</v>
      </c>
      <c r="X4179" s="58">
        <f t="shared" si="855"/>
        <v>0</v>
      </c>
      <c r="Y4179" s="46" t="str">
        <f t="shared" si="856"/>
        <v>Yes</v>
      </c>
      <c r="Z4179" s="46" t="str">
        <f t="shared" si="857"/>
        <v>HIGH</v>
      </c>
    </row>
    <row r="4180" spans="1:26" x14ac:dyDescent="0.25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845"/>
        <v>15580</v>
      </c>
      <c r="L4180" s="46">
        <f t="shared" si="846"/>
        <v>15880</v>
      </c>
      <c r="M4180" s="46">
        <v>99</v>
      </c>
      <c r="N4180" s="46">
        <f t="shared" si="847"/>
        <v>15979</v>
      </c>
      <c r="O4180" s="46">
        <f t="shared" si="848"/>
        <v>399</v>
      </c>
      <c r="P4180" s="46" t="s">
        <v>64</v>
      </c>
      <c r="Q4180" s="58">
        <f t="shared" si="849"/>
        <v>0</v>
      </c>
      <c r="R4180" s="46" t="str">
        <f t="shared" si="850"/>
        <v>-</v>
      </c>
      <c r="S4180" s="58" t="str">
        <f t="shared" si="851"/>
        <v>No Discount</v>
      </c>
      <c r="T4180" s="46" t="str">
        <f t="shared" si="852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853"/>
        <v>0</v>
      </c>
      <c r="W4180" s="46" t="str">
        <f t="shared" si="854"/>
        <v>-</v>
      </c>
      <c r="X4180" s="58">
        <f t="shared" si="855"/>
        <v>0</v>
      </c>
      <c r="Y4180" s="46" t="str">
        <f t="shared" si="856"/>
        <v>Yes</v>
      </c>
      <c r="Z4180" s="46" t="str">
        <f t="shared" si="857"/>
        <v>Very high</v>
      </c>
    </row>
    <row r="4181" spans="1:26" x14ac:dyDescent="0.25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845"/>
        <v>2418</v>
      </c>
      <c r="L4181" s="46">
        <f t="shared" si="846"/>
        <v>2636</v>
      </c>
      <c r="M4181" s="46">
        <v>77</v>
      </c>
      <c r="N4181" s="46">
        <f t="shared" si="847"/>
        <v>2713</v>
      </c>
      <c r="O4181" s="46">
        <f t="shared" si="848"/>
        <v>295</v>
      </c>
      <c r="P4181" s="46" t="s">
        <v>30</v>
      </c>
      <c r="Q4181" s="58">
        <f t="shared" si="849"/>
        <v>0.3</v>
      </c>
      <c r="R4181" s="46">
        <f t="shared" si="850"/>
        <v>813.9</v>
      </c>
      <c r="S4181" s="58" t="str">
        <f t="shared" si="851"/>
        <v>No Discount</v>
      </c>
      <c r="T4181" s="46" t="str">
        <f t="shared" si="852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853"/>
        <v>0.3</v>
      </c>
      <c r="W4181" s="46">
        <f t="shared" si="854"/>
        <v>813.9</v>
      </c>
      <c r="X4181" s="58">
        <f t="shared" si="855"/>
        <v>0</v>
      </c>
      <c r="Y4181" s="46" t="str">
        <f t="shared" si="856"/>
        <v>Yes</v>
      </c>
      <c r="Z4181" s="46" t="str">
        <f t="shared" si="857"/>
        <v>Very high</v>
      </c>
    </row>
    <row r="4182" spans="1:26" x14ac:dyDescent="0.25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845"/>
        <v>133</v>
      </c>
      <c r="L4182" s="46">
        <f t="shared" si="846"/>
        <v>144</v>
      </c>
      <c r="M4182" s="46">
        <v>30</v>
      </c>
      <c r="N4182" s="46">
        <f t="shared" si="847"/>
        <v>174</v>
      </c>
      <c r="O4182" s="46">
        <f t="shared" si="848"/>
        <v>41</v>
      </c>
      <c r="P4182" s="46" t="s">
        <v>30</v>
      </c>
      <c r="Q4182" s="58">
        <f t="shared" si="849"/>
        <v>0.3</v>
      </c>
      <c r="R4182" s="46">
        <f t="shared" si="850"/>
        <v>52.199999999999996</v>
      </c>
      <c r="S4182" s="58" t="str">
        <f t="shared" si="851"/>
        <v>No Discount</v>
      </c>
      <c r="T4182" s="46" t="str">
        <f t="shared" si="852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853"/>
        <v>0.3</v>
      </c>
      <c r="W4182" s="46">
        <f t="shared" si="854"/>
        <v>52.199999999999996</v>
      </c>
      <c r="X4182" s="58">
        <f t="shared" si="855"/>
        <v>0</v>
      </c>
      <c r="Y4182" s="46" t="str">
        <f t="shared" si="856"/>
        <v>No</v>
      </c>
      <c r="Z4182" s="46" t="str">
        <f t="shared" si="857"/>
        <v>MID</v>
      </c>
    </row>
    <row r="4183" spans="1:26" x14ac:dyDescent="0.25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845"/>
        <v>1334</v>
      </c>
      <c r="L4183" s="46">
        <f t="shared" si="846"/>
        <v>1413</v>
      </c>
      <c r="M4183" s="46">
        <v>90</v>
      </c>
      <c r="N4183" s="46">
        <f t="shared" si="847"/>
        <v>1503</v>
      </c>
      <c r="O4183" s="46">
        <f t="shared" si="848"/>
        <v>169</v>
      </c>
      <c r="P4183" s="46" t="s">
        <v>30</v>
      </c>
      <c r="Q4183" s="58">
        <f t="shared" si="849"/>
        <v>0</v>
      </c>
      <c r="R4183" s="46">
        <f t="shared" si="850"/>
        <v>225.45</v>
      </c>
      <c r="S4183" s="58" t="str">
        <f t="shared" si="851"/>
        <v>No Discount</v>
      </c>
      <c r="T4183" s="46" t="str">
        <f t="shared" si="852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853"/>
        <v>0</v>
      </c>
      <c r="W4183" s="46" t="str">
        <f t="shared" si="854"/>
        <v>-</v>
      </c>
      <c r="X4183" s="58">
        <f t="shared" si="855"/>
        <v>0</v>
      </c>
      <c r="Y4183" s="46" t="str">
        <f t="shared" si="856"/>
        <v>No</v>
      </c>
      <c r="Z4183" s="46" t="str">
        <f t="shared" si="857"/>
        <v>Very high</v>
      </c>
    </row>
    <row r="4184" spans="1:26" x14ac:dyDescent="0.25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845"/>
        <v>11388</v>
      </c>
      <c r="L4184" s="46">
        <f t="shared" si="846"/>
        <v>12054</v>
      </c>
      <c r="M4184" s="46">
        <v>48</v>
      </c>
      <c r="N4184" s="46">
        <f t="shared" si="847"/>
        <v>12102</v>
      </c>
      <c r="O4184" s="46">
        <f t="shared" si="848"/>
        <v>714</v>
      </c>
      <c r="P4184" s="46" t="s">
        <v>30</v>
      </c>
      <c r="Q4184" s="58">
        <f t="shared" si="849"/>
        <v>0</v>
      </c>
      <c r="R4184" s="46" t="str">
        <f t="shared" si="850"/>
        <v>-</v>
      </c>
      <c r="S4184" s="58" t="str">
        <f t="shared" si="851"/>
        <v>No Discount</v>
      </c>
      <c r="T4184" s="46" t="str">
        <f t="shared" si="852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853"/>
        <v>0</v>
      </c>
      <c r="W4184" s="46" t="str">
        <f t="shared" si="854"/>
        <v>-</v>
      </c>
      <c r="X4184" s="58">
        <f t="shared" si="855"/>
        <v>0</v>
      </c>
      <c r="Y4184" s="46" t="str">
        <f t="shared" si="856"/>
        <v>Yes</v>
      </c>
      <c r="Z4184" s="46" t="str">
        <f t="shared" si="857"/>
        <v>HIGH</v>
      </c>
    </row>
    <row r="4185" spans="1:26" x14ac:dyDescent="0.25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845"/>
        <v>1056</v>
      </c>
      <c r="L4185" s="46">
        <f t="shared" si="846"/>
        <v>1104</v>
      </c>
      <c r="M4185" s="46">
        <v>30</v>
      </c>
      <c r="N4185" s="46">
        <f t="shared" si="847"/>
        <v>1134</v>
      </c>
      <c r="O4185" s="46">
        <f t="shared" si="848"/>
        <v>78</v>
      </c>
      <c r="P4185" s="46" t="s">
        <v>30</v>
      </c>
      <c r="Q4185" s="58">
        <f t="shared" si="849"/>
        <v>0.3</v>
      </c>
      <c r="R4185" s="46">
        <f t="shared" si="850"/>
        <v>340.2</v>
      </c>
      <c r="S4185" s="58" t="str">
        <f t="shared" si="851"/>
        <v>No Discount</v>
      </c>
      <c r="T4185" s="46" t="str">
        <f t="shared" si="852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853"/>
        <v>0.3</v>
      </c>
      <c r="W4185" s="46">
        <f t="shared" si="854"/>
        <v>340.2</v>
      </c>
      <c r="X4185" s="58">
        <f t="shared" si="855"/>
        <v>0</v>
      </c>
      <c r="Y4185" s="46" t="str">
        <f t="shared" si="856"/>
        <v>No</v>
      </c>
      <c r="Z4185" s="46" t="str">
        <f t="shared" si="857"/>
        <v>MID</v>
      </c>
    </row>
    <row r="4186" spans="1:26" x14ac:dyDescent="0.25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845"/>
        <v>901</v>
      </c>
      <c r="L4186" s="46">
        <f t="shared" si="846"/>
        <v>954</v>
      </c>
      <c r="M4186" s="46">
        <v>20</v>
      </c>
      <c r="N4186" s="46">
        <f t="shared" si="847"/>
        <v>974</v>
      </c>
      <c r="O4186" s="46">
        <f t="shared" si="848"/>
        <v>73</v>
      </c>
      <c r="P4186" s="46" t="s">
        <v>28</v>
      </c>
      <c r="Q4186" s="58">
        <f t="shared" si="849"/>
        <v>0</v>
      </c>
      <c r="R4186" s="46">
        <f t="shared" si="850"/>
        <v>272.72000000000003</v>
      </c>
      <c r="S4186" s="58" t="str">
        <f t="shared" si="851"/>
        <v>No Discount</v>
      </c>
      <c r="T4186" s="46" t="str">
        <f t="shared" si="852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853"/>
        <v>0</v>
      </c>
      <c r="W4186" s="46">
        <f t="shared" si="854"/>
        <v>272.72000000000003</v>
      </c>
      <c r="X4186" s="58">
        <f t="shared" si="855"/>
        <v>0</v>
      </c>
      <c r="Y4186" s="46" t="str">
        <f t="shared" si="856"/>
        <v>No</v>
      </c>
      <c r="Z4186" s="46" t="str">
        <f t="shared" si="857"/>
        <v>LOW</v>
      </c>
    </row>
    <row r="4187" spans="1:26" x14ac:dyDescent="0.25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845"/>
        <v>936</v>
      </c>
      <c r="L4187" s="46">
        <f t="shared" si="846"/>
        <v>1022</v>
      </c>
      <c r="M4187" s="46">
        <v>28</v>
      </c>
      <c r="N4187" s="46">
        <f t="shared" si="847"/>
        <v>1050</v>
      </c>
      <c r="O4187" s="46">
        <f t="shared" si="848"/>
        <v>114</v>
      </c>
      <c r="P4187" s="46" t="s">
        <v>28</v>
      </c>
      <c r="Q4187" s="58">
        <f t="shared" si="849"/>
        <v>0.3</v>
      </c>
      <c r="R4187" s="46">
        <f t="shared" si="850"/>
        <v>315</v>
      </c>
      <c r="S4187" s="58" t="str">
        <f t="shared" si="851"/>
        <v>No Discount</v>
      </c>
      <c r="T4187" s="46" t="str">
        <f t="shared" si="852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853"/>
        <v>0.3</v>
      </c>
      <c r="W4187" s="46">
        <f t="shared" si="854"/>
        <v>315</v>
      </c>
      <c r="X4187" s="58">
        <f t="shared" si="855"/>
        <v>0</v>
      </c>
      <c r="Y4187" s="46" t="str">
        <f t="shared" si="856"/>
        <v>No</v>
      </c>
      <c r="Z4187" s="46" t="str">
        <f t="shared" si="857"/>
        <v>MID</v>
      </c>
    </row>
    <row r="4188" spans="1:26" x14ac:dyDescent="0.25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845"/>
        <v>1458</v>
      </c>
      <c r="L4188" s="46">
        <f t="shared" si="846"/>
        <v>1574</v>
      </c>
      <c r="M4188" s="46">
        <v>49</v>
      </c>
      <c r="N4188" s="46">
        <f t="shared" si="847"/>
        <v>1623</v>
      </c>
      <c r="O4188" s="46">
        <f t="shared" si="848"/>
        <v>165</v>
      </c>
      <c r="P4188" s="46" t="s">
        <v>30</v>
      </c>
      <c r="Q4188" s="58">
        <f t="shared" si="849"/>
        <v>0</v>
      </c>
      <c r="R4188" s="46" t="str">
        <f t="shared" si="850"/>
        <v>-</v>
      </c>
      <c r="S4188" s="58" t="str">
        <f t="shared" si="851"/>
        <v>No Discount</v>
      </c>
      <c r="T4188" s="46" t="str">
        <f t="shared" si="852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853"/>
        <v>0</v>
      </c>
      <c r="W4188" s="46" t="str">
        <f t="shared" si="854"/>
        <v>-</v>
      </c>
      <c r="X4188" s="58">
        <f t="shared" si="855"/>
        <v>0</v>
      </c>
      <c r="Y4188" s="46" t="str">
        <f t="shared" si="856"/>
        <v>Yes</v>
      </c>
      <c r="Z4188" s="46" t="str">
        <f t="shared" si="857"/>
        <v>HIGH</v>
      </c>
    </row>
    <row r="4189" spans="1:26" x14ac:dyDescent="0.25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845"/>
        <v>746</v>
      </c>
      <c r="L4189" s="46">
        <f t="shared" si="846"/>
        <v>805</v>
      </c>
      <c r="M4189" s="46">
        <v>35</v>
      </c>
      <c r="N4189" s="46">
        <f t="shared" si="847"/>
        <v>840</v>
      </c>
      <c r="O4189" s="46">
        <f t="shared" si="848"/>
        <v>94</v>
      </c>
      <c r="P4189" s="46" t="s">
        <v>30</v>
      </c>
      <c r="Q4189" s="58">
        <f t="shared" si="849"/>
        <v>0</v>
      </c>
      <c r="R4189" s="46" t="str">
        <f t="shared" si="850"/>
        <v>-</v>
      </c>
      <c r="S4189" s="58" t="str">
        <f t="shared" si="851"/>
        <v>No Discount</v>
      </c>
      <c r="T4189" s="46" t="str">
        <f t="shared" si="852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853"/>
        <v>0</v>
      </c>
      <c r="W4189" s="46" t="str">
        <f t="shared" si="854"/>
        <v>-</v>
      </c>
      <c r="X4189" s="58">
        <f t="shared" si="855"/>
        <v>0</v>
      </c>
      <c r="Y4189" s="46" t="str">
        <f t="shared" si="856"/>
        <v>No</v>
      </c>
      <c r="Z4189" s="46" t="str">
        <f t="shared" si="857"/>
        <v>MID</v>
      </c>
    </row>
    <row r="4190" spans="1:26" x14ac:dyDescent="0.25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845"/>
        <v>49770</v>
      </c>
      <c r="L4190" s="46">
        <f t="shared" si="846"/>
        <v>55284</v>
      </c>
      <c r="M4190" s="46">
        <v>80</v>
      </c>
      <c r="N4190" s="46">
        <f t="shared" si="847"/>
        <v>55364</v>
      </c>
      <c r="O4190" s="46">
        <f t="shared" si="848"/>
        <v>5594</v>
      </c>
      <c r="P4190" s="46" t="s">
        <v>64</v>
      </c>
      <c r="Q4190" s="58">
        <f t="shared" si="849"/>
        <v>0</v>
      </c>
      <c r="R4190" s="46">
        <f t="shared" si="850"/>
        <v>8304.6</v>
      </c>
      <c r="S4190" s="58" t="str">
        <f t="shared" si="851"/>
        <v>No Discount</v>
      </c>
      <c r="T4190" s="46" t="str">
        <f t="shared" si="852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853"/>
        <v>0</v>
      </c>
      <c r="W4190" s="46" t="str">
        <f t="shared" si="854"/>
        <v>-</v>
      </c>
      <c r="X4190" s="58">
        <f t="shared" si="855"/>
        <v>0</v>
      </c>
      <c r="Y4190" s="46" t="str">
        <f t="shared" si="856"/>
        <v>Yes</v>
      </c>
      <c r="Z4190" s="46" t="str">
        <f t="shared" si="857"/>
        <v>Very high</v>
      </c>
    </row>
    <row r="4191" spans="1:26" x14ac:dyDescent="0.25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845"/>
        <v>294</v>
      </c>
      <c r="L4191" s="46">
        <f t="shared" si="846"/>
        <v>303</v>
      </c>
      <c r="M4191" s="46">
        <v>10</v>
      </c>
      <c r="N4191" s="46">
        <f t="shared" si="847"/>
        <v>313</v>
      </c>
      <c r="O4191" s="46">
        <f t="shared" si="848"/>
        <v>19</v>
      </c>
      <c r="P4191" s="46" t="s">
        <v>28</v>
      </c>
      <c r="Q4191" s="58">
        <f t="shared" si="849"/>
        <v>0</v>
      </c>
      <c r="R4191" s="46" t="str">
        <f t="shared" si="850"/>
        <v>-</v>
      </c>
      <c r="S4191" s="58" t="str">
        <f t="shared" si="851"/>
        <v>No Discount</v>
      </c>
      <c r="T4191" s="46" t="str">
        <f t="shared" si="852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853"/>
        <v>0</v>
      </c>
      <c r="W4191" s="46" t="str">
        <f t="shared" si="854"/>
        <v>-</v>
      </c>
      <c r="X4191" s="58">
        <f t="shared" si="855"/>
        <v>0</v>
      </c>
      <c r="Y4191" s="46" t="str">
        <f t="shared" si="856"/>
        <v>No</v>
      </c>
      <c r="Z4191" s="46" t="str">
        <f t="shared" si="857"/>
        <v>LOW</v>
      </c>
    </row>
    <row r="4192" spans="1:26" x14ac:dyDescent="0.25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845"/>
        <v>3580</v>
      </c>
      <c r="L4192" s="46">
        <f t="shared" si="846"/>
        <v>3756</v>
      </c>
      <c r="M4192" s="46">
        <v>42</v>
      </c>
      <c r="N4192" s="46">
        <f t="shared" si="847"/>
        <v>3798</v>
      </c>
      <c r="O4192" s="46">
        <f t="shared" si="848"/>
        <v>218</v>
      </c>
      <c r="P4192" s="46" t="s">
        <v>30</v>
      </c>
      <c r="Q4192" s="58">
        <f t="shared" si="849"/>
        <v>0</v>
      </c>
      <c r="R4192" s="46" t="str">
        <f t="shared" si="850"/>
        <v>-</v>
      </c>
      <c r="S4192" s="58" t="str">
        <f t="shared" si="851"/>
        <v>No Discount</v>
      </c>
      <c r="T4192" s="46" t="str">
        <f t="shared" si="852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853"/>
        <v>0</v>
      </c>
      <c r="W4192" s="46" t="str">
        <f t="shared" si="854"/>
        <v>-</v>
      </c>
      <c r="X4192" s="58">
        <f t="shared" si="855"/>
        <v>0</v>
      </c>
      <c r="Y4192" s="46" t="str">
        <f t="shared" si="856"/>
        <v>Yes</v>
      </c>
      <c r="Z4192" s="46" t="str">
        <f t="shared" si="857"/>
        <v>HIGH</v>
      </c>
    </row>
    <row r="4193" spans="1:26" x14ac:dyDescent="0.25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845"/>
        <v>8100</v>
      </c>
      <c r="L4193" s="46">
        <f t="shared" si="846"/>
        <v>8500</v>
      </c>
      <c r="M4193" s="46">
        <v>22</v>
      </c>
      <c r="N4193" s="46">
        <f t="shared" si="847"/>
        <v>8522</v>
      </c>
      <c r="O4193" s="46">
        <f t="shared" si="848"/>
        <v>422</v>
      </c>
      <c r="P4193" s="46" t="s">
        <v>30</v>
      </c>
      <c r="Q4193" s="58">
        <f t="shared" si="849"/>
        <v>0</v>
      </c>
      <c r="R4193" s="46">
        <f t="shared" si="850"/>
        <v>1278.3</v>
      </c>
      <c r="S4193" s="58" t="str">
        <f t="shared" si="851"/>
        <v>No Discount</v>
      </c>
      <c r="T4193" s="46" t="str">
        <f t="shared" si="852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853"/>
        <v>0</v>
      </c>
      <c r="W4193" s="46" t="str">
        <f t="shared" si="854"/>
        <v>-</v>
      </c>
      <c r="X4193" s="58">
        <f t="shared" si="855"/>
        <v>0</v>
      </c>
      <c r="Y4193" s="46" t="str">
        <f t="shared" si="856"/>
        <v>Yes</v>
      </c>
      <c r="Z4193" s="46" t="str">
        <f t="shared" si="857"/>
        <v>MID</v>
      </c>
    </row>
    <row r="4194" spans="1:26" x14ac:dyDescent="0.25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845"/>
        <v>5056</v>
      </c>
      <c r="L4194" s="46">
        <f t="shared" si="846"/>
        <v>5254</v>
      </c>
      <c r="M4194" s="46">
        <v>62</v>
      </c>
      <c r="N4194" s="46">
        <f t="shared" si="847"/>
        <v>5316</v>
      </c>
      <c r="O4194" s="46">
        <f t="shared" si="848"/>
        <v>260</v>
      </c>
      <c r="P4194" s="46" t="s">
        <v>152</v>
      </c>
      <c r="Q4194" s="58">
        <f t="shared" si="849"/>
        <v>0.3</v>
      </c>
      <c r="R4194" s="46">
        <f t="shared" si="850"/>
        <v>1594.8</v>
      </c>
      <c r="S4194" s="58" t="str">
        <f t="shared" si="851"/>
        <v>No Discount</v>
      </c>
      <c r="T4194" s="46" t="str">
        <f t="shared" si="852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853"/>
        <v>0.3</v>
      </c>
      <c r="W4194" s="46">
        <f t="shared" si="854"/>
        <v>1594.8</v>
      </c>
      <c r="X4194" s="58">
        <f t="shared" si="855"/>
        <v>0</v>
      </c>
      <c r="Y4194" s="46" t="str">
        <f t="shared" si="856"/>
        <v>Yes</v>
      </c>
      <c r="Z4194" s="46" t="str">
        <f t="shared" si="857"/>
        <v>Very high</v>
      </c>
    </row>
    <row r="4195" spans="1:26" x14ac:dyDescent="0.25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845"/>
        <v>6401</v>
      </c>
      <c r="L4195" s="46">
        <f t="shared" si="846"/>
        <v>6400</v>
      </c>
      <c r="M4195" s="46">
        <v>53</v>
      </c>
      <c r="N4195" s="46">
        <f t="shared" si="847"/>
        <v>6453</v>
      </c>
      <c r="O4195" s="46">
        <f t="shared" si="848"/>
        <v>52</v>
      </c>
      <c r="P4195" s="46" t="s">
        <v>30</v>
      </c>
      <c r="Q4195" s="58">
        <f t="shared" si="849"/>
        <v>0</v>
      </c>
      <c r="R4195" s="46">
        <f t="shared" si="850"/>
        <v>967.94999999999993</v>
      </c>
      <c r="S4195" s="58" t="str">
        <f t="shared" si="851"/>
        <v>No Discount</v>
      </c>
      <c r="T4195" s="46" t="str">
        <f t="shared" si="852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853"/>
        <v>0</v>
      </c>
      <c r="W4195" s="46" t="str">
        <f t="shared" si="854"/>
        <v>-</v>
      </c>
      <c r="X4195" s="58">
        <f t="shared" si="855"/>
        <v>0</v>
      </c>
      <c r="Y4195" s="46" t="str">
        <f t="shared" si="856"/>
        <v>Yes</v>
      </c>
      <c r="Z4195" s="46" t="str">
        <f t="shared" si="857"/>
        <v>HIGH</v>
      </c>
    </row>
    <row r="4196" spans="1:26" x14ac:dyDescent="0.25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845"/>
        <v>20307</v>
      </c>
      <c r="L4196" s="46">
        <f t="shared" si="846"/>
        <v>22568</v>
      </c>
      <c r="M4196" s="46">
        <v>72</v>
      </c>
      <c r="N4196" s="46">
        <f t="shared" si="847"/>
        <v>22640</v>
      </c>
      <c r="O4196" s="46">
        <f t="shared" si="848"/>
        <v>2333</v>
      </c>
      <c r="P4196" s="46" t="s">
        <v>28</v>
      </c>
      <c r="Q4196" s="58">
        <f t="shared" si="849"/>
        <v>0.3</v>
      </c>
      <c r="R4196" s="46">
        <f t="shared" si="850"/>
        <v>6792</v>
      </c>
      <c r="S4196" s="58" t="str">
        <f t="shared" si="851"/>
        <v>No Discount</v>
      </c>
      <c r="T4196" s="46" t="str">
        <f t="shared" si="852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853"/>
        <v>0.3</v>
      </c>
      <c r="W4196" s="46">
        <f t="shared" si="854"/>
        <v>6792</v>
      </c>
      <c r="X4196" s="58">
        <f t="shared" si="855"/>
        <v>0</v>
      </c>
      <c r="Y4196" s="46" t="str">
        <f t="shared" si="856"/>
        <v>Yes</v>
      </c>
      <c r="Z4196" s="46" t="str">
        <f t="shared" si="857"/>
        <v>Very high</v>
      </c>
    </row>
    <row r="4197" spans="1:26" x14ac:dyDescent="0.25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845"/>
        <v>2596</v>
      </c>
      <c r="L4197" s="46">
        <f t="shared" si="846"/>
        <v>2829</v>
      </c>
      <c r="M4197" s="46">
        <v>53</v>
      </c>
      <c r="N4197" s="46">
        <f t="shared" si="847"/>
        <v>2882</v>
      </c>
      <c r="O4197" s="46">
        <f t="shared" si="848"/>
        <v>286</v>
      </c>
      <c r="P4197" s="46" t="s">
        <v>30</v>
      </c>
      <c r="Q4197" s="58">
        <f t="shared" si="849"/>
        <v>0</v>
      </c>
      <c r="R4197" s="46" t="str">
        <f t="shared" si="850"/>
        <v>-</v>
      </c>
      <c r="S4197" s="58" t="str">
        <f t="shared" si="851"/>
        <v>No Discount</v>
      </c>
      <c r="T4197" s="46" t="str">
        <f t="shared" si="852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si="853"/>
        <v>0</v>
      </c>
      <c r="W4197" s="46" t="str">
        <f t="shared" si="854"/>
        <v>-</v>
      </c>
      <c r="X4197" s="58">
        <f t="shared" si="855"/>
        <v>0</v>
      </c>
      <c r="Y4197" s="46" t="str">
        <f t="shared" si="856"/>
        <v>Yes</v>
      </c>
      <c r="Z4197" s="46" t="str">
        <f t="shared" si="857"/>
        <v>HIGH</v>
      </c>
    </row>
    <row r="4198" spans="1:26" x14ac:dyDescent="0.25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845"/>
        <v>13216</v>
      </c>
      <c r="L4198" s="46">
        <f t="shared" si="846"/>
        <v>13736</v>
      </c>
      <c r="M4198" s="46">
        <v>53</v>
      </c>
      <c r="N4198" s="46">
        <f t="shared" si="847"/>
        <v>13789</v>
      </c>
      <c r="O4198" s="46">
        <f t="shared" si="848"/>
        <v>573</v>
      </c>
      <c r="P4198" s="46" t="s">
        <v>30</v>
      </c>
      <c r="Q4198" s="58">
        <f t="shared" si="849"/>
        <v>0.3</v>
      </c>
      <c r="R4198" s="46">
        <f t="shared" si="850"/>
        <v>4136.7</v>
      </c>
      <c r="S4198" s="58" t="str">
        <f t="shared" si="851"/>
        <v>No Discount</v>
      </c>
      <c r="T4198" s="46" t="str">
        <f t="shared" si="852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853"/>
        <v>0.3</v>
      </c>
      <c r="W4198" s="46">
        <f t="shared" si="854"/>
        <v>4136.7</v>
      </c>
      <c r="X4198" s="58">
        <f t="shared" si="855"/>
        <v>0</v>
      </c>
      <c r="Y4198" s="46" t="str">
        <f t="shared" si="856"/>
        <v>Yes</v>
      </c>
      <c r="Z4198" s="46" t="str">
        <f t="shared" si="857"/>
        <v>HIGH</v>
      </c>
    </row>
    <row r="4199" spans="1:26" x14ac:dyDescent="0.25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845"/>
        <v>3216</v>
      </c>
      <c r="L4199" s="46">
        <f t="shared" si="846"/>
        <v>3507</v>
      </c>
      <c r="M4199" s="46">
        <v>85</v>
      </c>
      <c r="N4199" s="46">
        <f t="shared" si="847"/>
        <v>3592</v>
      </c>
      <c r="O4199" s="46">
        <f t="shared" si="848"/>
        <v>376</v>
      </c>
      <c r="P4199" s="46" t="s">
        <v>30</v>
      </c>
      <c r="Q4199" s="58">
        <f t="shared" si="849"/>
        <v>0</v>
      </c>
      <c r="R4199" s="46" t="str">
        <f t="shared" si="850"/>
        <v>-</v>
      </c>
      <c r="S4199" s="58" t="str">
        <f t="shared" si="851"/>
        <v>No Discount</v>
      </c>
      <c r="T4199" s="46" t="str">
        <f t="shared" si="852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853"/>
        <v>0</v>
      </c>
      <c r="W4199" s="46" t="str">
        <f t="shared" si="854"/>
        <v>-</v>
      </c>
      <c r="X4199" s="58">
        <f t="shared" si="855"/>
        <v>0</v>
      </c>
      <c r="Y4199" s="46" t="str">
        <f t="shared" si="856"/>
        <v>No</v>
      </c>
      <c r="Z4199" s="46" t="str">
        <f t="shared" si="857"/>
        <v>Very high</v>
      </c>
    </row>
    <row r="4200" spans="1:26" x14ac:dyDescent="0.25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845"/>
        <v>3311</v>
      </c>
      <c r="L4200" s="46">
        <f t="shared" si="846"/>
        <v>3612</v>
      </c>
      <c r="M4200" s="46">
        <v>65</v>
      </c>
      <c r="N4200" s="46">
        <f t="shared" si="847"/>
        <v>3677</v>
      </c>
      <c r="O4200" s="46">
        <f t="shared" si="848"/>
        <v>366</v>
      </c>
      <c r="P4200" s="46" t="s">
        <v>28</v>
      </c>
      <c r="Q4200" s="58">
        <f t="shared" si="849"/>
        <v>0.3</v>
      </c>
      <c r="R4200" s="46">
        <f t="shared" si="850"/>
        <v>1103.0999999999999</v>
      </c>
      <c r="S4200" s="58" t="str">
        <f t="shared" si="851"/>
        <v>No Discount</v>
      </c>
      <c r="T4200" s="46" t="str">
        <f t="shared" si="852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853"/>
        <v>0.3</v>
      </c>
      <c r="W4200" s="46">
        <f t="shared" si="854"/>
        <v>1103.0999999999999</v>
      </c>
      <c r="X4200" s="58">
        <f t="shared" si="855"/>
        <v>0</v>
      </c>
      <c r="Y4200" s="46" t="str">
        <f t="shared" si="856"/>
        <v>No</v>
      </c>
      <c r="Z4200" s="46" t="str">
        <f t="shared" si="857"/>
        <v>Very high</v>
      </c>
    </row>
    <row r="4201" spans="1:26" x14ac:dyDescent="0.25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845"/>
        <v>2583</v>
      </c>
      <c r="L4201" s="46">
        <f t="shared" si="846"/>
        <v>2874</v>
      </c>
      <c r="M4201" s="46">
        <v>24</v>
      </c>
      <c r="N4201" s="46">
        <f t="shared" si="847"/>
        <v>2898</v>
      </c>
      <c r="O4201" s="46">
        <f t="shared" si="848"/>
        <v>315</v>
      </c>
      <c r="P4201" s="46" t="s">
        <v>28</v>
      </c>
      <c r="Q4201" s="58">
        <f t="shared" si="849"/>
        <v>0</v>
      </c>
      <c r="R4201" s="46" t="str">
        <f t="shared" si="850"/>
        <v>-</v>
      </c>
      <c r="S4201" s="58" t="str">
        <f t="shared" si="851"/>
        <v>No Discount</v>
      </c>
      <c r="T4201" s="46" t="str">
        <f t="shared" si="852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853"/>
        <v>0</v>
      </c>
      <c r="W4201" s="46" t="str">
        <f t="shared" si="854"/>
        <v>-</v>
      </c>
      <c r="X4201" s="58">
        <f t="shared" si="855"/>
        <v>0</v>
      </c>
      <c r="Y4201" s="46" t="str">
        <f t="shared" si="856"/>
        <v>Yes</v>
      </c>
      <c r="Z4201" s="46" t="str">
        <f t="shared" si="857"/>
        <v>MID</v>
      </c>
    </row>
    <row r="4202" spans="1:26" x14ac:dyDescent="0.25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845"/>
        <v>146</v>
      </c>
      <c r="L4202" s="46">
        <f t="shared" si="846"/>
        <v>154</v>
      </c>
      <c r="M4202" s="46">
        <v>10</v>
      </c>
      <c r="N4202" s="46">
        <f t="shared" si="847"/>
        <v>164</v>
      </c>
      <c r="O4202" s="46">
        <f t="shared" si="848"/>
        <v>18</v>
      </c>
      <c r="P4202" s="46" t="s">
        <v>28</v>
      </c>
      <c r="Q4202" s="58">
        <f t="shared" si="849"/>
        <v>0</v>
      </c>
      <c r="R4202" s="46" t="str">
        <f t="shared" si="850"/>
        <v>-</v>
      </c>
      <c r="S4202" s="58" t="str">
        <f t="shared" si="851"/>
        <v>No Discount</v>
      </c>
      <c r="T4202" s="46" t="str">
        <f t="shared" si="852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853"/>
        <v>0</v>
      </c>
      <c r="W4202" s="46" t="str">
        <f t="shared" si="854"/>
        <v>-</v>
      </c>
      <c r="X4202" s="58">
        <f t="shared" si="855"/>
        <v>0</v>
      </c>
      <c r="Y4202" s="46" t="str">
        <f t="shared" si="856"/>
        <v>No</v>
      </c>
      <c r="Z4202" s="46" t="str">
        <f t="shared" si="857"/>
        <v>LOW</v>
      </c>
    </row>
    <row r="4203" spans="1:26" x14ac:dyDescent="0.25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845"/>
        <v>13090</v>
      </c>
      <c r="L4203" s="46">
        <f t="shared" si="846"/>
        <v>14130</v>
      </c>
      <c r="M4203" s="46">
        <v>40</v>
      </c>
      <c r="N4203" s="46">
        <f t="shared" si="847"/>
        <v>14170</v>
      </c>
      <c r="O4203" s="46">
        <f t="shared" si="848"/>
        <v>1080</v>
      </c>
      <c r="P4203" s="46" t="s">
        <v>152</v>
      </c>
      <c r="Q4203" s="58">
        <f t="shared" si="849"/>
        <v>0</v>
      </c>
      <c r="R4203" s="46">
        <f t="shared" si="850"/>
        <v>2125.5</v>
      </c>
      <c r="S4203" s="58" t="str">
        <f t="shared" si="851"/>
        <v>No Discount</v>
      </c>
      <c r="T4203" s="46" t="str">
        <f t="shared" si="852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853"/>
        <v>0</v>
      </c>
      <c r="W4203" s="46" t="str">
        <f t="shared" si="854"/>
        <v>-</v>
      </c>
      <c r="X4203" s="58">
        <f t="shared" si="855"/>
        <v>0</v>
      </c>
      <c r="Y4203" s="46" t="str">
        <f t="shared" si="856"/>
        <v>Yes</v>
      </c>
      <c r="Z4203" s="46" t="str">
        <f t="shared" si="857"/>
        <v>MID</v>
      </c>
    </row>
    <row r="4204" spans="1:26" x14ac:dyDescent="0.25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845"/>
        <v>14280</v>
      </c>
      <c r="L4204" s="46">
        <f t="shared" si="846"/>
        <v>16170</v>
      </c>
      <c r="M4204" s="46">
        <v>74</v>
      </c>
      <c r="N4204" s="46">
        <f t="shared" si="847"/>
        <v>16244</v>
      </c>
      <c r="O4204" s="46">
        <f t="shared" si="848"/>
        <v>1964</v>
      </c>
      <c r="P4204" s="46" t="s">
        <v>28</v>
      </c>
      <c r="Q4204" s="58">
        <f t="shared" si="849"/>
        <v>0</v>
      </c>
      <c r="R4204" s="46" t="str">
        <f t="shared" si="850"/>
        <v>-</v>
      </c>
      <c r="S4204" s="58" t="str">
        <f t="shared" si="851"/>
        <v>No Discount</v>
      </c>
      <c r="T4204" s="46" t="str">
        <f t="shared" si="852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853"/>
        <v>0</v>
      </c>
      <c r="W4204" s="46" t="str">
        <f t="shared" si="854"/>
        <v>-</v>
      </c>
      <c r="X4204" s="58">
        <f t="shared" si="855"/>
        <v>0</v>
      </c>
      <c r="Y4204" s="46" t="str">
        <f t="shared" si="856"/>
        <v>No</v>
      </c>
      <c r="Z4204" s="46" t="str">
        <f t="shared" si="857"/>
        <v>Very high</v>
      </c>
    </row>
    <row r="4205" spans="1:26" x14ac:dyDescent="0.25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845"/>
        <v>1720</v>
      </c>
      <c r="L4205" s="46">
        <f t="shared" si="846"/>
        <v>1824</v>
      </c>
      <c r="M4205" s="46">
        <v>48</v>
      </c>
      <c r="N4205" s="46">
        <f t="shared" si="847"/>
        <v>1872</v>
      </c>
      <c r="O4205" s="46">
        <f t="shared" si="848"/>
        <v>152</v>
      </c>
      <c r="P4205" s="46" t="s">
        <v>28</v>
      </c>
      <c r="Q4205" s="58">
        <f t="shared" si="849"/>
        <v>0</v>
      </c>
      <c r="R4205" s="46">
        <f t="shared" si="850"/>
        <v>524.16000000000008</v>
      </c>
      <c r="S4205" s="58" t="str">
        <f t="shared" si="851"/>
        <v>No Discount</v>
      </c>
      <c r="T4205" s="46" t="str">
        <f t="shared" si="852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853"/>
        <v>0</v>
      </c>
      <c r="W4205" s="46">
        <f t="shared" si="854"/>
        <v>524.16000000000008</v>
      </c>
      <c r="X4205" s="58">
        <f t="shared" si="855"/>
        <v>0</v>
      </c>
      <c r="Y4205" s="46" t="str">
        <f t="shared" si="856"/>
        <v>No</v>
      </c>
      <c r="Z4205" s="46" t="str">
        <f t="shared" si="857"/>
        <v>HIGH</v>
      </c>
    </row>
    <row r="4206" spans="1:26" x14ac:dyDescent="0.25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845"/>
        <v>2784</v>
      </c>
      <c r="L4206" s="46">
        <f t="shared" si="846"/>
        <v>2976</v>
      </c>
      <c r="M4206" s="46">
        <v>72</v>
      </c>
      <c r="N4206" s="46">
        <f t="shared" si="847"/>
        <v>3048</v>
      </c>
      <c r="O4206" s="46">
        <f t="shared" si="848"/>
        <v>264</v>
      </c>
      <c r="P4206" s="46" t="s">
        <v>30</v>
      </c>
      <c r="Q4206" s="58">
        <f t="shared" si="849"/>
        <v>0.3</v>
      </c>
      <c r="R4206" s="46">
        <f t="shared" si="850"/>
        <v>914.4</v>
      </c>
      <c r="S4206" s="58" t="str">
        <f t="shared" si="851"/>
        <v>No Discount</v>
      </c>
      <c r="T4206" s="46" t="str">
        <f t="shared" si="852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853"/>
        <v>0.3</v>
      </c>
      <c r="W4206" s="46">
        <f t="shared" si="854"/>
        <v>914.4</v>
      </c>
      <c r="X4206" s="58">
        <f t="shared" si="855"/>
        <v>0</v>
      </c>
      <c r="Y4206" s="46" t="str">
        <f t="shared" si="856"/>
        <v>No</v>
      </c>
      <c r="Z4206" s="46" t="str">
        <f t="shared" si="857"/>
        <v>Very high</v>
      </c>
    </row>
    <row r="4207" spans="1:26" x14ac:dyDescent="0.25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845"/>
        <v>1376</v>
      </c>
      <c r="L4207" s="46">
        <f t="shared" si="846"/>
        <v>1464</v>
      </c>
      <c r="M4207" s="46">
        <v>30</v>
      </c>
      <c r="N4207" s="46">
        <f t="shared" si="847"/>
        <v>1494</v>
      </c>
      <c r="O4207" s="46">
        <f t="shared" si="848"/>
        <v>118</v>
      </c>
      <c r="P4207" s="46" t="s">
        <v>28</v>
      </c>
      <c r="Q4207" s="58">
        <f t="shared" si="849"/>
        <v>0</v>
      </c>
      <c r="R4207" s="46" t="str">
        <f t="shared" si="850"/>
        <v>-</v>
      </c>
      <c r="S4207" s="58" t="str">
        <f t="shared" si="851"/>
        <v>No Discount</v>
      </c>
      <c r="T4207" s="46" t="str">
        <f t="shared" si="852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853"/>
        <v>0</v>
      </c>
      <c r="W4207" s="46" t="str">
        <f t="shared" si="854"/>
        <v>-</v>
      </c>
      <c r="X4207" s="58">
        <f t="shared" si="855"/>
        <v>0</v>
      </c>
      <c r="Y4207" s="46" t="str">
        <f t="shared" si="856"/>
        <v>No</v>
      </c>
      <c r="Z4207" s="46" t="str">
        <f t="shared" si="857"/>
        <v>MID</v>
      </c>
    </row>
    <row r="4208" spans="1:26" x14ac:dyDescent="0.25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845"/>
        <v>6887</v>
      </c>
      <c r="L4208" s="46">
        <f t="shared" si="846"/>
        <v>7361</v>
      </c>
      <c r="M4208" s="46">
        <v>93</v>
      </c>
      <c r="N4208" s="46">
        <f t="shared" si="847"/>
        <v>7454</v>
      </c>
      <c r="O4208" s="46">
        <f t="shared" si="848"/>
        <v>567</v>
      </c>
      <c r="P4208" s="46" t="s">
        <v>28</v>
      </c>
      <c r="Q4208" s="58">
        <f t="shared" si="849"/>
        <v>0</v>
      </c>
      <c r="R4208" s="46">
        <f t="shared" si="850"/>
        <v>1118.0999999999999</v>
      </c>
      <c r="S4208" s="58" t="str">
        <f t="shared" si="851"/>
        <v>No Discount</v>
      </c>
      <c r="T4208" s="46" t="str">
        <f t="shared" si="852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853"/>
        <v>0</v>
      </c>
      <c r="W4208" s="46" t="str">
        <f t="shared" si="854"/>
        <v>-</v>
      </c>
      <c r="X4208" s="58">
        <f t="shared" si="855"/>
        <v>0</v>
      </c>
      <c r="Y4208" s="46" t="str">
        <f t="shared" si="856"/>
        <v>Yes</v>
      </c>
      <c r="Z4208" s="46" t="str">
        <f t="shared" si="857"/>
        <v>Very high</v>
      </c>
    </row>
    <row r="4209" spans="1:26" x14ac:dyDescent="0.25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845"/>
        <v>3208</v>
      </c>
      <c r="L4209" s="46">
        <f t="shared" si="846"/>
        <v>3302</v>
      </c>
      <c r="M4209" s="46">
        <v>26</v>
      </c>
      <c r="N4209" s="46">
        <f t="shared" si="847"/>
        <v>3328</v>
      </c>
      <c r="O4209" s="46">
        <f t="shared" si="848"/>
        <v>120</v>
      </c>
      <c r="P4209" s="46" t="s">
        <v>30</v>
      </c>
      <c r="Q4209" s="58">
        <f t="shared" si="849"/>
        <v>0</v>
      </c>
      <c r="R4209" s="46" t="str">
        <f t="shared" si="850"/>
        <v>-</v>
      </c>
      <c r="S4209" s="58" t="str">
        <f t="shared" si="851"/>
        <v>No Discount</v>
      </c>
      <c r="T4209" s="46" t="str">
        <f t="shared" si="852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853"/>
        <v>0</v>
      </c>
      <c r="W4209" s="46" t="str">
        <f t="shared" si="854"/>
        <v>-</v>
      </c>
      <c r="X4209" s="58">
        <f t="shared" si="855"/>
        <v>0</v>
      </c>
      <c r="Y4209" s="46" t="str">
        <f t="shared" si="856"/>
        <v>Yes</v>
      </c>
      <c r="Z4209" s="46" t="str">
        <f t="shared" si="857"/>
        <v>MID</v>
      </c>
    </row>
    <row r="4210" spans="1:26" x14ac:dyDescent="0.25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845"/>
        <v>18279</v>
      </c>
      <c r="L4210" s="46">
        <f t="shared" si="846"/>
        <v>18822</v>
      </c>
      <c r="M4210" s="46">
        <v>66</v>
      </c>
      <c r="N4210" s="46">
        <f t="shared" si="847"/>
        <v>18888</v>
      </c>
      <c r="O4210" s="46">
        <f t="shared" si="848"/>
        <v>609</v>
      </c>
      <c r="P4210" s="46" t="s">
        <v>30</v>
      </c>
      <c r="Q4210" s="58">
        <f t="shared" si="849"/>
        <v>0</v>
      </c>
      <c r="R4210" s="46" t="str">
        <f t="shared" si="850"/>
        <v>-</v>
      </c>
      <c r="S4210" s="58" t="str">
        <f t="shared" si="851"/>
        <v>No Discount</v>
      </c>
      <c r="T4210" s="46" t="str">
        <f t="shared" si="852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853"/>
        <v>0</v>
      </c>
      <c r="W4210" s="46" t="str">
        <f t="shared" si="854"/>
        <v>-</v>
      </c>
      <c r="X4210" s="58">
        <f t="shared" si="855"/>
        <v>0</v>
      </c>
      <c r="Y4210" s="46" t="str">
        <f t="shared" si="856"/>
        <v>Yes</v>
      </c>
      <c r="Z4210" s="46" t="str">
        <f t="shared" si="857"/>
        <v>Very high</v>
      </c>
    </row>
    <row r="4211" spans="1:26" x14ac:dyDescent="0.25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845"/>
        <v>13774</v>
      </c>
      <c r="L4211" s="46">
        <f t="shared" si="846"/>
        <v>14722</v>
      </c>
      <c r="M4211" s="46">
        <v>99</v>
      </c>
      <c r="N4211" s="46">
        <f t="shared" si="847"/>
        <v>14821</v>
      </c>
      <c r="O4211" s="46">
        <f t="shared" si="848"/>
        <v>1047</v>
      </c>
      <c r="P4211" s="46" t="s">
        <v>28</v>
      </c>
      <c r="Q4211" s="58">
        <f t="shared" si="849"/>
        <v>0</v>
      </c>
      <c r="R4211" s="46" t="str">
        <f t="shared" si="850"/>
        <v>-</v>
      </c>
      <c r="S4211" s="58" t="str">
        <f t="shared" si="851"/>
        <v>No Discount</v>
      </c>
      <c r="T4211" s="46" t="str">
        <f t="shared" si="852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853"/>
        <v>0</v>
      </c>
      <c r="W4211" s="46" t="str">
        <f t="shared" si="854"/>
        <v>-</v>
      </c>
      <c r="X4211" s="58">
        <f t="shared" si="855"/>
        <v>0</v>
      </c>
      <c r="Y4211" s="46" t="str">
        <f t="shared" si="856"/>
        <v>Yes</v>
      </c>
      <c r="Z4211" s="46" t="str">
        <f t="shared" si="857"/>
        <v>Very high</v>
      </c>
    </row>
    <row r="4212" spans="1:26" x14ac:dyDescent="0.25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845"/>
        <v>4028</v>
      </c>
      <c r="L4212" s="46">
        <f t="shared" si="846"/>
        <v>4310</v>
      </c>
      <c r="M4212" s="46">
        <v>56</v>
      </c>
      <c r="N4212" s="46">
        <f t="shared" si="847"/>
        <v>4366</v>
      </c>
      <c r="O4212" s="46">
        <f t="shared" si="848"/>
        <v>338</v>
      </c>
      <c r="P4212" s="46" t="s">
        <v>28</v>
      </c>
      <c r="Q4212" s="58">
        <f t="shared" si="849"/>
        <v>0</v>
      </c>
      <c r="R4212" s="46">
        <f t="shared" si="850"/>
        <v>654.9</v>
      </c>
      <c r="S4212" s="58" t="str">
        <f t="shared" si="851"/>
        <v>No Discount</v>
      </c>
      <c r="T4212" s="46" t="str">
        <f t="shared" si="852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853"/>
        <v>0</v>
      </c>
      <c r="W4212" s="46" t="str">
        <f t="shared" si="854"/>
        <v>-</v>
      </c>
      <c r="X4212" s="58">
        <f t="shared" si="855"/>
        <v>0</v>
      </c>
      <c r="Y4212" s="46" t="str">
        <f t="shared" si="856"/>
        <v>Yes</v>
      </c>
      <c r="Z4212" s="46" t="str">
        <f t="shared" si="857"/>
        <v>HIGH</v>
      </c>
    </row>
    <row r="4213" spans="1:26" x14ac:dyDescent="0.25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845"/>
        <v>158304</v>
      </c>
      <c r="L4213" s="46">
        <f t="shared" si="846"/>
        <v>171132</v>
      </c>
      <c r="M4213" s="46">
        <v>52</v>
      </c>
      <c r="N4213" s="46">
        <f t="shared" si="847"/>
        <v>171184</v>
      </c>
      <c r="O4213" s="46">
        <f t="shared" si="848"/>
        <v>12880</v>
      </c>
      <c r="P4213" s="46" t="s">
        <v>28</v>
      </c>
      <c r="Q4213" s="58">
        <f t="shared" si="849"/>
        <v>0</v>
      </c>
      <c r="R4213" s="46" t="str">
        <f t="shared" si="850"/>
        <v>-</v>
      </c>
      <c r="S4213" s="58" t="str">
        <f t="shared" si="851"/>
        <v>No Discount</v>
      </c>
      <c r="T4213" s="46" t="str">
        <f t="shared" si="852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853"/>
        <v>0</v>
      </c>
      <c r="W4213" s="46" t="str">
        <f t="shared" si="854"/>
        <v>-</v>
      </c>
      <c r="X4213" s="58">
        <f t="shared" si="855"/>
        <v>0</v>
      </c>
      <c r="Y4213" s="46" t="str">
        <f t="shared" si="856"/>
        <v>Yes</v>
      </c>
      <c r="Z4213" s="46" t="str">
        <f t="shared" si="857"/>
        <v>HIGH</v>
      </c>
    </row>
    <row r="4214" spans="1:26" x14ac:dyDescent="0.25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845"/>
        <v>196</v>
      </c>
      <c r="L4214" s="46">
        <f t="shared" si="846"/>
        <v>202</v>
      </c>
      <c r="M4214" s="46">
        <v>10</v>
      </c>
      <c r="N4214" s="46">
        <f t="shared" si="847"/>
        <v>212</v>
      </c>
      <c r="O4214" s="46">
        <f t="shared" si="848"/>
        <v>16</v>
      </c>
      <c r="P4214" s="46" t="s">
        <v>28</v>
      </c>
      <c r="Q4214" s="58">
        <f t="shared" si="849"/>
        <v>0</v>
      </c>
      <c r="R4214" s="46">
        <f t="shared" si="850"/>
        <v>31.799999999999997</v>
      </c>
      <c r="S4214" s="58" t="str">
        <f t="shared" si="851"/>
        <v>No Discount</v>
      </c>
      <c r="T4214" s="46" t="str">
        <f t="shared" si="852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853"/>
        <v>0</v>
      </c>
      <c r="W4214" s="46" t="str">
        <f t="shared" si="854"/>
        <v>-</v>
      </c>
      <c r="X4214" s="58">
        <f t="shared" si="855"/>
        <v>0</v>
      </c>
      <c r="Y4214" s="46" t="str">
        <f t="shared" si="856"/>
        <v>No</v>
      </c>
      <c r="Z4214" s="46" t="str">
        <f t="shared" si="857"/>
        <v>LOW</v>
      </c>
    </row>
    <row r="4215" spans="1:26" x14ac:dyDescent="0.25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845"/>
        <v>8033</v>
      </c>
      <c r="L4215" s="46">
        <f t="shared" si="846"/>
        <v>8351</v>
      </c>
      <c r="M4215" s="46">
        <v>21</v>
      </c>
      <c r="N4215" s="46">
        <f t="shared" si="847"/>
        <v>8372</v>
      </c>
      <c r="O4215" s="46">
        <f t="shared" si="848"/>
        <v>339</v>
      </c>
      <c r="P4215" s="46" t="s">
        <v>30</v>
      </c>
      <c r="Q4215" s="58">
        <f t="shared" si="849"/>
        <v>0</v>
      </c>
      <c r="R4215" s="46" t="str">
        <f t="shared" si="850"/>
        <v>-</v>
      </c>
      <c r="S4215" s="58" t="str">
        <f t="shared" si="851"/>
        <v>No Discount</v>
      </c>
      <c r="T4215" s="46" t="str">
        <f t="shared" si="852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853"/>
        <v>0</v>
      </c>
      <c r="W4215" s="46" t="str">
        <f t="shared" si="854"/>
        <v>-</v>
      </c>
      <c r="X4215" s="58">
        <f t="shared" si="855"/>
        <v>0</v>
      </c>
      <c r="Y4215" s="46" t="str">
        <f t="shared" si="856"/>
        <v>Yes</v>
      </c>
      <c r="Z4215" s="46" t="str">
        <f t="shared" si="857"/>
        <v>MID</v>
      </c>
    </row>
    <row r="4216" spans="1:26" x14ac:dyDescent="0.25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845"/>
        <v>295</v>
      </c>
      <c r="L4216" s="46">
        <f t="shared" si="846"/>
        <v>315</v>
      </c>
      <c r="M4216" s="46">
        <v>10</v>
      </c>
      <c r="N4216" s="46">
        <f t="shared" si="847"/>
        <v>325</v>
      </c>
      <c r="O4216" s="46">
        <f t="shared" si="848"/>
        <v>30</v>
      </c>
      <c r="P4216" s="46" t="s">
        <v>30</v>
      </c>
      <c r="Q4216" s="58">
        <f t="shared" si="849"/>
        <v>0</v>
      </c>
      <c r="R4216" s="46">
        <f t="shared" si="850"/>
        <v>48.75</v>
      </c>
      <c r="S4216" s="58" t="str">
        <f t="shared" si="851"/>
        <v>No Discount</v>
      </c>
      <c r="T4216" s="46" t="str">
        <f t="shared" si="852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853"/>
        <v>0</v>
      </c>
      <c r="W4216" s="46" t="str">
        <f t="shared" si="854"/>
        <v>-</v>
      </c>
      <c r="X4216" s="58">
        <f t="shared" si="855"/>
        <v>0</v>
      </c>
      <c r="Y4216" s="46" t="str">
        <f t="shared" si="856"/>
        <v>No</v>
      </c>
      <c r="Z4216" s="46" t="str">
        <f t="shared" si="857"/>
        <v>LOW</v>
      </c>
    </row>
    <row r="4217" spans="1:26" x14ac:dyDescent="0.25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845"/>
        <v>4420</v>
      </c>
      <c r="L4217" s="46">
        <f t="shared" si="846"/>
        <v>4684</v>
      </c>
      <c r="M4217" s="46">
        <v>96</v>
      </c>
      <c r="N4217" s="46">
        <f t="shared" si="847"/>
        <v>4780</v>
      </c>
      <c r="O4217" s="46">
        <f t="shared" si="848"/>
        <v>360</v>
      </c>
      <c r="P4217" s="46" t="s">
        <v>28</v>
      </c>
      <c r="Q4217" s="58">
        <f t="shared" si="849"/>
        <v>0.3</v>
      </c>
      <c r="R4217" s="46">
        <f t="shared" si="850"/>
        <v>1434</v>
      </c>
      <c r="S4217" s="58" t="str">
        <f t="shared" si="851"/>
        <v>No Discount</v>
      </c>
      <c r="T4217" s="46" t="str">
        <f t="shared" si="852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853"/>
        <v>0.3</v>
      </c>
      <c r="W4217" s="46">
        <f t="shared" si="854"/>
        <v>1434</v>
      </c>
      <c r="X4217" s="58">
        <f t="shared" si="855"/>
        <v>0</v>
      </c>
      <c r="Y4217" s="46" t="str">
        <f t="shared" si="856"/>
        <v>Yes</v>
      </c>
      <c r="Z4217" s="46" t="str">
        <f t="shared" si="857"/>
        <v>Very high</v>
      </c>
    </row>
    <row r="4218" spans="1:26" x14ac:dyDescent="0.25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845"/>
        <v>192</v>
      </c>
      <c r="L4218" s="46">
        <f t="shared" si="846"/>
        <v>207</v>
      </c>
      <c r="M4218" s="46">
        <v>10</v>
      </c>
      <c r="N4218" s="46">
        <f t="shared" si="847"/>
        <v>217</v>
      </c>
      <c r="O4218" s="46">
        <f t="shared" si="848"/>
        <v>25</v>
      </c>
      <c r="P4218" s="46" t="s">
        <v>30</v>
      </c>
      <c r="Q4218" s="58">
        <f t="shared" si="849"/>
        <v>0</v>
      </c>
      <c r="R4218" s="46">
        <f t="shared" si="850"/>
        <v>32.549999999999997</v>
      </c>
      <c r="S4218" s="58" t="str">
        <f t="shared" si="851"/>
        <v>No Discount</v>
      </c>
      <c r="T4218" s="46" t="str">
        <f t="shared" si="852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853"/>
        <v>0</v>
      </c>
      <c r="W4218" s="46" t="str">
        <f t="shared" si="854"/>
        <v>-</v>
      </c>
      <c r="X4218" s="58">
        <f t="shared" si="855"/>
        <v>0</v>
      </c>
      <c r="Y4218" s="46" t="str">
        <f t="shared" si="856"/>
        <v>No</v>
      </c>
      <c r="Z4218" s="46" t="str">
        <f t="shared" si="857"/>
        <v>LOW</v>
      </c>
    </row>
    <row r="4219" spans="1:26" x14ac:dyDescent="0.25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845"/>
        <v>8004</v>
      </c>
      <c r="L4219" s="46">
        <f t="shared" si="846"/>
        <v>8478</v>
      </c>
      <c r="M4219" s="46">
        <v>49</v>
      </c>
      <c r="N4219" s="46">
        <f t="shared" si="847"/>
        <v>8527</v>
      </c>
      <c r="O4219" s="46">
        <f t="shared" si="848"/>
        <v>523</v>
      </c>
      <c r="P4219" s="46" t="s">
        <v>30</v>
      </c>
      <c r="Q4219" s="58">
        <f t="shared" si="849"/>
        <v>0</v>
      </c>
      <c r="R4219" s="46">
        <f t="shared" si="850"/>
        <v>2387.5600000000004</v>
      </c>
      <c r="S4219" s="58" t="str">
        <f t="shared" si="851"/>
        <v>No Discount</v>
      </c>
      <c r="T4219" s="46" t="str">
        <f t="shared" si="852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853"/>
        <v>0</v>
      </c>
      <c r="W4219" s="46">
        <f t="shared" si="854"/>
        <v>2387.5600000000004</v>
      </c>
      <c r="X4219" s="58">
        <f t="shared" si="855"/>
        <v>0</v>
      </c>
      <c r="Y4219" s="46" t="str">
        <f t="shared" si="856"/>
        <v>No</v>
      </c>
      <c r="Z4219" s="46" t="str">
        <f t="shared" si="857"/>
        <v>HIGH</v>
      </c>
    </row>
    <row r="4220" spans="1:26" x14ac:dyDescent="0.25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845"/>
        <v>14100</v>
      </c>
      <c r="L4220" s="46">
        <f t="shared" si="846"/>
        <v>14796</v>
      </c>
      <c r="M4220" s="46">
        <v>64</v>
      </c>
      <c r="N4220" s="46">
        <f t="shared" si="847"/>
        <v>14860</v>
      </c>
      <c r="O4220" s="46">
        <f t="shared" si="848"/>
        <v>760</v>
      </c>
      <c r="P4220" s="46" t="s">
        <v>28</v>
      </c>
      <c r="Q4220" s="58">
        <f t="shared" si="849"/>
        <v>0</v>
      </c>
      <c r="R4220" s="46" t="str">
        <f t="shared" si="850"/>
        <v>-</v>
      </c>
      <c r="S4220" s="58" t="str">
        <f t="shared" si="851"/>
        <v>No Discount</v>
      </c>
      <c r="T4220" s="46" t="str">
        <f t="shared" si="852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853"/>
        <v>0</v>
      </c>
      <c r="W4220" s="46" t="str">
        <f t="shared" si="854"/>
        <v>-</v>
      </c>
      <c r="X4220" s="58">
        <f t="shared" si="855"/>
        <v>0</v>
      </c>
      <c r="Y4220" s="46" t="str">
        <f t="shared" si="856"/>
        <v>Yes</v>
      </c>
      <c r="Z4220" s="46" t="str">
        <f t="shared" si="857"/>
        <v>Very high</v>
      </c>
    </row>
    <row r="4221" spans="1:26" x14ac:dyDescent="0.25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845"/>
        <v>2596</v>
      </c>
      <c r="L4221" s="46">
        <f t="shared" si="846"/>
        <v>2829</v>
      </c>
      <c r="M4221" s="46">
        <v>39</v>
      </c>
      <c r="N4221" s="46">
        <f t="shared" si="847"/>
        <v>2868</v>
      </c>
      <c r="O4221" s="46">
        <f t="shared" si="848"/>
        <v>272</v>
      </c>
      <c r="P4221" s="46" t="s">
        <v>28</v>
      </c>
      <c r="Q4221" s="58">
        <f t="shared" si="849"/>
        <v>0</v>
      </c>
      <c r="R4221" s="46" t="str">
        <f t="shared" si="850"/>
        <v>-</v>
      </c>
      <c r="S4221" s="58" t="str">
        <f t="shared" si="851"/>
        <v>No Discount</v>
      </c>
      <c r="T4221" s="46" t="str">
        <f t="shared" si="852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853"/>
        <v>0</v>
      </c>
      <c r="W4221" s="46" t="str">
        <f t="shared" si="854"/>
        <v>-</v>
      </c>
      <c r="X4221" s="58">
        <f t="shared" si="855"/>
        <v>0</v>
      </c>
      <c r="Y4221" s="46" t="str">
        <f t="shared" si="856"/>
        <v>Yes</v>
      </c>
      <c r="Z4221" s="46" t="str">
        <f t="shared" si="857"/>
        <v>MID</v>
      </c>
    </row>
    <row r="4222" spans="1:26" x14ac:dyDescent="0.25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845"/>
        <v>1419</v>
      </c>
      <c r="L4222" s="46">
        <f t="shared" si="846"/>
        <v>1548</v>
      </c>
      <c r="M4222" s="46">
        <v>22</v>
      </c>
      <c r="N4222" s="46">
        <f t="shared" si="847"/>
        <v>1570</v>
      </c>
      <c r="O4222" s="46">
        <f t="shared" si="848"/>
        <v>151</v>
      </c>
      <c r="P4222" s="46" t="s">
        <v>28</v>
      </c>
      <c r="Q4222" s="58">
        <f t="shared" si="849"/>
        <v>0.3</v>
      </c>
      <c r="R4222" s="46">
        <f t="shared" si="850"/>
        <v>471</v>
      </c>
      <c r="S4222" s="58" t="str">
        <f t="shared" si="851"/>
        <v>No Discount</v>
      </c>
      <c r="T4222" s="46" t="str">
        <f t="shared" si="852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853"/>
        <v>0.3</v>
      </c>
      <c r="W4222" s="46">
        <f t="shared" si="854"/>
        <v>471</v>
      </c>
      <c r="X4222" s="58">
        <f t="shared" si="855"/>
        <v>0</v>
      </c>
      <c r="Y4222" s="46" t="str">
        <f t="shared" si="856"/>
        <v>No</v>
      </c>
      <c r="Z4222" s="46" t="str">
        <f t="shared" si="857"/>
        <v>MID</v>
      </c>
    </row>
    <row r="4223" spans="1:26" x14ac:dyDescent="0.25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845"/>
        <v>8300</v>
      </c>
      <c r="L4223" s="46">
        <f t="shared" si="846"/>
        <v>8968</v>
      </c>
      <c r="M4223" s="46">
        <v>75</v>
      </c>
      <c r="N4223" s="46">
        <f t="shared" si="847"/>
        <v>9043</v>
      </c>
      <c r="O4223" s="46">
        <f t="shared" si="848"/>
        <v>743</v>
      </c>
      <c r="P4223" s="46" t="s">
        <v>30</v>
      </c>
      <c r="Q4223" s="58">
        <f t="shared" si="849"/>
        <v>0</v>
      </c>
      <c r="R4223" s="46">
        <f t="shared" si="850"/>
        <v>2532.0400000000004</v>
      </c>
      <c r="S4223" s="58" t="str">
        <f t="shared" si="851"/>
        <v>No Discount</v>
      </c>
      <c r="T4223" s="46" t="str">
        <f t="shared" si="852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853"/>
        <v>0</v>
      </c>
      <c r="W4223" s="46">
        <f t="shared" si="854"/>
        <v>2532.0400000000004</v>
      </c>
      <c r="X4223" s="58">
        <f t="shared" si="855"/>
        <v>0</v>
      </c>
      <c r="Y4223" s="46" t="str">
        <f t="shared" si="856"/>
        <v>Yes</v>
      </c>
      <c r="Z4223" s="46" t="str">
        <f t="shared" si="857"/>
        <v>Very high</v>
      </c>
    </row>
    <row r="4224" spans="1:26" x14ac:dyDescent="0.25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845"/>
        <v>162</v>
      </c>
      <c r="L4224" s="46">
        <f t="shared" si="846"/>
        <v>168</v>
      </c>
      <c r="M4224" s="46">
        <v>10</v>
      </c>
      <c r="N4224" s="46">
        <f t="shared" si="847"/>
        <v>178</v>
      </c>
      <c r="O4224" s="46">
        <f t="shared" si="848"/>
        <v>16</v>
      </c>
      <c r="P4224" s="46" t="s">
        <v>30</v>
      </c>
      <c r="Q4224" s="58">
        <f t="shared" si="849"/>
        <v>0</v>
      </c>
      <c r="R4224" s="46" t="str">
        <f t="shared" si="850"/>
        <v>-</v>
      </c>
      <c r="S4224" s="58" t="str">
        <f t="shared" si="851"/>
        <v>No Discount</v>
      </c>
      <c r="T4224" s="46" t="str">
        <f t="shared" si="852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853"/>
        <v>0</v>
      </c>
      <c r="W4224" s="46" t="str">
        <f t="shared" si="854"/>
        <v>-</v>
      </c>
      <c r="X4224" s="58">
        <f t="shared" si="855"/>
        <v>0</v>
      </c>
      <c r="Y4224" s="46" t="str">
        <f t="shared" si="856"/>
        <v>No</v>
      </c>
      <c r="Z4224" s="46" t="str">
        <f t="shared" si="857"/>
        <v>LOW</v>
      </c>
    </row>
    <row r="4225" spans="1:26" x14ac:dyDescent="0.25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845"/>
        <v>4518</v>
      </c>
      <c r="L4225" s="46">
        <f t="shared" si="846"/>
        <v>4784</v>
      </c>
      <c r="M4225" s="46">
        <v>55</v>
      </c>
      <c r="N4225" s="46">
        <f t="shared" si="847"/>
        <v>4839</v>
      </c>
      <c r="O4225" s="46">
        <f t="shared" si="848"/>
        <v>321</v>
      </c>
      <c r="P4225" s="46" t="s">
        <v>152</v>
      </c>
      <c r="Q4225" s="58">
        <f t="shared" si="849"/>
        <v>0</v>
      </c>
      <c r="R4225" s="46" t="str">
        <f t="shared" si="850"/>
        <v>-</v>
      </c>
      <c r="S4225" s="58" t="str">
        <f t="shared" si="851"/>
        <v>No Discount</v>
      </c>
      <c r="T4225" s="46" t="str">
        <f t="shared" si="852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853"/>
        <v>0</v>
      </c>
      <c r="W4225" s="46" t="str">
        <f t="shared" si="854"/>
        <v>-</v>
      </c>
      <c r="X4225" s="58">
        <f t="shared" si="855"/>
        <v>0</v>
      </c>
      <c r="Y4225" s="46" t="str">
        <f t="shared" si="856"/>
        <v>Yes</v>
      </c>
      <c r="Z4225" s="46" t="str">
        <f t="shared" si="857"/>
        <v>HIGH</v>
      </c>
    </row>
    <row r="4226" spans="1:26" x14ac:dyDescent="0.25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845"/>
        <v>5360</v>
      </c>
      <c r="L4226" s="46">
        <f t="shared" si="846"/>
        <v>5845</v>
      </c>
      <c r="M4226" s="46">
        <v>86</v>
      </c>
      <c r="N4226" s="46">
        <f t="shared" si="847"/>
        <v>5931</v>
      </c>
      <c r="O4226" s="46">
        <f t="shared" si="848"/>
        <v>571</v>
      </c>
      <c r="P4226" s="46" t="s">
        <v>28</v>
      </c>
      <c r="Q4226" s="58">
        <f t="shared" si="849"/>
        <v>0</v>
      </c>
      <c r="R4226" s="46" t="str">
        <f t="shared" si="850"/>
        <v>-</v>
      </c>
      <c r="S4226" s="58" t="str">
        <f t="shared" si="851"/>
        <v>No Discount</v>
      </c>
      <c r="T4226" s="46" t="str">
        <f t="shared" si="852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853"/>
        <v>0</v>
      </c>
      <c r="W4226" s="46" t="str">
        <f t="shared" si="854"/>
        <v>-</v>
      </c>
      <c r="X4226" s="58">
        <f t="shared" si="855"/>
        <v>0</v>
      </c>
      <c r="Y4226" s="46" t="str">
        <f t="shared" si="856"/>
        <v>No</v>
      </c>
      <c r="Z4226" s="46" t="str">
        <f t="shared" si="857"/>
        <v>Very high</v>
      </c>
    </row>
    <row r="4227" spans="1:26" x14ac:dyDescent="0.25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858">I4227*J4227</f>
        <v>2922</v>
      </c>
      <c r="L4227" s="46">
        <f t="shared" ref="L4227:L4290" si="859">H4227*J4227</f>
        <v>3186</v>
      </c>
      <c r="M4227" s="46">
        <v>30</v>
      </c>
      <c r="N4227" s="46">
        <f t="shared" ref="N4227:N4290" si="860">L4227+M4227</f>
        <v>3216</v>
      </c>
      <c r="O4227" s="46">
        <f t="shared" ref="O4227:O4290" si="861">N4227-K4227</f>
        <v>294</v>
      </c>
      <c r="P4227" s="46" t="s">
        <v>30</v>
      </c>
      <c r="Q4227" s="58">
        <f t="shared" ref="Q4227:Q4290" si="862">IF(E4227="Amazon",30%,0)</f>
        <v>0</v>
      </c>
      <c r="R4227" s="46" t="str">
        <f t="shared" ref="R4227:R4290" si="863">IF(E4227="Amazon",30%*N4227,IF(E4227="Flipkart",28%*N4227,IF(E4227="India Mart",15%*N4227,"-")))</f>
        <v>-</v>
      </c>
      <c r="S4227" s="58" t="str">
        <f t="shared" ref="S4227:S4290" si="864">IF(AND(E4227="Website",N4227&gt;25000),2%,"No Discount")</f>
        <v>No Discount</v>
      </c>
      <c r="T4227" s="46" t="str">
        <f t="shared" ref="T4227:T4290" si="865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ref="V4227:V4290" si="866">IF(E4227="Amazon",30%,0%)</f>
        <v>0</v>
      </c>
      <c r="W4227" s="46" t="str">
        <f t="shared" ref="W4227:W4290" si="867">IF(E4227="Amazon",N4227*30%,IF(E4227="flipkart",N4227*28%,IF(E4227="indiamart",N4227*15%,"-")))</f>
        <v>-</v>
      </c>
      <c r="X4227" s="58">
        <f t="shared" ref="X4227:X4290" si="868">IF(AND(E4227="website",N4227&gt;25000),2%,0%)</f>
        <v>0</v>
      </c>
      <c r="Y4227" s="46" t="str">
        <f t="shared" ref="Y4227:Y4290" si="869">IF(OR(D4227="Furniture",D4227="Technology"),"Yes","No")</f>
        <v>No</v>
      </c>
      <c r="Z4227" s="46" t="str">
        <f t="shared" ref="Z4227:Z4290" si="870">_xlfn.IFS(M4227&lt;=20,"LOW",M4227&lt;=40,"MID",M4227&lt;=60,"HIGH",M4227&gt;60,"Very high")</f>
        <v>MID</v>
      </c>
    </row>
    <row r="4228" spans="1:26" x14ac:dyDescent="0.25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858"/>
        <v>814</v>
      </c>
      <c r="L4228" s="46">
        <f t="shared" si="859"/>
        <v>887</v>
      </c>
      <c r="M4228" s="46">
        <v>57</v>
      </c>
      <c r="N4228" s="46">
        <f t="shared" si="860"/>
        <v>944</v>
      </c>
      <c r="O4228" s="46">
        <f t="shared" si="861"/>
        <v>130</v>
      </c>
      <c r="P4228" s="46" t="s">
        <v>30</v>
      </c>
      <c r="Q4228" s="58">
        <f t="shared" si="862"/>
        <v>0.3</v>
      </c>
      <c r="R4228" s="46">
        <f t="shared" si="863"/>
        <v>283.2</v>
      </c>
      <c r="S4228" s="58" t="str">
        <f t="shared" si="864"/>
        <v>No Discount</v>
      </c>
      <c r="T4228" s="46" t="str">
        <f t="shared" si="865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866"/>
        <v>0.3</v>
      </c>
      <c r="W4228" s="46">
        <f t="shared" si="867"/>
        <v>283.2</v>
      </c>
      <c r="X4228" s="58">
        <f t="shared" si="868"/>
        <v>0</v>
      </c>
      <c r="Y4228" s="46" t="str">
        <f t="shared" si="869"/>
        <v>No</v>
      </c>
      <c r="Z4228" s="46" t="str">
        <f t="shared" si="870"/>
        <v>HIGH</v>
      </c>
    </row>
    <row r="4229" spans="1:26" x14ac:dyDescent="0.25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858"/>
        <v>2994</v>
      </c>
      <c r="L4229" s="46">
        <f t="shared" si="859"/>
        <v>3024</v>
      </c>
      <c r="M4229" s="46">
        <v>74</v>
      </c>
      <c r="N4229" s="46">
        <f t="shared" si="860"/>
        <v>3098</v>
      </c>
      <c r="O4229" s="46">
        <f t="shared" si="861"/>
        <v>104</v>
      </c>
      <c r="P4229" s="46" t="s">
        <v>30</v>
      </c>
      <c r="Q4229" s="58">
        <f t="shared" si="862"/>
        <v>0</v>
      </c>
      <c r="R4229" s="46" t="str">
        <f t="shared" si="863"/>
        <v>-</v>
      </c>
      <c r="S4229" s="58" t="str">
        <f t="shared" si="864"/>
        <v>No Discount</v>
      </c>
      <c r="T4229" s="46" t="str">
        <f t="shared" si="865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866"/>
        <v>0</v>
      </c>
      <c r="W4229" s="46" t="str">
        <f t="shared" si="867"/>
        <v>-</v>
      </c>
      <c r="X4229" s="58">
        <f t="shared" si="868"/>
        <v>0</v>
      </c>
      <c r="Y4229" s="46" t="str">
        <f t="shared" si="869"/>
        <v>No</v>
      </c>
      <c r="Z4229" s="46" t="str">
        <f t="shared" si="870"/>
        <v>Very high</v>
      </c>
    </row>
    <row r="4230" spans="1:26" x14ac:dyDescent="0.25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858"/>
        <v>516</v>
      </c>
      <c r="L4230" s="46">
        <f t="shared" si="859"/>
        <v>568</v>
      </c>
      <c r="M4230" s="46">
        <v>30</v>
      </c>
      <c r="N4230" s="46">
        <f t="shared" si="860"/>
        <v>598</v>
      </c>
      <c r="O4230" s="46">
        <f t="shared" si="861"/>
        <v>82</v>
      </c>
      <c r="P4230" s="46" t="s">
        <v>30</v>
      </c>
      <c r="Q4230" s="58">
        <f t="shared" si="862"/>
        <v>0</v>
      </c>
      <c r="R4230" s="46">
        <f t="shared" si="863"/>
        <v>167.44000000000003</v>
      </c>
      <c r="S4230" s="58" t="str">
        <f t="shared" si="864"/>
        <v>No Discount</v>
      </c>
      <c r="T4230" s="46" t="str">
        <f t="shared" si="865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866"/>
        <v>0</v>
      </c>
      <c r="W4230" s="46">
        <f t="shared" si="867"/>
        <v>167.44000000000003</v>
      </c>
      <c r="X4230" s="58">
        <f t="shared" si="868"/>
        <v>0</v>
      </c>
      <c r="Y4230" s="46" t="str">
        <f t="shared" si="869"/>
        <v>No</v>
      </c>
      <c r="Z4230" s="46" t="str">
        <f t="shared" si="870"/>
        <v>MID</v>
      </c>
    </row>
    <row r="4231" spans="1:26" x14ac:dyDescent="0.25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858"/>
        <v>1440</v>
      </c>
      <c r="L4231" s="46">
        <f t="shared" si="859"/>
        <v>1600</v>
      </c>
      <c r="M4231" s="46">
        <v>58</v>
      </c>
      <c r="N4231" s="46">
        <f t="shared" si="860"/>
        <v>1658</v>
      </c>
      <c r="O4231" s="46">
        <f t="shared" si="861"/>
        <v>218</v>
      </c>
      <c r="P4231" s="46" t="s">
        <v>30</v>
      </c>
      <c r="Q4231" s="58">
        <f t="shared" si="862"/>
        <v>0</v>
      </c>
      <c r="R4231" s="46">
        <f t="shared" si="863"/>
        <v>464.24000000000007</v>
      </c>
      <c r="S4231" s="58" t="str">
        <f t="shared" si="864"/>
        <v>No Discount</v>
      </c>
      <c r="T4231" s="46" t="str">
        <f t="shared" si="865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866"/>
        <v>0</v>
      </c>
      <c r="W4231" s="46">
        <f t="shared" si="867"/>
        <v>464.24000000000007</v>
      </c>
      <c r="X4231" s="58">
        <f t="shared" si="868"/>
        <v>0</v>
      </c>
      <c r="Y4231" s="46" t="str">
        <f t="shared" si="869"/>
        <v>No</v>
      </c>
      <c r="Z4231" s="46" t="str">
        <f t="shared" si="870"/>
        <v>HIGH</v>
      </c>
    </row>
    <row r="4232" spans="1:26" x14ac:dyDescent="0.25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858"/>
        <v>1486</v>
      </c>
      <c r="L4232" s="46">
        <f t="shared" si="859"/>
        <v>1545</v>
      </c>
      <c r="M4232" s="46">
        <v>67</v>
      </c>
      <c r="N4232" s="46">
        <f t="shared" si="860"/>
        <v>1612</v>
      </c>
      <c r="O4232" s="46">
        <f t="shared" si="861"/>
        <v>126</v>
      </c>
      <c r="P4232" s="46" t="s">
        <v>30</v>
      </c>
      <c r="Q4232" s="58">
        <f t="shared" si="862"/>
        <v>0</v>
      </c>
      <c r="R4232" s="46" t="str">
        <f t="shared" si="863"/>
        <v>-</v>
      </c>
      <c r="S4232" s="58" t="str">
        <f t="shared" si="864"/>
        <v>No Discount</v>
      </c>
      <c r="T4232" s="46" t="str">
        <f t="shared" si="865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866"/>
        <v>0</v>
      </c>
      <c r="W4232" s="46" t="str">
        <f t="shared" si="867"/>
        <v>-</v>
      </c>
      <c r="X4232" s="58">
        <f t="shared" si="868"/>
        <v>0</v>
      </c>
      <c r="Y4232" s="46" t="str">
        <f t="shared" si="869"/>
        <v>Yes</v>
      </c>
      <c r="Z4232" s="46" t="str">
        <f t="shared" si="870"/>
        <v>Very high</v>
      </c>
    </row>
    <row r="4233" spans="1:26" x14ac:dyDescent="0.25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858"/>
        <v>204</v>
      </c>
      <c r="L4233" s="46">
        <f t="shared" si="859"/>
        <v>222</v>
      </c>
      <c r="M4233" s="46">
        <v>82</v>
      </c>
      <c r="N4233" s="46">
        <f t="shared" si="860"/>
        <v>304</v>
      </c>
      <c r="O4233" s="46">
        <f t="shared" si="861"/>
        <v>100</v>
      </c>
      <c r="P4233" s="46" t="s">
        <v>30</v>
      </c>
      <c r="Q4233" s="58">
        <f t="shared" si="862"/>
        <v>0</v>
      </c>
      <c r="R4233" s="46" t="str">
        <f t="shared" si="863"/>
        <v>-</v>
      </c>
      <c r="S4233" s="58" t="str">
        <f t="shared" si="864"/>
        <v>No Discount</v>
      </c>
      <c r="T4233" s="46" t="str">
        <f t="shared" si="865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866"/>
        <v>0</v>
      </c>
      <c r="W4233" s="46" t="str">
        <f t="shared" si="867"/>
        <v>-</v>
      </c>
      <c r="X4233" s="58">
        <f t="shared" si="868"/>
        <v>0</v>
      </c>
      <c r="Y4233" s="46" t="str">
        <f t="shared" si="869"/>
        <v>No</v>
      </c>
      <c r="Z4233" s="46" t="str">
        <f t="shared" si="870"/>
        <v>Very high</v>
      </c>
    </row>
    <row r="4234" spans="1:26" x14ac:dyDescent="0.25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858"/>
        <v>5769</v>
      </c>
      <c r="L4234" s="46">
        <f t="shared" si="859"/>
        <v>6354</v>
      </c>
      <c r="M4234" s="46">
        <v>71</v>
      </c>
      <c r="N4234" s="46">
        <f t="shared" si="860"/>
        <v>6425</v>
      </c>
      <c r="O4234" s="46">
        <f t="shared" si="861"/>
        <v>656</v>
      </c>
      <c r="P4234" s="46" t="s">
        <v>30</v>
      </c>
      <c r="Q4234" s="58">
        <f t="shared" si="862"/>
        <v>0</v>
      </c>
      <c r="R4234" s="46">
        <f t="shared" si="863"/>
        <v>963.75</v>
      </c>
      <c r="S4234" s="58" t="str">
        <f t="shared" si="864"/>
        <v>No Discount</v>
      </c>
      <c r="T4234" s="46" t="str">
        <f t="shared" si="865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866"/>
        <v>0</v>
      </c>
      <c r="W4234" s="46" t="str">
        <f t="shared" si="867"/>
        <v>-</v>
      </c>
      <c r="X4234" s="58">
        <f t="shared" si="868"/>
        <v>0</v>
      </c>
      <c r="Y4234" s="46" t="str">
        <f t="shared" si="869"/>
        <v>Yes</v>
      </c>
      <c r="Z4234" s="46" t="str">
        <f t="shared" si="870"/>
        <v>Very high</v>
      </c>
    </row>
    <row r="4235" spans="1:26" x14ac:dyDescent="0.25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858"/>
        <v>1855</v>
      </c>
      <c r="L4235" s="46">
        <f t="shared" si="859"/>
        <v>2020</v>
      </c>
      <c r="M4235" s="46">
        <v>58</v>
      </c>
      <c r="N4235" s="46">
        <f t="shared" si="860"/>
        <v>2078</v>
      </c>
      <c r="O4235" s="46">
        <f t="shared" si="861"/>
        <v>223</v>
      </c>
      <c r="P4235" s="46" t="s">
        <v>64</v>
      </c>
      <c r="Q4235" s="58">
        <f t="shared" si="862"/>
        <v>0</v>
      </c>
      <c r="R4235" s="46" t="str">
        <f t="shared" si="863"/>
        <v>-</v>
      </c>
      <c r="S4235" s="58" t="str">
        <f t="shared" si="864"/>
        <v>No Discount</v>
      </c>
      <c r="T4235" s="46" t="str">
        <f t="shared" si="865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866"/>
        <v>0</v>
      </c>
      <c r="W4235" s="46" t="str">
        <f t="shared" si="867"/>
        <v>-</v>
      </c>
      <c r="X4235" s="58">
        <f t="shared" si="868"/>
        <v>0</v>
      </c>
      <c r="Y4235" s="46" t="str">
        <f t="shared" si="869"/>
        <v>No</v>
      </c>
      <c r="Z4235" s="46" t="str">
        <f t="shared" si="870"/>
        <v>HIGH</v>
      </c>
    </row>
    <row r="4236" spans="1:26" x14ac:dyDescent="0.25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858"/>
        <v>39991</v>
      </c>
      <c r="L4236" s="46">
        <f t="shared" si="859"/>
        <v>41174</v>
      </c>
      <c r="M4236" s="46">
        <v>49</v>
      </c>
      <c r="N4236" s="46">
        <f t="shared" si="860"/>
        <v>41223</v>
      </c>
      <c r="O4236" s="46">
        <f t="shared" si="861"/>
        <v>1232</v>
      </c>
      <c r="P4236" s="46" t="s">
        <v>28</v>
      </c>
      <c r="Q4236" s="58">
        <f t="shared" si="862"/>
        <v>0</v>
      </c>
      <c r="R4236" s="46" t="str">
        <f t="shared" si="863"/>
        <v>-</v>
      </c>
      <c r="S4236" s="58" t="str">
        <f t="shared" si="864"/>
        <v>No Discount</v>
      </c>
      <c r="T4236" s="46" t="str">
        <f t="shared" si="865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866"/>
        <v>0</v>
      </c>
      <c r="W4236" s="46" t="str">
        <f t="shared" si="867"/>
        <v>-</v>
      </c>
      <c r="X4236" s="58">
        <f t="shared" si="868"/>
        <v>0</v>
      </c>
      <c r="Y4236" s="46" t="str">
        <f t="shared" si="869"/>
        <v>Yes</v>
      </c>
      <c r="Z4236" s="46" t="str">
        <f t="shared" si="870"/>
        <v>HIGH</v>
      </c>
    </row>
    <row r="4237" spans="1:26" x14ac:dyDescent="0.25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858"/>
        <v>7475</v>
      </c>
      <c r="L4237" s="46">
        <f t="shared" si="859"/>
        <v>7840</v>
      </c>
      <c r="M4237" s="46">
        <v>52</v>
      </c>
      <c r="N4237" s="46">
        <f t="shared" si="860"/>
        <v>7892</v>
      </c>
      <c r="O4237" s="46">
        <f t="shared" si="861"/>
        <v>417</v>
      </c>
      <c r="P4237" s="46" t="s">
        <v>152</v>
      </c>
      <c r="Q4237" s="58">
        <f t="shared" si="862"/>
        <v>0</v>
      </c>
      <c r="R4237" s="46">
        <f t="shared" si="863"/>
        <v>2209.7600000000002</v>
      </c>
      <c r="S4237" s="58" t="str">
        <f t="shared" si="864"/>
        <v>No Discount</v>
      </c>
      <c r="T4237" s="46" t="str">
        <f t="shared" si="865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866"/>
        <v>0</v>
      </c>
      <c r="W4237" s="46">
        <f t="shared" si="867"/>
        <v>2209.7600000000002</v>
      </c>
      <c r="X4237" s="58">
        <f t="shared" si="868"/>
        <v>0</v>
      </c>
      <c r="Y4237" s="46" t="str">
        <f t="shared" si="869"/>
        <v>Yes</v>
      </c>
      <c r="Z4237" s="46" t="str">
        <f t="shared" si="870"/>
        <v>HIGH</v>
      </c>
    </row>
    <row r="4238" spans="1:26" x14ac:dyDescent="0.25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858"/>
        <v>4575</v>
      </c>
      <c r="L4238" s="46">
        <f t="shared" si="859"/>
        <v>4845</v>
      </c>
      <c r="M4238" s="46">
        <v>47</v>
      </c>
      <c r="N4238" s="46">
        <f t="shared" si="860"/>
        <v>4892</v>
      </c>
      <c r="O4238" s="46">
        <f t="shared" si="861"/>
        <v>317</v>
      </c>
      <c r="P4238" s="46" t="s">
        <v>28</v>
      </c>
      <c r="Q4238" s="58">
        <f t="shared" si="862"/>
        <v>0</v>
      </c>
      <c r="R4238" s="46">
        <f t="shared" si="863"/>
        <v>1369.7600000000002</v>
      </c>
      <c r="S4238" s="58" t="str">
        <f t="shared" si="864"/>
        <v>No Discount</v>
      </c>
      <c r="T4238" s="46" t="str">
        <f t="shared" si="865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866"/>
        <v>0</v>
      </c>
      <c r="W4238" s="46">
        <f t="shared" si="867"/>
        <v>1369.7600000000002</v>
      </c>
      <c r="X4238" s="58">
        <f t="shared" si="868"/>
        <v>0</v>
      </c>
      <c r="Y4238" s="46" t="str">
        <f t="shared" si="869"/>
        <v>Yes</v>
      </c>
      <c r="Z4238" s="46" t="str">
        <f t="shared" si="870"/>
        <v>HIGH</v>
      </c>
    </row>
    <row r="4239" spans="1:26" x14ac:dyDescent="0.25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858"/>
        <v>2397</v>
      </c>
      <c r="L4239" s="46">
        <f t="shared" si="859"/>
        <v>2540</v>
      </c>
      <c r="M4239" s="46">
        <v>28</v>
      </c>
      <c r="N4239" s="46">
        <f t="shared" si="860"/>
        <v>2568</v>
      </c>
      <c r="O4239" s="46">
        <f t="shared" si="861"/>
        <v>171</v>
      </c>
      <c r="P4239" s="46" t="s">
        <v>30</v>
      </c>
      <c r="Q4239" s="58">
        <f t="shared" si="862"/>
        <v>0</v>
      </c>
      <c r="R4239" s="46" t="str">
        <f t="shared" si="863"/>
        <v>-</v>
      </c>
      <c r="S4239" s="58" t="str">
        <f t="shared" si="864"/>
        <v>No Discount</v>
      </c>
      <c r="T4239" s="46" t="str">
        <f t="shared" si="865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866"/>
        <v>0</v>
      </c>
      <c r="W4239" s="46" t="str">
        <f t="shared" si="867"/>
        <v>-</v>
      </c>
      <c r="X4239" s="58">
        <f t="shared" si="868"/>
        <v>0</v>
      </c>
      <c r="Y4239" s="46" t="str">
        <f t="shared" si="869"/>
        <v>Yes</v>
      </c>
      <c r="Z4239" s="46" t="str">
        <f t="shared" si="870"/>
        <v>MID</v>
      </c>
    </row>
    <row r="4240" spans="1:26" x14ac:dyDescent="0.25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858"/>
        <v>11343</v>
      </c>
      <c r="L4240" s="46">
        <f t="shared" si="859"/>
        <v>12366</v>
      </c>
      <c r="M4240" s="46">
        <v>58</v>
      </c>
      <c r="N4240" s="46">
        <f t="shared" si="860"/>
        <v>12424</v>
      </c>
      <c r="O4240" s="46">
        <f t="shared" si="861"/>
        <v>1081</v>
      </c>
      <c r="P4240" s="46" t="s">
        <v>30</v>
      </c>
      <c r="Q4240" s="58">
        <f t="shared" si="862"/>
        <v>0.3</v>
      </c>
      <c r="R4240" s="46">
        <f t="shared" si="863"/>
        <v>3727.2</v>
      </c>
      <c r="S4240" s="58" t="str">
        <f t="shared" si="864"/>
        <v>No Discount</v>
      </c>
      <c r="T4240" s="46" t="str">
        <f t="shared" si="865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866"/>
        <v>0.3</v>
      </c>
      <c r="W4240" s="46">
        <f t="shared" si="867"/>
        <v>3727.2</v>
      </c>
      <c r="X4240" s="58">
        <f t="shared" si="868"/>
        <v>0</v>
      </c>
      <c r="Y4240" s="46" t="str">
        <f t="shared" si="869"/>
        <v>Yes</v>
      </c>
      <c r="Z4240" s="46" t="str">
        <f t="shared" si="870"/>
        <v>HIGH</v>
      </c>
    </row>
    <row r="4241" spans="1:26" x14ac:dyDescent="0.25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858"/>
        <v>2014</v>
      </c>
      <c r="L4241" s="46">
        <f t="shared" si="859"/>
        <v>2155</v>
      </c>
      <c r="M4241" s="46">
        <v>34</v>
      </c>
      <c r="N4241" s="46">
        <f t="shared" si="860"/>
        <v>2189</v>
      </c>
      <c r="O4241" s="46">
        <f t="shared" si="861"/>
        <v>175</v>
      </c>
      <c r="P4241" s="46" t="s">
        <v>30</v>
      </c>
      <c r="Q4241" s="58">
        <f t="shared" si="862"/>
        <v>0</v>
      </c>
      <c r="R4241" s="46" t="str">
        <f t="shared" si="863"/>
        <v>-</v>
      </c>
      <c r="S4241" s="58" t="str">
        <f t="shared" si="864"/>
        <v>No Discount</v>
      </c>
      <c r="T4241" s="46" t="str">
        <f t="shared" si="865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866"/>
        <v>0</v>
      </c>
      <c r="W4241" s="46" t="str">
        <f t="shared" si="867"/>
        <v>-</v>
      </c>
      <c r="X4241" s="58">
        <f t="shared" si="868"/>
        <v>0</v>
      </c>
      <c r="Y4241" s="46" t="str">
        <f t="shared" si="869"/>
        <v>Yes</v>
      </c>
      <c r="Z4241" s="46" t="str">
        <f t="shared" si="870"/>
        <v>MID</v>
      </c>
    </row>
    <row r="4242" spans="1:26" x14ac:dyDescent="0.25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858"/>
        <v>32544</v>
      </c>
      <c r="L4242" s="46">
        <f t="shared" si="859"/>
        <v>36144</v>
      </c>
      <c r="M4242" s="46">
        <v>91</v>
      </c>
      <c r="N4242" s="46">
        <f t="shared" si="860"/>
        <v>36235</v>
      </c>
      <c r="O4242" s="46">
        <f t="shared" si="861"/>
        <v>3691</v>
      </c>
      <c r="P4242" s="46" t="s">
        <v>30</v>
      </c>
      <c r="Q4242" s="58">
        <f t="shared" si="862"/>
        <v>0</v>
      </c>
      <c r="R4242" s="46" t="str">
        <f t="shared" si="863"/>
        <v>-</v>
      </c>
      <c r="S4242" s="58">
        <f t="shared" si="864"/>
        <v>0.02</v>
      </c>
      <c r="T4242" s="46" t="str">
        <f t="shared" si="865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866"/>
        <v>0</v>
      </c>
      <c r="W4242" s="46" t="str">
        <f t="shared" si="867"/>
        <v>-</v>
      </c>
      <c r="X4242" s="58">
        <f t="shared" si="868"/>
        <v>0.02</v>
      </c>
      <c r="Y4242" s="46" t="str">
        <f t="shared" si="869"/>
        <v>Yes</v>
      </c>
      <c r="Z4242" s="46" t="str">
        <f t="shared" si="870"/>
        <v>Very high</v>
      </c>
    </row>
    <row r="4243" spans="1:26" x14ac:dyDescent="0.25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858"/>
        <v>177</v>
      </c>
      <c r="L4243" s="46">
        <f t="shared" si="859"/>
        <v>189</v>
      </c>
      <c r="M4243" s="46">
        <v>10</v>
      </c>
      <c r="N4243" s="46">
        <f t="shared" si="860"/>
        <v>199</v>
      </c>
      <c r="O4243" s="46">
        <f t="shared" si="861"/>
        <v>22</v>
      </c>
      <c r="P4243" s="46" t="s">
        <v>30</v>
      </c>
      <c r="Q4243" s="58">
        <f t="shared" si="862"/>
        <v>0</v>
      </c>
      <c r="R4243" s="46" t="str">
        <f t="shared" si="863"/>
        <v>-</v>
      </c>
      <c r="S4243" s="58" t="str">
        <f t="shared" si="864"/>
        <v>No Discount</v>
      </c>
      <c r="T4243" s="46" t="str">
        <f t="shared" si="865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866"/>
        <v>0</v>
      </c>
      <c r="W4243" s="46" t="str">
        <f t="shared" si="867"/>
        <v>-</v>
      </c>
      <c r="X4243" s="58">
        <f t="shared" si="868"/>
        <v>0</v>
      </c>
      <c r="Y4243" s="46" t="str">
        <f t="shared" si="869"/>
        <v>No</v>
      </c>
      <c r="Z4243" s="46" t="str">
        <f t="shared" si="870"/>
        <v>LOW</v>
      </c>
    </row>
    <row r="4244" spans="1:26" x14ac:dyDescent="0.25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858"/>
        <v>2922</v>
      </c>
      <c r="L4244" s="46">
        <f t="shared" si="859"/>
        <v>3156</v>
      </c>
      <c r="M4244" s="46">
        <v>34</v>
      </c>
      <c r="N4244" s="46">
        <f t="shared" si="860"/>
        <v>3190</v>
      </c>
      <c r="O4244" s="46">
        <f t="shared" si="861"/>
        <v>268</v>
      </c>
      <c r="P4244" s="46" t="s">
        <v>30</v>
      </c>
      <c r="Q4244" s="58">
        <f t="shared" si="862"/>
        <v>0</v>
      </c>
      <c r="R4244" s="46" t="str">
        <f t="shared" si="863"/>
        <v>-</v>
      </c>
      <c r="S4244" s="58" t="str">
        <f t="shared" si="864"/>
        <v>No Discount</v>
      </c>
      <c r="T4244" s="46" t="str">
        <f t="shared" si="865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866"/>
        <v>0</v>
      </c>
      <c r="W4244" s="46" t="str">
        <f t="shared" si="867"/>
        <v>-</v>
      </c>
      <c r="X4244" s="58">
        <f t="shared" si="868"/>
        <v>0</v>
      </c>
      <c r="Y4244" s="46" t="str">
        <f t="shared" si="869"/>
        <v>No</v>
      </c>
      <c r="Z4244" s="46" t="str">
        <f t="shared" si="870"/>
        <v>MID</v>
      </c>
    </row>
    <row r="4245" spans="1:26" x14ac:dyDescent="0.25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858"/>
        <v>146</v>
      </c>
      <c r="L4245" s="46">
        <f t="shared" si="859"/>
        <v>154</v>
      </c>
      <c r="M4245" s="46">
        <v>10</v>
      </c>
      <c r="N4245" s="46">
        <f t="shared" si="860"/>
        <v>164</v>
      </c>
      <c r="O4245" s="46">
        <f t="shared" si="861"/>
        <v>18</v>
      </c>
      <c r="P4245" s="46" t="s">
        <v>30</v>
      </c>
      <c r="Q4245" s="58">
        <f t="shared" si="862"/>
        <v>0</v>
      </c>
      <c r="R4245" s="46" t="str">
        <f t="shared" si="863"/>
        <v>-</v>
      </c>
      <c r="S4245" s="58" t="str">
        <f t="shared" si="864"/>
        <v>No Discount</v>
      </c>
      <c r="T4245" s="46" t="str">
        <f t="shared" si="865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866"/>
        <v>0</v>
      </c>
      <c r="W4245" s="46" t="str">
        <f t="shared" si="867"/>
        <v>-</v>
      </c>
      <c r="X4245" s="58">
        <f t="shared" si="868"/>
        <v>0</v>
      </c>
      <c r="Y4245" s="46" t="str">
        <f t="shared" si="869"/>
        <v>No</v>
      </c>
      <c r="Z4245" s="46" t="str">
        <f t="shared" si="870"/>
        <v>LOW</v>
      </c>
    </row>
    <row r="4246" spans="1:26" x14ac:dyDescent="0.25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858"/>
        <v>21318</v>
      </c>
      <c r="L4246" s="46">
        <f t="shared" si="859"/>
        <v>22602</v>
      </c>
      <c r="M4246" s="46">
        <v>39</v>
      </c>
      <c r="N4246" s="46">
        <f t="shared" si="860"/>
        <v>22641</v>
      </c>
      <c r="O4246" s="46">
        <f t="shared" si="861"/>
        <v>1323</v>
      </c>
      <c r="P4246" s="46" t="s">
        <v>30</v>
      </c>
      <c r="Q4246" s="58">
        <f t="shared" si="862"/>
        <v>0</v>
      </c>
      <c r="R4246" s="46" t="str">
        <f t="shared" si="863"/>
        <v>-</v>
      </c>
      <c r="S4246" s="58" t="str">
        <f t="shared" si="864"/>
        <v>No Discount</v>
      </c>
      <c r="T4246" s="46" t="str">
        <f t="shared" si="865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866"/>
        <v>0</v>
      </c>
      <c r="W4246" s="46" t="str">
        <f t="shared" si="867"/>
        <v>-</v>
      </c>
      <c r="X4246" s="58">
        <f t="shared" si="868"/>
        <v>0</v>
      </c>
      <c r="Y4246" s="46" t="str">
        <f t="shared" si="869"/>
        <v>Yes</v>
      </c>
      <c r="Z4246" s="46" t="str">
        <f t="shared" si="870"/>
        <v>MID</v>
      </c>
    </row>
    <row r="4247" spans="1:26" x14ac:dyDescent="0.25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858"/>
        <v>71032</v>
      </c>
      <c r="L4247" s="46">
        <f t="shared" si="859"/>
        <v>78190</v>
      </c>
      <c r="M4247" s="46">
        <v>56</v>
      </c>
      <c r="N4247" s="46">
        <f t="shared" si="860"/>
        <v>78246</v>
      </c>
      <c r="O4247" s="46">
        <f t="shared" si="861"/>
        <v>7214</v>
      </c>
      <c r="P4247" s="46" t="s">
        <v>28</v>
      </c>
      <c r="Q4247" s="58">
        <f t="shared" si="862"/>
        <v>0</v>
      </c>
      <c r="R4247" s="46" t="str">
        <f t="shared" si="863"/>
        <v>-</v>
      </c>
      <c r="S4247" s="58" t="str">
        <f t="shared" si="864"/>
        <v>No Discount</v>
      </c>
      <c r="T4247" s="46" t="str">
        <f t="shared" si="865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866"/>
        <v>0</v>
      </c>
      <c r="W4247" s="46" t="str">
        <f t="shared" si="867"/>
        <v>-</v>
      </c>
      <c r="X4247" s="58">
        <f t="shared" si="868"/>
        <v>0</v>
      </c>
      <c r="Y4247" s="46" t="str">
        <f t="shared" si="869"/>
        <v>Yes</v>
      </c>
      <c r="Z4247" s="46" t="str">
        <f t="shared" si="870"/>
        <v>HIGH</v>
      </c>
    </row>
    <row r="4248" spans="1:26" x14ac:dyDescent="0.25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858"/>
        <v>9170</v>
      </c>
      <c r="L4248" s="46">
        <f t="shared" si="859"/>
        <v>10085</v>
      </c>
      <c r="M4248" s="46">
        <v>74</v>
      </c>
      <c r="N4248" s="46">
        <f t="shared" si="860"/>
        <v>10159</v>
      </c>
      <c r="O4248" s="46">
        <f t="shared" si="861"/>
        <v>989</v>
      </c>
      <c r="P4248" s="46" t="s">
        <v>28</v>
      </c>
      <c r="Q4248" s="58">
        <f t="shared" si="862"/>
        <v>0</v>
      </c>
      <c r="R4248" s="46" t="str">
        <f t="shared" si="863"/>
        <v>-</v>
      </c>
      <c r="S4248" s="58" t="str">
        <f t="shared" si="864"/>
        <v>No Discount</v>
      </c>
      <c r="T4248" s="46" t="str">
        <f t="shared" si="865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866"/>
        <v>0</v>
      </c>
      <c r="W4248" s="46" t="str">
        <f t="shared" si="867"/>
        <v>-</v>
      </c>
      <c r="X4248" s="58">
        <f t="shared" si="868"/>
        <v>0</v>
      </c>
      <c r="Y4248" s="46" t="str">
        <f t="shared" si="869"/>
        <v>No</v>
      </c>
      <c r="Z4248" s="46" t="str">
        <f t="shared" si="870"/>
        <v>Very high</v>
      </c>
    </row>
    <row r="4249" spans="1:26" x14ac:dyDescent="0.25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858"/>
        <v>1802</v>
      </c>
      <c r="L4249" s="46">
        <f t="shared" si="859"/>
        <v>1908</v>
      </c>
      <c r="M4249" s="46">
        <v>33</v>
      </c>
      <c r="N4249" s="46">
        <f t="shared" si="860"/>
        <v>1941</v>
      </c>
      <c r="O4249" s="46">
        <f t="shared" si="861"/>
        <v>139</v>
      </c>
      <c r="P4249" s="46" t="s">
        <v>30</v>
      </c>
      <c r="Q4249" s="58">
        <f t="shared" si="862"/>
        <v>0</v>
      </c>
      <c r="R4249" s="46">
        <f t="shared" si="863"/>
        <v>543.48</v>
      </c>
      <c r="S4249" s="58" t="str">
        <f t="shared" si="864"/>
        <v>No Discount</v>
      </c>
      <c r="T4249" s="46" t="str">
        <f t="shared" si="865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866"/>
        <v>0</v>
      </c>
      <c r="W4249" s="46">
        <f t="shared" si="867"/>
        <v>543.48</v>
      </c>
      <c r="X4249" s="58">
        <f t="shared" si="868"/>
        <v>0</v>
      </c>
      <c r="Y4249" s="46" t="str">
        <f t="shared" si="869"/>
        <v>No</v>
      </c>
      <c r="Z4249" s="46" t="str">
        <f t="shared" si="870"/>
        <v>MID</v>
      </c>
    </row>
    <row r="4250" spans="1:26" x14ac:dyDescent="0.25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858"/>
        <v>175820</v>
      </c>
      <c r="L4250" s="46">
        <f t="shared" si="859"/>
        <v>191640</v>
      </c>
      <c r="M4250" s="46">
        <v>88</v>
      </c>
      <c r="N4250" s="46">
        <f t="shared" si="860"/>
        <v>191728</v>
      </c>
      <c r="O4250" s="46">
        <f t="shared" si="861"/>
        <v>15908</v>
      </c>
      <c r="P4250" s="46" t="s">
        <v>28</v>
      </c>
      <c r="Q4250" s="58">
        <f t="shared" si="862"/>
        <v>0.3</v>
      </c>
      <c r="R4250" s="46">
        <f t="shared" si="863"/>
        <v>57518.400000000001</v>
      </c>
      <c r="S4250" s="58" t="str">
        <f t="shared" si="864"/>
        <v>No Discount</v>
      </c>
      <c r="T4250" s="46" t="str">
        <f t="shared" si="865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866"/>
        <v>0.3</v>
      </c>
      <c r="W4250" s="46">
        <f t="shared" si="867"/>
        <v>57518.400000000001</v>
      </c>
      <c r="X4250" s="58">
        <f t="shared" si="868"/>
        <v>0</v>
      </c>
      <c r="Y4250" s="46" t="str">
        <f t="shared" si="869"/>
        <v>Yes</v>
      </c>
      <c r="Z4250" s="46" t="str">
        <f t="shared" si="870"/>
        <v>Very high</v>
      </c>
    </row>
    <row r="4251" spans="1:26" x14ac:dyDescent="0.25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858"/>
        <v>6105</v>
      </c>
      <c r="L4251" s="46">
        <f t="shared" si="859"/>
        <v>6585</v>
      </c>
      <c r="M4251" s="46">
        <v>27</v>
      </c>
      <c r="N4251" s="46">
        <f t="shared" si="860"/>
        <v>6612</v>
      </c>
      <c r="O4251" s="46">
        <f t="shared" si="861"/>
        <v>507</v>
      </c>
      <c r="P4251" s="46" t="s">
        <v>64</v>
      </c>
      <c r="Q4251" s="58">
        <f t="shared" si="862"/>
        <v>0</v>
      </c>
      <c r="R4251" s="46">
        <f t="shared" si="863"/>
        <v>991.8</v>
      </c>
      <c r="S4251" s="58" t="str">
        <f t="shared" si="864"/>
        <v>No Discount</v>
      </c>
      <c r="T4251" s="46" t="str">
        <f t="shared" si="865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866"/>
        <v>0</v>
      </c>
      <c r="W4251" s="46" t="str">
        <f t="shared" si="867"/>
        <v>-</v>
      </c>
      <c r="X4251" s="58">
        <f t="shared" si="868"/>
        <v>0</v>
      </c>
      <c r="Y4251" s="46" t="str">
        <f t="shared" si="869"/>
        <v>Yes</v>
      </c>
      <c r="Z4251" s="46" t="str">
        <f t="shared" si="870"/>
        <v>MID</v>
      </c>
    </row>
    <row r="4252" spans="1:26" x14ac:dyDescent="0.25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858"/>
        <v>2067</v>
      </c>
      <c r="L4252" s="46">
        <f t="shared" si="859"/>
        <v>2187</v>
      </c>
      <c r="M4252" s="46">
        <v>28</v>
      </c>
      <c r="N4252" s="46">
        <f t="shared" si="860"/>
        <v>2215</v>
      </c>
      <c r="O4252" s="46">
        <f t="shared" si="861"/>
        <v>148</v>
      </c>
      <c r="P4252" s="46" t="s">
        <v>30</v>
      </c>
      <c r="Q4252" s="58">
        <f t="shared" si="862"/>
        <v>0</v>
      </c>
      <c r="R4252" s="46" t="str">
        <f t="shared" si="863"/>
        <v>-</v>
      </c>
      <c r="S4252" s="58" t="str">
        <f t="shared" si="864"/>
        <v>No Discount</v>
      </c>
      <c r="T4252" s="46" t="str">
        <f t="shared" si="865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866"/>
        <v>0</v>
      </c>
      <c r="W4252" s="46" t="str">
        <f t="shared" si="867"/>
        <v>-</v>
      </c>
      <c r="X4252" s="58">
        <f t="shared" si="868"/>
        <v>0</v>
      </c>
      <c r="Y4252" s="46" t="str">
        <f t="shared" si="869"/>
        <v>No</v>
      </c>
      <c r="Z4252" s="46" t="str">
        <f t="shared" si="870"/>
        <v>MID</v>
      </c>
    </row>
    <row r="4253" spans="1:26" x14ac:dyDescent="0.25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858"/>
        <v>5572</v>
      </c>
      <c r="L4253" s="46">
        <f t="shared" si="859"/>
        <v>5902</v>
      </c>
      <c r="M4253" s="46">
        <v>55</v>
      </c>
      <c r="N4253" s="46">
        <f t="shared" si="860"/>
        <v>5957</v>
      </c>
      <c r="O4253" s="46">
        <f t="shared" si="861"/>
        <v>385</v>
      </c>
      <c r="P4253" s="46" t="s">
        <v>30</v>
      </c>
      <c r="Q4253" s="58">
        <f t="shared" si="862"/>
        <v>0</v>
      </c>
      <c r="R4253" s="46">
        <f t="shared" si="863"/>
        <v>1667.9600000000003</v>
      </c>
      <c r="S4253" s="58" t="str">
        <f t="shared" si="864"/>
        <v>No Discount</v>
      </c>
      <c r="T4253" s="46" t="str">
        <f t="shared" si="865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866"/>
        <v>0</v>
      </c>
      <c r="W4253" s="46">
        <f t="shared" si="867"/>
        <v>1667.9600000000003</v>
      </c>
      <c r="X4253" s="58">
        <f t="shared" si="868"/>
        <v>0</v>
      </c>
      <c r="Y4253" s="46" t="str">
        <f t="shared" si="869"/>
        <v>Yes</v>
      </c>
      <c r="Z4253" s="46" t="str">
        <f t="shared" si="870"/>
        <v>HIGH</v>
      </c>
    </row>
    <row r="4254" spans="1:26" x14ac:dyDescent="0.25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858"/>
        <v>7266</v>
      </c>
      <c r="L4254" s="46">
        <f t="shared" si="859"/>
        <v>7926</v>
      </c>
      <c r="M4254" s="46">
        <v>47</v>
      </c>
      <c r="N4254" s="46">
        <f t="shared" si="860"/>
        <v>7973</v>
      </c>
      <c r="O4254" s="46">
        <f t="shared" si="861"/>
        <v>707</v>
      </c>
      <c r="P4254" s="46" t="s">
        <v>28</v>
      </c>
      <c r="Q4254" s="58">
        <f t="shared" si="862"/>
        <v>0</v>
      </c>
      <c r="R4254" s="46" t="str">
        <f t="shared" si="863"/>
        <v>-</v>
      </c>
      <c r="S4254" s="58" t="str">
        <f t="shared" si="864"/>
        <v>No Discount</v>
      </c>
      <c r="T4254" s="46" t="str">
        <f t="shared" si="865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866"/>
        <v>0</v>
      </c>
      <c r="W4254" s="46" t="str">
        <f t="shared" si="867"/>
        <v>-</v>
      </c>
      <c r="X4254" s="58">
        <f t="shared" si="868"/>
        <v>0</v>
      </c>
      <c r="Y4254" s="46" t="str">
        <f t="shared" si="869"/>
        <v>No</v>
      </c>
      <c r="Z4254" s="46" t="str">
        <f t="shared" si="870"/>
        <v>HIGH</v>
      </c>
    </row>
    <row r="4255" spans="1:26" x14ac:dyDescent="0.25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858"/>
        <v>155</v>
      </c>
      <c r="L4255" s="46">
        <f t="shared" si="859"/>
        <v>167</v>
      </c>
      <c r="M4255" s="46">
        <v>30</v>
      </c>
      <c r="N4255" s="46">
        <f t="shared" si="860"/>
        <v>197</v>
      </c>
      <c r="O4255" s="46">
        <f t="shared" si="861"/>
        <v>42</v>
      </c>
      <c r="P4255" s="46" t="s">
        <v>30</v>
      </c>
      <c r="Q4255" s="58">
        <f t="shared" si="862"/>
        <v>0</v>
      </c>
      <c r="R4255" s="46">
        <f t="shared" si="863"/>
        <v>55.160000000000004</v>
      </c>
      <c r="S4255" s="58" t="str">
        <f t="shared" si="864"/>
        <v>No Discount</v>
      </c>
      <c r="T4255" s="46" t="str">
        <f t="shared" si="865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866"/>
        <v>0</v>
      </c>
      <c r="W4255" s="46">
        <f t="shared" si="867"/>
        <v>55.160000000000004</v>
      </c>
      <c r="X4255" s="58">
        <f t="shared" si="868"/>
        <v>0</v>
      </c>
      <c r="Y4255" s="46" t="str">
        <f t="shared" si="869"/>
        <v>No</v>
      </c>
      <c r="Z4255" s="46" t="str">
        <f t="shared" si="870"/>
        <v>MID</v>
      </c>
    </row>
    <row r="4256" spans="1:26" x14ac:dyDescent="0.25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858"/>
        <v>17562</v>
      </c>
      <c r="L4256" s="46">
        <f t="shared" si="859"/>
        <v>18246</v>
      </c>
      <c r="M4256" s="46">
        <v>43</v>
      </c>
      <c r="N4256" s="46">
        <f t="shared" si="860"/>
        <v>18289</v>
      </c>
      <c r="O4256" s="46">
        <f t="shared" si="861"/>
        <v>727</v>
      </c>
      <c r="P4256" s="46" t="s">
        <v>30</v>
      </c>
      <c r="Q4256" s="58">
        <f t="shared" si="862"/>
        <v>0.3</v>
      </c>
      <c r="R4256" s="46">
        <f t="shared" si="863"/>
        <v>5486.7</v>
      </c>
      <c r="S4256" s="58" t="str">
        <f t="shared" si="864"/>
        <v>No Discount</v>
      </c>
      <c r="T4256" s="46" t="str">
        <f t="shared" si="865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866"/>
        <v>0.3</v>
      </c>
      <c r="W4256" s="46">
        <f t="shared" si="867"/>
        <v>5486.7</v>
      </c>
      <c r="X4256" s="58">
        <f t="shared" si="868"/>
        <v>0</v>
      </c>
      <c r="Y4256" s="46" t="str">
        <f t="shared" si="869"/>
        <v>Yes</v>
      </c>
      <c r="Z4256" s="46" t="str">
        <f t="shared" si="870"/>
        <v>HIGH</v>
      </c>
    </row>
    <row r="4257" spans="1:26" x14ac:dyDescent="0.25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858"/>
        <v>7955</v>
      </c>
      <c r="L4257" s="46">
        <f t="shared" si="859"/>
        <v>8185</v>
      </c>
      <c r="M4257" s="46">
        <v>50</v>
      </c>
      <c r="N4257" s="46">
        <f t="shared" si="860"/>
        <v>8235</v>
      </c>
      <c r="O4257" s="46">
        <f t="shared" si="861"/>
        <v>280</v>
      </c>
      <c r="P4257" s="46" t="s">
        <v>30</v>
      </c>
      <c r="Q4257" s="58">
        <f t="shared" si="862"/>
        <v>0</v>
      </c>
      <c r="R4257" s="46" t="str">
        <f t="shared" si="863"/>
        <v>-</v>
      </c>
      <c r="S4257" s="58" t="str">
        <f t="shared" si="864"/>
        <v>No Discount</v>
      </c>
      <c r="T4257" s="46" t="str">
        <f t="shared" si="865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866"/>
        <v>0</v>
      </c>
      <c r="W4257" s="46" t="str">
        <f t="shared" si="867"/>
        <v>-</v>
      </c>
      <c r="X4257" s="58">
        <f t="shared" si="868"/>
        <v>0</v>
      </c>
      <c r="Y4257" s="46" t="str">
        <f t="shared" si="869"/>
        <v>Yes</v>
      </c>
      <c r="Z4257" s="46" t="str">
        <f t="shared" si="870"/>
        <v>HIGH</v>
      </c>
    </row>
    <row r="4258" spans="1:26" x14ac:dyDescent="0.25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858"/>
        <v>692</v>
      </c>
      <c r="L4258" s="46">
        <f t="shared" si="859"/>
        <v>752</v>
      </c>
      <c r="M4258" s="46">
        <v>30</v>
      </c>
      <c r="N4258" s="46">
        <f t="shared" si="860"/>
        <v>782</v>
      </c>
      <c r="O4258" s="46">
        <f t="shared" si="861"/>
        <v>90</v>
      </c>
      <c r="P4258" s="46" t="s">
        <v>30</v>
      </c>
      <c r="Q4258" s="58">
        <f t="shared" si="862"/>
        <v>0</v>
      </c>
      <c r="R4258" s="46">
        <f t="shared" si="863"/>
        <v>218.96</v>
      </c>
      <c r="S4258" s="58" t="str">
        <f t="shared" si="864"/>
        <v>No Discount</v>
      </c>
      <c r="T4258" s="46" t="str">
        <f t="shared" si="865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866"/>
        <v>0</v>
      </c>
      <c r="W4258" s="46">
        <f t="shared" si="867"/>
        <v>218.96</v>
      </c>
      <c r="X4258" s="58">
        <f t="shared" si="868"/>
        <v>0</v>
      </c>
      <c r="Y4258" s="46" t="str">
        <f t="shared" si="869"/>
        <v>No</v>
      </c>
      <c r="Z4258" s="46" t="str">
        <f t="shared" si="870"/>
        <v>MID</v>
      </c>
    </row>
    <row r="4259" spans="1:26" x14ac:dyDescent="0.25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858"/>
        <v>8210</v>
      </c>
      <c r="L4259" s="46">
        <f t="shared" si="859"/>
        <v>8870</v>
      </c>
      <c r="M4259" s="46">
        <v>77</v>
      </c>
      <c r="N4259" s="46">
        <f t="shared" si="860"/>
        <v>8947</v>
      </c>
      <c r="O4259" s="46">
        <f t="shared" si="861"/>
        <v>737</v>
      </c>
      <c r="P4259" s="46" t="s">
        <v>30</v>
      </c>
      <c r="Q4259" s="58">
        <f t="shared" si="862"/>
        <v>0</v>
      </c>
      <c r="R4259" s="46">
        <f t="shared" si="863"/>
        <v>2505.1600000000003</v>
      </c>
      <c r="S4259" s="58" t="str">
        <f t="shared" si="864"/>
        <v>No Discount</v>
      </c>
      <c r="T4259" s="46" t="str">
        <f t="shared" si="865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866"/>
        <v>0</v>
      </c>
      <c r="W4259" s="46">
        <f t="shared" si="867"/>
        <v>2505.1600000000003</v>
      </c>
      <c r="X4259" s="58">
        <f t="shared" si="868"/>
        <v>0</v>
      </c>
      <c r="Y4259" s="46" t="str">
        <f t="shared" si="869"/>
        <v>No</v>
      </c>
      <c r="Z4259" s="46" t="str">
        <f t="shared" si="870"/>
        <v>Very high</v>
      </c>
    </row>
    <row r="4260" spans="1:26" x14ac:dyDescent="0.25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858"/>
        <v>10212</v>
      </c>
      <c r="L4260" s="46">
        <f t="shared" si="859"/>
        <v>10824</v>
      </c>
      <c r="M4260" s="46">
        <v>79</v>
      </c>
      <c r="N4260" s="46">
        <f t="shared" si="860"/>
        <v>10903</v>
      </c>
      <c r="O4260" s="46">
        <f t="shared" si="861"/>
        <v>691</v>
      </c>
      <c r="P4260" s="46" t="s">
        <v>28</v>
      </c>
      <c r="Q4260" s="58">
        <f t="shared" si="862"/>
        <v>0</v>
      </c>
      <c r="R4260" s="46" t="str">
        <f t="shared" si="863"/>
        <v>-</v>
      </c>
      <c r="S4260" s="58" t="str">
        <f t="shared" si="864"/>
        <v>No Discount</v>
      </c>
      <c r="T4260" s="46" t="str">
        <f t="shared" si="865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866"/>
        <v>0</v>
      </c>
      <c r="W4260" s="46" t="str">
        <f t="shared" si="867"/>
        <v>-</v>
      </c>
      <c r="X4260" s="58">
        <f t="shared" si="868"/>
        <v>0</v>
      </c>
      <c r="Y4260" s="46" t="str">
        <f t="shared" si="869"/>
        <v>Yes</v>
      </c>
      <c r="Z4260" s="46" t="str">
        <f t="shared" si="870"/>
        <v>Very high</v>
      </c>
    </row>
    <row r="4261" spans="1:26" x14ac:dyDescent="0.25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858"/>
        <v>5656</v>
      </c>
      <c r="L4261" s="46">
        <f t="shared" si="859"/>
        <v>6224</v>
      </c>
      <c r="M4261" s="46">
        <v>87</v>
      </c>
      <c r="N4261" s="46">
        <f t="shared" si="860"/>
        <v>6311</v>
      </c>
      <c r="O4261" s="46">
        <f t="shared" si="861"/>
        <v>655</v>
      </c>
      <c r="P4261" s="46" t="s">
        <v>30</v>
      </c>
      <c r="Q4261" s="58">
        <f t="shared" si="862"/>
        <v>0</v>
      </c>
      <c r="R4261" s="46">
        <f t="shared" si="863"/>
        <v>1767.0800000000002</v>
      </c>
      <c r="S4261" s="58" t="str">
        <f t="shared" si="864"/>
        <v>No Discount</v>
      </c>
      <c r="T4261" s="46" t="str">
        <f t="shared" si="865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si="866"/>
        <v>0</v>
      </c>
      <c r="W4261" s="46">
        <f t="shared" si="867"/>
        <v>1767.0800000000002</v>
      </c>
      <c r="X4261" s="58">
        <f t="shared" si="868"/>
        <v>0</v>
      </c>
      <c r="Y4261" s="46" t="str">
        <f t="shared" si="869"/>
        <v>Yes</v>
      </c>
      <c r="Z4261" s="46" t="str">
        <f t="shared" si="870"/>
        <v>Very high</v>
      </c>
    </row>
    <row r="4262" spans="1:26" x14ac:dyDescent="0.25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858"/>
        <v>320</v>
      </c>
      <c r="L4262" s="46">
        <f t="shared" si="859"/>
        <v>355</v>
      </c>
      <c r="M4262" s="46">
        <v>10</v>
      </c>
      <c r="N4262" s="46">
        <f t="shared" si="860"/>
        <v>365</v>
      </c>
      <c r="O4262" s="46">
        <f t="shared" si="861"/>
        <v>45</v>
      </c>
      <c r="P4262" s="46" t="s">
        <v>30</v>
      </c>
      <c r="Q4262" s="58">
        <f t="shared" si="862"/>
        <v>0</v>
      </c>
      <c r="R4262" s="46" t="str">
        <f t="shared" si="863"/>
        <v>-</v>
      </c>
      <c r="S4262" s="58" t="str">
        <f t="shared" si="864"/>
        <v>No Discount</v>
      </c>
      <c r="T4262" s="46" t="str">
        <f t="shared" si="865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66"/>
        <v>0</v>
      </c>
      <c r="W4262" s="46" t="str">
        <f t="shared" si="867"/>
        <v>-</v>
      </c>
      <c r="X4262" s="58">
        <f t="shared" si="868"/>
        <v>0</v>
      </c>
      <c r="Y4262" s="46" t="str">
        <f t="shared" si="869"/>
        <v>No</v>
      </c>
      <c r="Z4262" s="46" t="str">
        <f t="shared" si="870"/>
        <v>LOW</v>
      </c>
    </row>
    <row r="4263" spans="1:26" x14ac:dyDescent="0.25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858"/>
        <v>69418</v>
      </c>
      <c r="L4263" s="46">
        <f t="shared" si="859"/>
        <v>73556</v>
      </c>
      <c r="M4263" s="46">
        <v>82</v>
      </c>
      <c r="N4263" s="46">
        <f t="shared" si="860"/>
        <v>73638</v>
      </c>
      <c r="O4263" s="46">
        <f t="shared" si="861"/>
        <v>4220</v>
      </c>
      <c r="P4263" s="46" t="s">
        <v>30</v>
      </c>
      <c r="Q4263" s="58">
        <f t="shared" si="862"/>
        <v>0</v>
      </c>
      <c r="R4263" s="46">
        <f t="shared" si="863"/>
        <v>20618.640000000003</v>
      </c>
      <c r="S4263" s="58" t="str">
        <f t="shared" si="864"/>
        <v>No Discount</v>
      </c>
      <c r="T4263" s="46" t="str">
        <f t="shared" si="865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66"/>
        <v>0</v>
      </c>
      <c r="W4263" s="46">
        <f t="shared" si="867"/>
        <v>20618.640000000003</v>
      </c>
      <c r="X4263" s="58">
        <f t="shared" si="868"/>
        <v>0</v>
      </c>
      <c r="Y4263" s="46" t="str">
        <f t="shared" si="869"/>
        <v>Yes</v>
      </c>
      <c r="Z4263" s="46" t="str">
        <f t="shared" si="870"/>
        <v>Very high</v>
      </c>
    </row>
    <row r="4264" spans="1:26" x14ac:dyDescent="0.25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858"/>
        <v>5985</v>
      </c>
      <c r="L4264" s="46">
        <f t="shared" si="859"/>
        <v>6520</v>
      </c>
      <c r="M4264" s="46">
        <v>29</v>
      </c>
      <c r="N4264" s="46">
        <f t="shared" si="860"/>
        <v>6549</v>
      </c>
      <c r="O4264" s="46">
        <f t="shared" si="861"/>
        <v>564</v>
      </c>
      <c r="P4264" s="46" t="s">
        <v>64</v>
      </c>
      <c r="Q4264" s="58">
        <f t="shared" si="862"/>
        <v>0</v>
      </c>
      <c r="R4264" s="46">
        <f t="shared" si="863"/>
        <v>982.34999999999991</v>
      </c>
      <c r="S4264" s="58" t="str">
        <f t="shared" si="864"/>
        <v>No Discount</v>
      </c>
      <c r="T4264" s="46" t="str">
        <f t="shared" si="865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66"/>
        <v>0</v>
      </c>
      <c r="W4264" s="46" t="str">
        <f t="shared" si="867"/>
        <v>-</v>
      </c>
      <c r="X4264" s="58">
        <f t="shared" si="868"/>
        <v>0</v>
      </c>
      <c r="Y4264" s="46" t="str">
        <f t="shared" si="869"/>
        <v>Yes</v>
      </c>
      <c r="Z4264" s="46" t="str">
        <f t="shared" si="870"/>
        <v>MID</v>
      </c>
    </row>
    <row r="4265" spans="1:26" x14ac:dyDescent="0.25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858"/>
        <v>1966</v>
      </c>
      <c r="L4265" s="46">
        <f t="shared" si="859"/>
        <v>2162</v>
      </c>
      <c r="M4265" s="46">
        <v>40</v>
      </c>
      <c r="N4265" s="46">
        <f t="shared" si="860"/>
        <v>2202</v>
      </c>
      <c r="O4265" s="46">
        <f t="shared" si="861"/>
        <v>236</v>
      </c>
      <c r="P4265" s="46" t="s">
        <v>30</v>
      </c>
      <c r="Q4265" s="58">
        <f t="shared" si="862"/>
        <v>0</v>
      </c>
      <c r="R4265" s="46" t="str">
        <f t="shared" si="863"/>
        <v>-</v>
      </c>
      <c r="S4265" s="58" t="str">
        <f t="shared" si="864"/>
        <v>No Discount</v>
      </c>
      <c r="T4265" s="46" t="str">
        <f t="shared" si="865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66"/>
        <v>0</v>
      </c>
      <c r="W4265" s="46" t="str">
        <f t="shared" si="867"/>
        <v>-</v>
      </c>
      <c r="X4265" s="58">
        <f t="shared" si="868"/>
        <v>0</v>
      </c>
      <c r="Y4265" s="46" t="str">
        <f t="shared" si="869"/>
        <v>No</v>
      </c>
      <c r="Z4265" s="46" t="str">
        <f t="shared" si="870"/>
        <v>MID</v>
      </c>
    </row>
    <row r="4266" spans="1:26" x14ac:dyDescent="0.25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858"/>
        <v>7328</v>
      </c>
      <c r="L4266" s="46">
        <f t="shared" si="859"/>
        <v>7922</v>
      </c>
      <c r="M4266" s="46">
        <v>42</v>
      </c>
      <c r="N4266" s="46">
        <f t="shared" si="860"/>
        <v>7964</v>
      </c>
      <c r="O4266" s="46">
        <f t="shared" si="861"/>
        <v>636</v>
      </c>
      <c r="P4266" s="46" t="s">
        <v>30</v>
      </c>
      <c r="Q4266" s="58">
        <f t="shared" si="862"/>
        <v>0</v>
      </c>
      <c r="R4266" s="46">
        <f t="shared" si="863"/>
        <v>2229.92</v>
      </c>
      <c r="S4266" s="58" t="str">
        <f t="shared" si="864"/>
        <v>No Discount</v>
      </c>
      <c r="T4266" s="46" t="str">
        <f t="shared" si="865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66"/>
        <v>0</v>
      </c>
      <c r="W4266" s="46">
        <f t="shared" si="867"/>
        <v>2229.92</v>
      </c>
      <c r="X4266" s="58">
        <f t="shared" si="868"/>
        <v>0</v>
      </c>
      <c r="Y4266" s="46" t="str">
        <f t="shared" si="869"/>
        <v>Yes</v>
      </c>
      <c r="Z4266" s="46" t="str">
        <f t="shared" si="870"/>
        <v>HIGH</v>
      </c>
    </row>
    <row r="4267" spans="1:26" x14ac:dyDescent="0.25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858"/>
        <v>155</v>
      </c>
      <c r="L4267" s="46">
        <f t="shared" si="859"/>
        <v>173</v>
      </c>
      <c r="M4267" s="46">
        <v>30</v>
      </c>
      <c r="N4267" s="46">
        <f t="shared" si="860"/>
        <v>203</v>
      </c>
      <c r="O4267" s="46">
        <f t="shared" si="861"/>
        <v>48</v>
      </c>
      <c r="P4267" s="46" t="s">
        <v>28</v>
      </c>
      <c r="Q4267" s="58">
        <f t="shared" si="862"/>
        <v>0</v>
      </c>
      <c r="R4267" s="46">
        <f t="shared" si="863"/>
        <v>56.84</v>
      </c>
      <c r="S4267" s="58" t="str">
        <f t="shared" si="864"/>
        <v>No Discount</v>
      </c>
      <c r="T4267" s="46" t="str">
        <f t="shared" si="865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66"/>
        <v>0</v>
      </c>
      <c r="W4267" s="46">
        <f t="shared" si="867"/>
        <v>56.84</v>
      </c>
      <c r="X4267" s="58">
        <f t="shared" si="868"/>
        <v>0</v>
      </c>
      <c r="Y4267" s="46" t="str">
        <f t="shared" si="869"/>
        <v>No</v>
      </c>
      <c r="Z4267" s="46" t="str">
        <f t="shared" si="870"/>
        <v>MID</v>
      </c>
    </row>
    <row r="4268" spans="1:26" x14ac:dyDescent="0.25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858"/>
        <v>1334</v>
      </c>
      <c r="L4268" s="46">
        <f t="shared" si="859"/>
        <v>1413</v>
      </c>
      <c r="M4268" s="46">
        <v>76</v>
      </c>
      <c r="N4268" s="46">
        <f t="shared" si="860"/>
        <v>1489</v>
      </c>
      <c r="O4268" s="46">
        <f t="shared" si="861"/>
        <v>155</v>
      </c>
      <c r="P4268" s="46" t="s">
        <v>30</v>
      </c>
      <c r="Q4268" s="58">
        <f t="shared" si="862"/>
        <v>0</v>
      </c>
      <c r="R4268" s="46" t="str">
        <f t="shared" si="863"/>
        <v>-</v>
      </c>
      <c r="S4268" s="58" t="str">
        <f t="shared" si="864"/>
        <v>No Discount</v>
      </c>
      <c r="T4268" s="46" t="str">
        <f t="shared" si="865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66"/>
        <v>0</v>
      </c>
      <c r="W4268" s="46" t="str">
        <f t="shared" si="867"/>
        <v>-</v>
      </c>
      <c r="X4268" s="58">
        <f t="shared" si="868"/>
        <v>0</v>
      </c>
      <c r="Y4268" s="46" t="str">
        <f t="shared" si="869"/>
        <v>No</v>
      </c>
      <c r="Z4268" s="46" t="str">
        <f t="shared" si="870"/>
        <v>Very high</v>
      </c>
    </row>
    <row r="4269" spans="1:26" x14ac:dyDescent="0.25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858"/>
        <v>1020</v>
      </c>
      <c r="L4269" s="46">
        <f t="shared" si="859"/>
        <v>1146</v>
      </c>
      <c r="M4269" s="46">
        <v>30</v>
      </c>
      <c r="N4269" s="46">
        <f t="shared" si="860"/>
        <v>1176</v>
      </c>
      <c r="O4269" s="46">
        <f t="shared" si="861"/>
        <v>156</v>
      </c>
      <c r="P4269" s="46" t="s">
        <v>28</v>
      </c>
      <c r="Q4269" s="58">
        <f t="shared" si="862"/>
        <v>0</v>
      </c>
      <c r="R4269" s="46" t="str">
        <f t="shared" si="863"/>
        <v>-</v>
      </c>
      <c r="S4269" s="58" t="str">
        <f t="shared" si="864"/>
        <v>No Discount</v>
      </c>
      <c r="T4269" s="46" t="str">
        <f t="shared" si="865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66"/>
        <v>0</v>
      </c>
      <c r="W4269" s="46" t="str">
        <f t="shared" si="867"/>
        <v>-</v>
      </c>
      <c r="X4269" s="58">
        <f t="shared" si="868"/>
        <v>0</v>
      </c>
      <c r="Y4269" s="46" t="str">
        <f t="shared" si="869"/>
        <v>No</v>
      </c>
      <c r="Z4269" s="46" t="str">
        <f t="shared" si="870"/>
        <v>MID</v>
      </c>
    </row>
    <row r="4270" spans="1:26" x14ac:dyDescent="0.25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858"/>
        <v>1292</v>
      </c>
      <c r="L4270" s="46">
        <f t="shared" si="859"/>
        <v>1452</v>
      </c>
      <c r="M4270" s="46">
        <v>68</v>
      </c>
      <c r="N4270" s="46">
        <f t="shared" si="860"/>
        <v>1520</v>
      </c>
      <c r="O4270" s="46">
        <f t="shared" si="861"/>
        <v>228</v>
      </c>
      <c r="P4270" s="46" t="s">
        <v>30</v>
      </c>
      <c r="Q4270" s="58">
        <f t="shared" si="862"/>
        <v>0</v>
      </c>
      <c r="R4270" s="46">
        <f t="shared" si="863"/>
        <v>425.6</v>
      </c>
      <c r="S4270" s="58" t="str">
        <f t="shared" si="864"/>
        <v>No Discount</v>
      </c>
      <c r="T4270" s="46" t="str">
        <f t="shared" si="865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66"/>
        <v>0</v>
      </c>
      <c r="W4270" s="46">
        <f t="shared" si="867"/>
        <v>425.6</v>
      </c>
      <c r="X4270" s="58">
        <f t="shared" si="868"/>
        <v>0</v>
      </c>
      <c r="Y4270" s="46" t="str">
        <f t="shared" si="869"/>
        <v>No</v>
      </c>
      <c r="Z4270" s="46" t="str">
        <f t="shared" si="870"/>
        <v>Very high</v>
      </c>
    </row>
    <row r="4271" spans="1:26" x14ac:dyDescent="0.25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858"/>
        <v>71032</v>
      </c>
      <c r="L4271" s="46">
        <f t="shared" si="859"/>
        <v>78190</v>
      </c>
      <c r="M4271" s="46">
        <v>91</v>
      </c>
      <c r="N4271" s="46">
        <f t="shared" si="860"/>
        <v>78281</v>
      </c>
      <c r="O4271" s="46">
        <f t="shared" si="861"/>
        <v>7249</v>
      </c>
      <c r="P4271" s="46" t="s">
        <v>30</v>
      </c>
      <c r="Q4271" s="58">
        <f t="shared" si="862"/>
        <v>0</v>
      </c>
      <c r="R4271" s="46">
        <f t="shared" si="863"/>
        <v>11742.15</v>
      </c>
      <c r="S4271" s="58" t="str">
        <f t="shared" si="864"/>
        <v>No Discount</v>
      </c>
      <c r="T4271" s="46" t="str">
        <f t="shared" si="865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66"/>
        <v>0</v>
      </c>
      <c r="W4271" s="46" t="str">
        <f t="shared" si="867"/>
        <v>-</v>
      </c>
      <c r="X4271" s="58">
        <f t="shared" si="868"/>
        <v>0</v>
      </c>
      <c r="Y4271" s="46" t="str">
        <f t="shared" si="869"/>
        <v>Yes</v>
      </c>
      <c r="Z4271" s="46" t="str">
        <f t="shared" si="870"/>
        <v>Very high</v>
      </c>
    </row>
    <row r="4272" spans="1:26" x14ac:dyDescent="0.25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858"/>
        <v>13934</v>
      </c>
      <c r="L4272" s="46">
        <f t="shared" si="859"/>
        <v>14630</v>
      </c>
      <c r="M4272" s="46">
        <v>60</v>
      </c>
      <c r="N4272" s="46">
        <f t="shared" si="860"/>
        <v>14690</v>
      </c>
      <c r="O4272" s="46">
        <f t="shared" si="861"/>
        <v>756</v>
      </c>
      <c r="P4272" s="46" t="s">
        <v>30</v>
      </c>
      <c r="Q4272" s="58">
        <f t="shared" si="862"/>
        <v>0</v>
      </c>
      <c r="R4272" s="46">
        <f t="shared" si="863"/>
        <v>4113.2000000000007</v>
      </c>
      <c r="S4272" s="58" t="str">
        <f t="shared" si="864"/>
        <v>No Discount</v>
      </c>
      <c r="T4272" s="46" t="str">
        <f t="shared" si="865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66"/>
        <v>0</v>
      </c>
      <c r="W4272" s="46">
        <f t="shared" si="867"/>
        <v>4113.2000000000007</v>
      </c>
      <c r="X4272" s="58">
        <f t="shared" si="868"/>
        <v>0</v>
      </c>
      <c r="Y4272" s="46" t="str">
        <f t="shared" si="869"/>
        <v>Yes</v>
      </c>
      <c r="Z4272" s="46" t="str">
        <f t="shared" si="870"/>
        <v>HIGH</v>
      </c>
    </row>
    <row r="4273" spans="1:26" x14ac:dyDescent="0.25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858"/>
        <v>1245</v>
      </c>
      <c r="L4273" s="46">
        <f t="shared" si="859"/>
        <v>1335</v>
      </c>
      <c r="M4273" s="46">
        <v>23</v>
      </c>
      <c r="N4273" s="46">
        <f t="shared" si="860"/>
        <v>1358</v>
      </c>
      <c r="O4273" s="46">
        <f t="shared" si="861"/>
        <v>113</v>
      </c>
      <c r="P4273" s="46" t="s">
        <v>30</v>
      </c>
      <c r="Q4273" s="58">
        <f t="shared" si="862"/>
        <v>0</v>
      </c>
      <c r="R4273" s="46" t="str">
        <f t="shared" si="863"/>
        <v>-</v>
      </c>
      <c r="S4273" s="58" t="str">
        <f t="shared" si="864"/>
        <v>No Discount</v>
      </c>
      <c r="T4273" s="46" t="str">
        <f t="shared" si="865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66"/>
        <v>0</v>
      </c>
      <c r="W4273" s="46" t="str">
        <f t="shared" si="867"/>
        <v>-</v>
      </c>
      <c r="X4273" s="58">
        <f t="shared" si="868"/>
        <v>0</v>
      </c>
      <c r="Y4273" s="46" t="str">
        <f t="shared" si="869"/>
        <v>No</v>
      </c>
      <c r="Z4273" s="46" t="str">
        <f t="shared" si="870"/>
        <v>MID</v>
      </c>
    </row>
    <row r="4274" spans="1:26" x14ac:dyDescent="0.25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858"/>
        <v>26952</v>
      </c>
      <c r="L4274" s="46">
        <f t="shared" si="859"/>
        <v>29076</v>
      </c>
      <c r="M4274" s="46">
        <v>99</v>
      </c>
      <c r="N4274" s="46">
        <f t="shared" si="860"/>
        <v>29175</v>
      </c>
      <c r="O4274" s="46">
        <f t="shared" si="861"/>
        <v>2223</v>
      </c>
      <c r="P4274" s="46" t="s">
        <v>64</v>
      </c>
      <c r="Q4274" s="58">
        <f t="shared" si="862"/>
        <v>0</v>
      </c>
      <c r="R4274" s="46" t="str">
        <f t="shared" si="863"/>
        <v>-</v>
      </c>
      <c r="S4274" s="58">
        <f t="shared" si="864"/>
        <v>0.02</v>
      </c>
      <c r="T4274" s="46" t="str">
        <f t="shared" si="865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66"/>
        <v>0</v>
      </c>
      <c r="W4274" s="46" t="str">
        <f t="shared" si="867"/>
        <v>-</v>
      </c>
      <c r="X4274" s="58">
        <f t="shared" si="868"/>
        <v>0.02</v>
      </c>
      <c r="Y4274" s="46" t="str">
        <f t="shared" si="869"/>
        <v>Yes</v>
      </c>
      <c r="Z4274" s="46" t="str">
        <f t="shared" si="870"/>
        <v>Very high</v>
      </c>
    </row>
    <row r="4275" spans="1:26" x14ac:dyDescent="0.25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858"/>
        <v>11768</v>
      </c>
      <c r="L4275" s="46">
        <f t="shared" si="859"/>
        <v>12962</v>
      </c>
      <c r="M4275" s="46">
        <v>100</v>
      </c>
      <c r="N4275" s="46">
        <f t="shared" si="860"/>
        <v>13062</v>
      </c>
      <c r="O4275" s="46">
        <f t="shared" si="861"/>
        <v>1294</v>
      </c>
      <c r="P4275" s="46" t="s">
        <v>30</v>
      </c>
      <c r="Q4275" s="58">
        <f t="shared" si="862"/>
        <v>0.3</v>
      </c>
      <c r="R4275" s="46">
        <f t="shared" si="863"/>
        <v>3918.6</v>
      </c>
      <c r="S4275" s="58" t="str">
        <f t="shared" si="864"/>
        <v>No Discount</v>
      </c>
      <c r="T4275" s="46" t="str">
        <f t="shared" si="865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66"/>
        <v>0.3</v>
      </c>
      <c r="W4275" s="46">
        <f t="shared" si="867"/>
        <v>3918.6</v>
      </c>
      <c r="X4275" s="58">
        <f t="shared" si="868"/>
        <v>0</v>
      </c>
      <c r="Y4275" s="46" t="str">
        <f t="shared" si="869"/>
        <v>Yes</v>
      </c>
      <c r="Z4275" s="46" t="str">
        <f t="shared" si="870"/>
        <v>Very high</v>
      </c>
    </row>
    <row r="4276" spans="1:26" x14ac:dyDescent="0.25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858"/>
        <v>2327</v>
      </c>
      <c r="L4276" s="46">
        <f t="shared" si="859"/>
        <v>2466</v>
      </c>
      <c r="M4276" s="46">
        <v>26</v>
      </c>
      <c r="N4276" s="46">
        <f t="shared" si="860"/>
        <v>2492</v>
      </c>
      <c r="O4276" s="46">
        <f t="shared" si="861"/>
        <v>165</v>
      </c>
      <c r="P4276" s="46" t="s">
        <v>30</v>
      </c>
      <c r="Q4276" s="58">
        <f t="shared" si="862"/>
        <v>0</v>
      </c>
      <c r="R4276" s="46" t="str">
        <f t="shared" si="863"/>
        <v>-</v>
      </c>
      <c r="S4276" s="58" t="str">
        <f t="shared" si="864"/>
        <v>No Discount</v>
      </c>
      <c r="T4276" s="46" t="str">
        <f t="shared" si="865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66"/>
        <v>0</v>
      </c>
      <c r="W4276" s="46" t="str">
        <f t="shared" si="867"/>
        <v>-</v>
      </c>
      <c r="X4276" s="58">
        <f t="shared" si="868"/>
        <v>0</v>
      </c>
      <c r="Y4276" s="46" t="str">
        <f t="shared" si="869"/>
        <v>Yes</v>
      </c>
      <c r="Z4276" s="46" t="str">
        <f t="shared" si="870"/>
        <v>MID</v>
      </c>
    </row>
    <row r="4277" spans="1:26" x14ac:dyDescent="0.25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858"/>
        <v>3678</v>
      </c>
      <c r="L4277" s="46">
        <f t="shared" si="859"/>
        <v>4014</v>
      </c>
      <c r="M4277" s="46">
        <v>39</v>
      </c>
      <c r="N4277" s="46">
        <f t="shared" si="860"/>
        <v>4053</v>
      </c>
      <c r="O4277" s="46">
        <f t="shared" si="861"/>
        <v>375</v>
      </c>
      <c r="P4277" s="46" t="s">
        <v>28</v>
      </c>
      <c r="Q4277" s="58">
        <f t="shared" si="862"/>
        <v>0</v>
      </c>
      <c r="R4277" s="46" t="str">
        <f t="shared" si="863"/>
        <v>-</v>
      </c>
      <c r="S4277" s="58" t="str">
        <f t="shared" si="864"/>
        <v>No Discount</v>
      </c>
      <c r="T4277" s="46" t="str">
        <f t="shared" si="865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66"/>
        <v>0</v>
      </c>
      <c r="W4277" s="46" t="str">
        <f t="shared" si="867"/>
        <v>-</v>
      </c>
      <c r="X4277" s="58">
        <f t="shared" si="868"/>
        <v>0</v>
      </c>
      <c r="Y4277" s="46" t="str">
        <f t="shared" si="869"/>
        <v>Yes</v>
      </c>
      <c r="Z4277" s="46" t="str">
        <f t="shared" si="870"/>
        <v>MID</v>
      </c>
    </row>
    <row r="4278" spans="1:26" x14ac:dyDescent="0.25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858"/>
        <v>230</v>
      </c>
      <c r="L4278" s="46">
        <f t="shared" si="859"/>
        <v>246</v>
      </c>
      <c r="M4278" s="46">
        <v>30</v>
      </c>
      <c r="N4278" s="46">
        <f t="shared" si="860"/>
        <v>276</v>
      </c>
      <c r="O4278" s="46">
        <f t="shared" si="861"/>
        <v>46</v>
      </c>
      <c r="P4278" s="46" t="s">
        <v>30</v>
      </c>
      <c r="Q4278" s="58">
        <f t="shared" si="862"/>
        <v>0.3</v>
      </c>
      <c r="R4278" s="46">
        <f t="shared" si="863"/>
        <v>82.8</v>
      </c>
      <c r="S4278" s="58" t="str">
        <f t="shared" si="864"/>
        <v>No Discount</v>
      </c>
      <c r="T4278" s="46" t="str">
        <f t="shared" si="865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66"/>
        <v>0.3</v>
      </c>
      <c r="W4278" s="46">
        <f t="shared" si="867"/>
        <v>82.8</v>
      </c>
      <c r="X4278" s="58">
        <f t="shared" si="868"/>
        <v>0</v>
      </c>
      <c r="Y4278" s="46" t="str">
        <f t="shared" si="869"/>
        <v>No</v>
      </c>
      <c r="Z4278" s="46" t="str">
        <f t="shared" si="870"/>
        <v>MID</v>
      </c>
    </row>
    <row r="4279" spans="1:26" x14ac:dyDescent="0.25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858"/>
        <v>1233</v>
      </c>
      <c r="L4279" s="46">
        <f t="shared" si="859"/>
        <v>1260</v>
      </c>
      <c r="M4279" s="46">
        <v>30</v>
      </c>
      <c r="N4279" s="46">
        <f t="shared" si="860"/>
        <v>1290</v>
      </c>
      <c r="O4279" s="46">
        <f t="shared" si="861"/>
        <v>57</v>
      </c>
      <c r="P4279" s="46" t="s">
        <v>30</v>
      </c>
      <c r="Q4279" s="58">
        <f t="shared" si="862"/>
        <v>0</v>
      </c>
      <c r="R4279" s="46" t="str">
        <f t="shared" si="863"/>
        <v>-</v>
      </c>
      <c r="S4279" s="58" t="str">
        <f t="shared" si="864"/>
        <v>No Discount</v>
      </c>
      <c r="T4279" s="46" t="str">
        <f t="shared" si="865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66"/>
        <v>0</v>
      </c>
      <c r="W4279" s="46" t="str">
        <f t="shared" si="867"/>
        <v>-</v>
      </c>
      <c r="X4279" s="58">
        <f t="shared" si="868"/>
        <v>0</v>
      </c>
      <c r="Y4279" s="46" t="str">
        <f t="shared" si="869"/>
        <v>No</v>
      </c>
      <c r="Z4279" s="46" t="str">
        <f t="shared" si="870"/>
        <v>MID</v>
      </c>
    </row>
    <row r="4280" spans="1:26" x14ac:dyDescent="0.25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858"/>
        <v>5613</v>
      </c>
      <c r="L4280" s="46">
        <f t="shared" si="859"/>
        <v>6234</v>
      </c>
      <c r="M4280" s="46">
        <v>45</v>
      </c>
      <c r="N4280" s="46">
        <f t="shared" si="860"/>
        <v>6279</v>
      </c>
      <c r="O4280" s="46">
        <f t="shared" si="861"/>
        <v>666</v>
      </c>
      <c r="P4280" s="46" t="s">
        <v>28</v>
      </c>
      <c r="Q4280" s="58">
        <f t="shared" si="862"/>
        <v>0.3</v>
      </c>
      <c r="R4280" s="46">
        <f t="shared" si="863"/>
        <v>1883.6999999999998</v>
      </c>
      <c r="S4280" s="58" t="str">
        <f t="shared" si="864"/>
        <v>No Discount</v>
      </c>
      <c r="T4280" s="46" t="str">
        <f t="shared" si="865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66"/>
        <v>0.3</v>
      </c>
      <c r="W4280" s="46">
        <f t="shared" si="867"/>
        <v>1883.6999999999998</v>
      </c>
      <c r="X4280" s="58">
        <f t="shared" si="868"/>
        <v>0</v>
      </c>
      <c r="Y4280" s="46" t="str">
        <f t="shared" si="869"/>
        <v>No</v>
      </c>
      <c r="Z4280" s="46" t="str">
        <f t="shared" si="870"/>
        <v>HIGH</v>
      </c>
    </row>
    <row r="4281" spans="1:26" x14ac:dyDescent="0.25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858"/>
        <v>468</v>
      </c>
      <c r="L4281" s="46">
        <f t="shared" si="859"/>
        <v>511</v>
      </c>
      <c r="M4281" s="46">
        <v>58</v>
      </c>
      <c r="N4281" s="46">
        <f t="shared" si="860"/>
        <v>569</v>
      </c>
      <c r="O4281" s="46">
        <f t="shared" si="861"/>
        <v>101</v>
      </c>
      <c r="P4281" s="46" t="s">
        <v>30</v>
      </c>
      <c r="Q4281" s="58">
        <f t="shared" si="862"/>
        <v>0</v>
      </c>
      <c r="R4281" s="46">
        <f t="shared" si="863"/>
        <v>85.35</v>
      </c>
      <c r="S4281" s="58" t="str">
        <f t="shared" si="864"/>
        <v>No Discount</v>
      </c>
      <c r="T4281" s="46" t="str">
        <f t="shared" si="865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66"/>
        <v>0</v>
      </c>
      <c r="W4281" s="46" t="str">
        <f t="shared" si="867"/>
        <v>-</v>
      </c>
      <c r="X4281" s="58">
        <f t="shared" si="868"/>
        <v>0</v>
      </c>
      <c r="Y4281" s="46" t="str">
        <f t="shared" si="869"/>
        <v>No</v>
      </c>
      <c r="Z4281" s="46" t="str">
        <f t="shared" si="870"/>
        <v>HIGH</v>
      </c>
    </row>
    <row r="4282" spans="1:26" x14ac:dyDescent="0.25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858"/>
        <v>5118</v>
      </c>
      <c r="L4282" s="46">
        <f t="shared" si="859"/>
        <v>5370</v>
      </c>
      <c r="M4282" s="46">
        <v>60</v>
      </c>
      <c r="N4282" s="46">
        <f t="shared" si="860"/>
        <v>5430</v>
      </c>
      <c r="O4282" s="46">
        <f t="shared" si="861"/>
        <v>312</v>
      </c>
      <c r="P4282" s="46" t="s">
        <v>28</v>
      </c>
      <c r="Q4282" s="58">
        <f t="shared" si="862"/>
        <v>0</v>
      </c>
      <c r="R4282" s="46" t="str">
        <f t="shared" si="863"/>
        <v>-</v>
      </c>
      <c r="S4282" s="58" t="str">
        <f t="shared" si="864"/>
        <v>No Discount</v>
      </c>
      <c r="T4282" s="46" t="str">
        <f t="shared" si="865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66"/>
        <v>0</v>
      </c>
      <c r="W4282" s="46" t="str">
        <f t="shared" si="867"/>
        <v>-</v>
      </c>
      <c r="X4282" s="58">
        <f t="shared" si="868"/>
        <v>0</v>
      </c>
      <c r="Y4282" s="46" t="str">
        <f t="shared" si="869"/>
        <v>Yes</v>
      </c>
      <c r="Z4282" s="46" t="str">
        <f t="shared" si="870"/>
        <v>HIGH</v>
      </c>
    </row>
    <row r="4283" spans="1:26" x14ac:dyDescent="0.25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858"/>
        <v>477</v>
      </c>
      <c r="L4283" s="46">
        <f t="shared" si="859"/>
        <v>511</v>
      </c>
      <c r="M4283" s="46">
        <v>77</v>
      </c>
      <c r="N4283" s="46">
        <f t="shared" si="860"/>
        <v>588</v>
      </c>
      <c r="O4283" s="46">
        <f t="shared" si="861"/>
        <v>111</v>
      </c>
      <c r="P4283" s="46" t="s">
        <v>30</v>
      </c>
      <c r="Q4283" s="58">
        <f t="shared" si="862"/>
        <v>0</v>
      </c>
      <c r="R4283" s="46" t="str">
        <f t="shared" si="863"/>
        <v>-</v>
      </c>
      <c r="S4283" s="58" t="str">
        <f t="shared" si="864"/>
        <v>No Discount</v>
      </c>
      <c r="T4283" s="46" t="str">
        <f t="shared" si="865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66"/>
        <v>0</v>
      </c>
      <c r="W4283" s="46" t="str">
        <f t="shared" si="867"/>
        <v>-</v>
      </c>
      <c r="X4283" s="58">
        <f t="shared" si="868"/>
        <v>0</v>
      </c>
      <c r="Y4283" s="46" t="str">
        <f t="shared" si="869"/>
        <v>No</v>
      </c>
      <c r="Z4283" s="46" t="str">
        <f t="shared" si="870"/>
        <v>Very high</v>
      </c>
    </row>
    <row r="4284" spans="1:26" x14ac:dyDescent="0.25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858"/>
        <v>244</v>
      </c>
      <c r="L4284" s="46">
        <f t="shared" si="859"/>
        <v>260</v>
      </c>
      <c r="M4284" s="46">
        <v>30</v>
      </c>
      <c r="N4284" s="46">
        <f t="shared" si="860"/>
        <v>290</v>
      </c>
      <c r="O4284" s="46">
        <f t="shared" si="861"/>
        <v>46</v>
      </c>
      <c r="P4284" s="46" t="s">
        <v>28</v>
      </c>
      <c r="Q4284" s="58">
        <f t="shared" si="862"/>
        <v>0</v>
      </c>
      <c r="R4284" s="46">
        <f t="shared" si="863"/>
        <v>81.2</v>
      </c>
      <c r="S4284" s="58" t="str">
        <f t="shared" si="864"/>
        <v>No Discount</v>
      </c>
      <c r="T4284" s="46" t="str">
        <f t="shared" si="865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66"/>
        <v>0</v>
      </c>
      <c r="W4284" s="46">
        <f t="shared" si="867"/>
        <v>81.2</v>
      </c>
      <c r="X4284" s="58">
        <f t="shared" si="868"/>
        <v>0</v>
      </c>
      <c r="Y4284" s="46" t="str">
        <f t="shared" si="869"/>
        <v>No</v>
      </c>
      <c r="Z4284" s="46" t="str">
        <f t="shared" si="870"/>
        <v>MID</v>
      </c>
    </row>
    <row r="4285" spans="1:26" x14ac:dyDescent="0.25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858"/>
        <v>9282</v>
      </c>
      <c r="L4285" s="46">
        <f t="shared" si="859"/>
        <v>10129</v>
      </c>
      <c r="M4285" s="46">
        <v>34</v>
      </c>
      <c r="N4285" s="46">
        <f t="shared" si="860"/>
        <v>10163</v>
      </c>
      <c r="O4285" s="46">
        <f t="shared" si="861"/>
        <v>881</v>
      </c>
      <c r="P4285" s="46" t="s">
        <v>30</v>
      </c>
      <c r="Q4285" s="58">
        <f t="shared" si="862"/>
        <v>0</v>
      </c>
      <c r="R4285" s="46">
        <f t="shared" si="863"/>
        <v>2845.6400000000003</v>
      </c>
      <c r="S4285" s="58" t="str">
        <f t="shared" si="864"/>
        <v>No Discount</v>
      </c>
      <c r="T4285" s="46" t="str">
        <f t="shared" si="865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66"/>
        <v>0</v>
      </c>
      <c r="W4285" s="46">
        <f t="shared" si="867"/>
        <v>2845.6400000000003</v>
      </c>
      <c r="X4285" s="58">
        <f t="shared" si="868"/>
        <v>0</v>
      </c>
      <c r="Y4285" s="46" t="str">
        <f t="shared" si="869"/>
        <v>Yes</v>
      </c>
      <c r="Z4285" s="46" t="str">
        <f t="shared" si="870"/>
        <v>MID</v>
      </c>
    </row>
    <row r="4286" spans="1:26" x14ac:dyDescent="0.25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858"/>
        <v>16286</v>
      </c>
      <c r="L4286" s="46">
        <f t="shared" si="859"/>
        <v>18270</v>
      </c>
      <c r="M4286" s="46">
        <v>92</v>
      </c>
      <c r="N4286" s="46">
        <f t="shared" si="860"/>
        <v>18362</v>
      </c>
      <c r="O4286" s="46">
        <f t="shared" si="861"/>
        <v>2076</v>
      </c>
      <c r="P4286" s="46" t="s">
        <v>30</v>
      </c>
      <c r="Q4286" s="58">
        <f t="shared" si="862"/>
        <v>0</v>
      </c>
      <c r="R4286" s="46">
        <f t="shared" si="863"/>
        <v>5141.3600000000006</v>
      </c>
      <c r="S4286" s="58" t="str">
        <f t="shared" si="864"/>
        <v>No Discount</v>
      </c>
      <c r="T4286" s="46" t="str">
        <f t="shared" si="865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66"/>
        <v>0</v>
      </c>
      <c r="W4286" s="46">
        <f t="shared" si="867"/>
        <v>5141.3600000000006</v>
      </c>
      <c r="X4286" s="58">
        <f t="shared" si="868"/>
        <v>0</v>
      </c>
      <c r="Y4286" s="46" t="str">
        <f t="shared" si="869"/>
        <v>Yes</v>
      </c>
      <c r="Z4286" s="46" t="str">
        <f t="shared" si="870"/>
        <v>Very high</v>
      </c>
    </row>
    <row r="4287" spans="1:26" x14ac:dyDescent="0.25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858"/>
        <v>39140</v>
      </c>
      <c r="L4287" s="46">
        <f t="shared" si="859"/>
        <v>43905</v>
      </c>
      <c r="M4287" s="46">
        <v>44</v>
      </c>
      <c r="N4287" s="46">
        <f t="shared" si="860"/>
        <v>43949</v>
      </c>
      <c r="O4287" s="46">
        <f t="shared" si="861"/>
        <v>4809</v>
      </c>
      <c r="P4287" s="46" t="s">
        <v>30</v>
      </c>
      <c r="Q4287" s="58">
        <f t="shared" si="862"/>
        <v>0.3</v>
      </c>
      <c r="R4287" s="46">
        <f t="shared" si="863"/>
        <v>13184.699999999999</v>
      </c>
      <c r="S4287" s="58" t="str">
        <f t="shared" si="864"/>
        <v>No Discount</v>
      </c>
      <c r="T4287" s="46" t="str">
        <f t="shared" si="865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66"/>
        <v>0.3</v>
      </c>
      <c r="W4287" s="46">
        <f t="shared" si="867"/>
        <v>13184.699999999999</v>
      </c>
      <c r="X4287" s="58">
        <f t="shared" si="868"/>
        <v>0</v>
      </c>
      <c r="Y4287" s="46" t="str">
        <f t="shared" si="869"/>
        <v>Yes</v>
      </c>
      <c r="Z4287" s="46" t="str">
        <f t="shared" si="870"/>
        <v>HIGH</v>
      </c>
    </row>
    <row r="4288" spans="1:26" x14ac:dyDescent="0.25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858"/>
        <v>8210</v>
      </c>
      <c r="L4288" s="46">
        <f t="shared" si="859"/>
        <v>8870</v>
      </c>
      <c r="M4288" s="46">
        <v>58</v>
      </c>
      <c r="N4288" s="46">
        <f t="shared" si="860"/>
        <v>8928</v>
      </c>
      <c r="O4288" s="46">
        <f t="shared" si="861"/>
        <v>718</v>
      </c>
      <c r="P4288" s="46" t="s">
        <v>30</v>
      </c>
      <c r="Q4288" s="58">
        <f t="shared" si="862"/>
        <v>0</v>
      </c>
      <c r="R4288" s="46" t="str">
        <f t="shared" si="863"/>
        <v>-</v>
      </c>
      <c r="S4288" s="58" t="str">
        <f t="shared" si="864"/>
        <v>No Discount</v>
      </c>
      <c r="T4288" s="46" t="str">
        <f t="shared" si="865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66"/>
        <v>0</v>
      </c>
      <c r="W4288" s="46" t="str">
        <f t="shared" si="867"/>
        <v>-</v>
      </c>
      <c r="X4288" s="58">
        <f t="shared" si="868"/>
        <v>0</v>
      </c>
      <c r="Y4288" s="46" t="str">
        <f t="shared" si="869"/>
        <v>No</v>
      </c>
      <c r="Z4288" s="46" t="str">
        <f t="shared" si="870"/>
        <v>HIGH</v>
      </c>
    </row>
    <row r="4289" spans="1:26" x14ac:dyDescent="0.25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858"/>
        <v>9850</v>
      </c>
      <c r="L4289" s="46">
        <f t="shared" si="859"/>
        <v>10440</v>
      </c>
      <c r="M4289" s="46">
        <v>56</v>
      </c>
      <c r="N4289" s="46">
        <f t="shared" si="860"/>
        <v>10496</v>
      </c>
      <c r="O4289" s="46">
        <f t="shared" si="861"/>
        <v>646</v>
      </c>
      <c r="P4289" s="46" t="s">
        <v>28</v>
      </c>
      <c r="Q4289" s="58">
        <f t="shared" si="862"/>
        <v>0</v>
      </c>
      <c r="R4289" s="46" t="str">
        <f t="shared" si="863"/>
        <v>-</v>
      </c>
      <c r="S4289" s="58" t="str">
        <f t="shared" si="864"/>
        <v>No Discount</v>
      </c>
      <c r="T4289" s="46" t="str">
        <f t="shared" si="865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66"/>
        <v>0</v>
      </c>
      <c r="W4289" s="46" t="str">
        <f t="shared" si="867"/>
        <v>-</v>
      </c>
      <c r="X4289" s="58">
        <f t="shared" si="868"/>
        <v>0</v>
      </c>
      <c r="Y4289" s="46" t="str">
        <f t="shared" si="869"/>
        <v>Yes</v>
      </c>
      <c r="Z4289" s="46" t="str">
        <f t="shared" si="870"/>
        <v>HIGH</v>
      </c>
    </row>
    <row r="4290" spans="1:26" x14ac:dyDescent="0.25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858"/>
        <v>324</v>
      </c>
      <c r="L4290" s="46">
        <f t="shared" si="859"/>
        <v>350</v>
      </c>
      <c r="M4290" s="46">
        <v>30</v>
      </c>
      <c r="N4290" s="46">
        <f t="shared" si="860"/>
        <v>380</v>
      </c>
      <c r="O4290" s="46">
        <f t="shared" si="861"/>
        <v>56</v>
      </c>
      <c r="P4290" s="46" t="s">
        <v>152</v>
      </c>
      <c r="Q4290" s="58">
        <f t="shared" si="862"/>
        <v>0</v>
      </c>
      <c r="R4290" s="46" t="str">
        <f t="shared" si="863"/>
        <v>-</v>
      </c>
      <c r="S4290" s="58" t="str">
        <f t="shared" si="864"/>
        <v>No Discount</v>
      </c>
      <c r="T4290" s="46" t="str">
        <f t="shared" si="865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66"/>
        <v>0</v>
      </c>
      <c r="W4290" s="46" t="str">
        <f t="shared" si="867"/>
        <v>-</v>
      </c>
      <c r="X4290" s="58">
        <f t="shared" si="868"/>
        <v>0</v>
      </c>
      <c r="Y4290" s="46" t="str">
        <f t="shared" si="869"/>
        <v>No</v>
      </c>
      <c r="Z4290" s="46" t="str">
        <f t="shared" si="870"/>
        <v>MID</v>
      </c>
    </row>
    <row r="4291" spans="1:26" x14ac:dyDescent="0.25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71">I4291*J4291</f>
        <v>171</v>
      </c>
      <c r="L4291" s="46">
        <f t="shared" ref="L4291:L4354" si="872">H4291*J4291</f>
        <v>183</v>
      </c>
      <c r="M4291" s="46">
        <v>10</v>
      </c>
      <c r="N4291" s="46">
        <f t="shared" ref="N4291:N4354" si="873">L4291+M4291</f>
        <v>193</v>
      </c>
      <c r="O4291" s="46">
        <f t="shared" ref="O4291:O4354" si="874">N4291-K4291</f>
        <v>22</v>
      </c>
      <c r="P4291" s="46" t="s">
        <v>152</v>
      </c>
      <c r="Q4291" s="58">
        <f t="shared" ref="Q4291:Q4354" si="875">IF(E4291="Amazon",30%,0)</f>
        <v>0</v>
      </c>
      <c r="R4291" s="46" t="str">
        <f t="shared" ref="R4291:R4354" si="876">IF(E4291="Amazon",30%*N4291,IF(E4291="Flipkart",28%*N4291,IF(E4291="India Mart",15%*N4291,"-")))</f>
        <v>-</v>
      </c>
      <c r="S4291" s="58" t="str">
        <f t="shared" ref="S4291:S4354" si="877">IF(AND(E4291="Website",N4291&gt;25000),2%,"No Discount")</f>
        <v>No Discount</v>
      </c>
      <c r="T4291" s="46" t="str">
        <f t="shared" ref="T4291:T4354" si="878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ref="V4291:V4354" si="879">IF(E4291="Amazon",30%,0%)</f>
        <v>0</v>
      </c>
      <c r="W4291" s="46" t="str">
        <f t="shared" ref="W4291:W4354" si="880">IF(E4291="Amazon",N4291*30%,IF(E4291="flipkart",N4291*28%,IF(E4291="indiamart",N4291*15%,"-")))</f>
        <v>-</v>
      </c>
      <c r="X4291" s="58">
        <f t="shared" ref="X4291:X4354" si="881">IF(AND(E4291="website",N4291&gt;25000),2%,0%)</f>
        <v>0</v>
      </c>
      <c r="Y4291" s="46" t="str">
        <f t="shared" ref="Y4291:Y4354" si="882">IF(OR(D4291="Furniture",D4291="Technology"),"Yes","No")</f>
        <v>No</v>
      </c>
      <c r="Z4291" s="46" t="str">
        <f t="shared" ref="Z4291:Z4354" si="883">_xlfn.IFS(M4291&lt;=20,"LOW",M4291&lt;=40,"MID",M4291&lt;=60,"HIGH",M4291&gt;60,"Very high")</f>
        <v>LOW</v>
      </c>
    </row>
    <row r="4292" spans="1:26" x14ac:dyDescent="0.25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71"/>
        <v>860</v>
      </c>
      <c r="L4292" s="46">
        <f t="shared" si="872"/>
        <v>912</v>
      </c>
      <c r="M4292" s="46">
        <v>34</v>
      </c>
      <c r="N4292" s="46">
        <f t="shared" si="873"/>
        <v>946</v>
      </c>
      <c r="O4292" s="46">
        <f t="shared" si="874"/>
        <v>86</v>
      </c>
      <c r="P4292" s="46" t="s">
        <v>28</v>
      </c>
      <c r="Q4292" s="58">
        <f t="shared" si="875"/>
        <v>0</v>
      </c>
      <c r="R4292" s="46" t="str">
        <f t="shared" si="876"/>
        <v>-</v>
      </c>
      <c r="S4292" s="58" t="str">
        <f t="shared" si="877"/>
        <v>No Discount</v>
      </c>
      <c r="T4292" s="46" t="str">
        <f t="shared" si="878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79"/>
        <v>0</v>
      </c>
      <c r="W4292" s="46" t="str">
        <f t="shared" si="880"/>
        <v>-</v>
      </c>
      <c r="X4292" s="58">
        <f t="shared" si="881"/>
        <v>0</v>
      </c>
      <c r="Y4292" s="46" t="str">
        <f t="shared" si="882"/>
        <v>No</v>
      </c>
      <c r="Z4292" s="46" t="str">
        <f t="shared" si="883"/>
        <v>MID</v>
      </c>
    </row>
    <row r="4293" spans="1:26" x14ac:dyDescent="0.25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71"/>
        <v>13476</v>
      </c>
      <c r="L4293" s="46">
        <f t="shared" si="872"/>
        <v>14538</v>
      </c>
      <c r="M4293" s="46">
        <v>31</v>
      </c>
      <c r="N4293" s="46">
        <f t="shared" si="873"/>
        <v>14569</v>
      </c>
      <c r="O4293" s="46">
        <f t="shared" si="874"/>
        <v>1093</v>
      </c>
      <c r="P4293" s="46" t="s">
        <v>28</v>
      </c>
      <c r="Q4293" s="58">
        <f t="shared" si="875"/>
        <v>0</v>
      </c>
      <c r="R4293" s="46" t="str">
        <f t="shared" si="876"/>
        <v>-</v>
      </c>
      <c r="S4293" s="58" t="str">
        <f t="shared" si="877"/>
        <v>No Discount</v>
      </c>
      <c r="T4293" s="46" t="str">
        <f t="shared" si="878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79"/>
        <v>0</v>
      </c>
      <c r="W4293" s="46" t="str">
        <f t="shared" si="880"/>
        <v>-</v>
      </c>
      <c r="X4293" s="58">
        <f t="shared" si="881"/>
        <v>0</v>
      </c>
      <c r="Y4293" s="46" t="str">
        <f t="shared" si="882"/>
        <v>Yes</v>
      </c>
      <c r="Z4293" s="46" t="str">
        <f t="shared" si="883"/>
        <v>MID</v>
      </c>
    </row>
    <row r="4294" spans="1:26" x14ac:dyDescent="0.25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71"/>
        <v>6430</v>
      </c>
      <c r="L4294" s="46">
        <f t="shared" si="872"/>
        <v>6816</v>
      </c>
      <c r="M4294" s="46">
        <v>66</v>
      </c>
      <c r="N4294" s="46">
        <f t="shared" si="873"/>
        <v>6882</v>
      </c>
      <c r="O4294" s="46">
        <f t="shared" si="874"/>
        <v>452</v>
      </c>
      <c r="P4294" s="46" t="s">
        <v>30</v>
      </c>
      <c r="Q4294" s="58">
        <f t="shared" si="875"/>
        <v>0</v>
      </c>
      <c r="R4294" s="46">
        <f t="shared" si="876"/>
        <v>1032.3</v>
      </c>
      <c r="S4294" s="58" t="str">
        <f t="shared" si="877"/>
        <v>No Discount</v>
      </c>
      <c r="T4294" s="46" t="str">
        <f t="shared" si="878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79"/>
        <v>0</v>
      </c>
      <c r="W4294" s="46" t="str">
        <f t="shared" si="880"/>
        <v>-</v>
      </c>
      <c r="X4294" s="58">
        <f t="shared" si="881"/>
        <v>0</v>
      </c>
      <c r="Y4294" s="46" t="str">
        <f t="shared" si="882"/>
        <v>Yes</v>
      </c>
      <c r="Z4294" s="46" t="str">
        <f t="shared" si="883"/>
        <v>Very high</v>
      </c>
    </row>
    <row r="4295" spans="1:26" x14ac:dyDescent="0.25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71"/>
        <v>1636</v>
      </c>
      <c r="L4295" s="46">
        <f t="shared" si="872"/>
        <v>1668</v>
      </c>
      <c r="M4295" s="46">
        <v>79</v>
      </c>
      <c r="N4295" s="46">
        <f t="shared" si="873"/>
        <v>1747</v>
      </c>
      <c r="O4295" s="46">
        <f t="shared" si="874"/>
        <v>111</v>
      </c>
      <c r="P4295" s="46" t="s">
        <v>30</v>
      </c>
      <c r="Q4295" s="58">
        <f t="shared" si="875"/>
        <v>0</v>
      </c>
      <c r="R4295" s="46">
        <f t="shared" si="876"/>
        <v>262.05</v>
      </c>
      <c r="S4295" s="58" t="str">
        <f t="shared" si="877"/>
        <v>No Discount</v>
      </c>
      <c r="T4295" s="46" t="str">
        <f t="shared" si="878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79"/>
        <v>0</v>
      </c>
      <c r="W4295" s="46" t="str">
        <f t="shared" si="880"/>
        <v>-</v>
      </c>
      <c r="X4295" s="58">
        <f t="shared" si="881"/>
        <v>0</v>
      </c>
      <c r="Y4295" s="46" t="str">
        <f t="shared" si="882"/>
        <v>Yes</v>
      </c>
      <c r="Z4295" s="46" t="str">
        <f t="shared" si="883"/>
        <v>Very high</v>
      </c>
    </row>
    <row r="4296" spans="1:26" x14ac:dyDescent="0.25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71"/>
        <v>4002</v>
      </c>
      <c r="L4296" s="46">
        <f t="shared" si="872"/>
        <v>4239</v>
      </c>
      <c r="M4296" s="46">
        <v>84</v>
      </c>
      <c r="N4296" s="46">
        <f t="shared" si="873"/>
        <v>4323</v>
      </c>
      <c r="O4296" s="46">
        <f t="shared" si="874"/>
        <v>321</v>
      </c>
      <c r="P4296" s="46" t="s">
        <v>28</v>
      </c>
      <c r="Q4296" s="58">
        <f t="shared" si="875"/>
        <v>0</v>
      </c>
      <c r="R4296" s="46" t="str">
        <f t="shared" si="876"/>
        <v>-</v>
      </c>
      <c r="S4296" s="58" t="str">
        <f t="shared" si="877"/>
        <v>No Discount</v>
      </c>
      <c r="T4296" s="46" t="str">
        <f t="shared" si="878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79"/>
        <v>0</v>
      </c>
      <c r="W4296" s="46" t="str">
        <f t="shared" si="880"/>
        <v>-</v>
      </c>
      <c r="X4296" s="58">
        <f t="shared" si="881"/>
        <v>0</v>
      </c>
      <c r="Y4296" s="46" t="str">
        <f t="shared" si="882"/>
        <v>No</v>
      </c>
      <c r="Z4296" s="46" t="str">
        <f t="shared" si="883"/>
        <v>Very high</v>
      </c>
    </row>
    <row r="4297" spans="1:26" x14ac:dyDescent="0.25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71"/>
        <v>7140</v>
      </c>
      <c r="L4297" s="46">
        <f t="shared" si="872"/>
        <v>7644</v>
      </c>
      <c r="M4297" s="46">
        <v>37</v>
      </c>
      <c r="N4297" s="46">
        <f t="shared" si="873"/>
        <v>7681</v>
      </c>
      <c r="O4297" s="46">
        <f t="shared" si="874"/>
        <v>541</v>
      </c>
      <c r="P4297" s="46" t="s">
        <v>152</v>
      </c>
      <c r="Q4297" s="58">
        <f t="shared" si="875"/>
        <v>0</v>
      </c>
      <c r="R4297" s="46">
        <f t="shared" si="876"/>
        <v>2150.6800000000003</v>
      </c>
      <c r="S4297" s="58" t="str">
        <f t="shared" si="877"/>
        <v>No Discount</v>
      </c>
      <c r="T4297" s="46" t="str">
        <f t="shared" si="878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79"/>
        <v>0</v>
      </c>
      <c r="W4297" s="46">
        <f t="shared" si="880"/>
        <v>2150.6800000000003</v>
      </c>
      <c r="X4297" s="58">
        <f t="shared" si="881"/>
        <v>0</v>
      </c>
      <c r="Y4297" s="46" t="str">
        <f t="shared" si="882"/>
        <v>Yes</v>
      </c>
      <c r="Z4297" s="46" t="str">
        <f t="shared" si="883"/>
        <v>MID</v>
      </c>
    </row>
    <row r="4298" spans="1:26" x14ac:dyDescent="0.25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71"/>
        <v>1096</v>
      </c>
      <c r="L4298" s="46">
        <f t="shared" si="872"/>
        <v>1144</v>
      </c>
      <c r="M4298" s="46">
        <v>30</v>
      </c>
      <c r="N4298" s="46">
        <f t="shared" si="873"/>
        <v>1174</v>
      </c>
      <c r="O4298" s="46">
        <f t="shared" si="874"/>
        <v>78</v>
      </c>
      <c r="P4298" s="46" t="s">
        <v>30</v>
      </c>
      <c r="Q4298" s="58">
        <f t="shared" si="875"/>
        <v>0</v>
      </c>
      <c r="R4298" s="46" t="str">
        <f t="shared" si="876"/>
        <v>-</v>
      </c>
      <c r="S4298" s="58" t="str">
        <f t="shared" si="877"/>
        <v>No Discount</v>
      </c>
      <c r="T4298" s="46" t="str">
        <f t="shared" si="878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79"/>
        <v>0</v>
      </c>
      <c r="W4298" s="46" t="str">
        <f t="shared" si="880"/>
        <v>-</v>
      </c>
      <c r="X4298" s="58">
        <f t="shared" si="881"/>
        <v>0</v>
      </c>
      <c r="Y4298" s="46" t="str">
        <f t="shared" si="882"/>
        <v>No</v>
      </c>
      <c r="Z4298" s="46" t="str">
        <f t="shared" si="883"/>
        <v>MID</v>
      </c>
    </row>
    <row r="4299" spans="1:26" x14ac:dyDescent="0.25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71"/>
        <v>522</v>
      </c>
      <c r="L4299" s="46">
        <f t="shared" si="872"/>
        <v>567</v>
      </c>
      <c r="M4299" s="46">
        <v>10</v>
      </c>
      <c r="N4299" s="46">
        <f t="shared" si="873"/>
        <v>577</v>
      </c>
      <c r="O4299" s="46">
        <f t="shared" si="874"/>
        <v>55</v>
      </c>
      <c r="P4299" s="46" t="s">
        <v>30</v>
      </c>
      <c r="Q4299" s="58">
        <f t="shared" si="875"/>
        <v>0</v>
      </c>
      <c r="R4299" s="46" t="str">
        <f t="shared" si="876"/>
        <v>-</v>
      </c>
      <c r="S4299" s="58" t="str">
        <f t="shared" si="877"/>
        <v>No Discount</v>
      </c>
      <c r="T4299" s="46" t="str">
        <f t="shared" si="878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79"/>
        <v>0</v>
      </c>
      <c r="W4299" s="46" t="str">
        <f t="shared" si="880"/>
        <v>-</v>
      </c>
      <c r="X4299" s="58">
        <f t="shared" si="881"/>
        <v>0</v>
      </c>
      <c r="Y4299" s="46" t="str">
        <f t="shared" si="882"/>
        <v>No</v>
      </c>
      <c r="Z4299" s="46" t="str">
        <f t="shared" si="883"/>
        <v>LOW</v>
      </c>
    </row>
    <row r="4300" spans="1:26" x14ac:dyDescent="0.25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71"/>
        <v>11354</v>
      </c>
      <c r="L4300" s="46">
        <f t="shared" si="872"/>
        <v>12024</v>
      </c>
      <c r="M4300" s="46">
        <v>89</v>
      </c>
      <c r="N4300" s="46">
        <f t="shared" si="873"/>
        <v>12113</v>
      </c>
      <c r="O4300" s="46">
        <f t="shared" si="874"/>
        <v>759</v>
      </c>
      <c r="P4300" s="46" t="s">
        <v>30</v>
      </c>
      <c r="Q4300" s="58">
        <f t="shared" si="875"/>
        <v>0</v>
      </c>
      <c r="R4300" s="46" t="str">
        <f t="shared" si="876"/>
        <v>-</v>
      </c>
      <c r="S4300" s="58" t="str">
        <f t="shared" si="877"/>
        <v>No Discount</v>
      </c>
      <c r="T4300" s="46" t="str">
        <f t="shared" si="878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79"/>
        <v>0</v>
      </c>
      <c r="W4300" s="46" t="str">
        <f t="shared" si="880"/>
        <v>-</v>
      </c>
      <c r="X4300" s="58">
        <f t="shared" si="881"/>
        <v>0</v>
      </c>
      <c r="Y4300" s="46" t="str">
        <f t="shared" si="882"/>
        <v>Yes</v>
      </c>
      <c r="Z4300" s="46" t="str">
        <f t="shared" si="883"/>
        <v>Very high</v>
      </c>
    </row>
    <row r="4301" spans="1:26" x14ac:dyDescent="0.25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71"/>
        <v>63</v>
      </c>
      <c r="L4301" s="46">
        <f t="shared" si="872"/>
        <v>69</v>
      </c>
      <c r="M4301" s="46">
        <v>10</v>
      </c>
      <c r="N4301" s="46">
        <f t="shared" si="873"/>
        <v>79</v>
      </c>
      <c r="O4301" s="46">
        <f t="shared" si="874"/>
        <v>16</v>
      </c>
      <c r="P4301" s="46" t="s">
        <v>28</v>
      </c>
      <c r="Q4301" s="58">
        <f t="shared" si="875"/>
        <v>0</v>
      </c>
      <c r="R4301" s="46" t="str">
        <f t="shared" si="876"/>
        <v>-</v>
      </c>
      <c r="S4301" s="58" t="str">
        <f t="shared" si="877"/>
        <v>No Discount</v>
      </c>
      <c r="T4301" s="46" t="str">
        <f t="shared" si="878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79"/>
        <v>0</v>
      </c>
      <c r="W4301" s="46" t="str">
        <f t="shared" si="880"/>
        <v>-</v>
      </c>
      <c r="X4301" s="58">
        <f t="shared" si="881"/>
        <v>0</v>
      </c>
      <c r="Y4301" s="46" t="str">
        <f t="shared" si="882"/>
        <v>No</v>
      </c>
      <c r="Z4301" s="46" t="str">
        <f t="shared" si="883"/>
        <v>LOW</v>
      </c>
    </row>
    <row r="4302" spans="1:26" x14ac:dyDescent="0.25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71"/>
        <v>1792</v>
      </c>
      <c r="L4302" s="46">
        <f t="shared" si="872"/>
        <v>1882</v>
      </c>
      <c r="M4302" s="46">
        <v>36</v>
      </c>
      <c r="N4302" s="46">
        <f t="shared" si="873"/>
        <v>1918</v>
      </c>
      <c r="O4302" s="46">
        <f t="shared" si="874"/>
        <v>126</v>
      </c>
      <c r="P4302" s="46" t="s">
        <v>30</v>
      </c>
      <c r="Q4302" s="58">
        <f t="shared" si="875"/>
        <v>0.3</v>
      </c>
      <c r="R4302" s="46">
        <f t="shared" si="876"/>
        <v>575.4</v>
      </c>
      <c r="S4302" s="58" t="str">
        <f t="shared" si="877"/>
        <v>No Discount</v>
      </c>
      <c r="T4302" s="46" t="str">
        <f t="shared" si="878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79"/>
        <v>0.3</v>
      </c>
      <c r="W4302" s="46">
        <f t="shared" si="880"/>
        <v>575.4</v>
      </c>
      <c r="X4302" s="58">
        <f t="shared" si="881"/>
        <v>0</v>
      </c>
      <c r="Y4302" s="46" t="str">
        <f t="shared" si="882"/>
        <v>No</v>
      </c>
      <c r="Z4302" s="46" t="str">
        <f t="shared" si="883"/>
        <v>MID</v>
      </c>
    </row>
    <row r="4303" spans="1:26" x14ac:dyDescent="0.25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71"/>
        <v>18536</v>
      </c>
      <c r="L4303" s="46">
        <f t="shared" si="872"/>
        <v>20204</v>
      </c>
      <c r="M4303" s="46">
        <v>41</v>
      </c>
      <c r="N4303" s="46">
        <f t="shared" si="873"/>
        <v>20245</v>
      </c>
      <c r="O4303" s="46">
        <f t="shared" si="874"/>
        <v>1709</v>
      </c>
      <c r="P4303" s="46" t="s">
        <v>30</v>
      </c>
      <c r="Q4303" s="58">
        <f t="shared" si="875"/>
        <v>0</v>
      </c>
      <c r="R4303" s="46" t="str">
        <f t="shared" si="876"/>
        <v>-</v>
      </c>
      <c r="S4303" s="58" t="str">
        <f t="shared" si="877"/>
        <v>No Discount</v>
      </c>
      <c r="T4303" s="46" t="str">
        <f t="shared" si="878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79"/>
        <v>0</v>
      </c>
      <c r="W4303" s="46" t="str">
        <f t="shared" si="880"/>
        <v>-</v>
      </c>
      <c r="X4303" s="58">
        <f t="shared" si="881"/>
        <v>0</v>
      </c>
      <c r="Y4303" s="46" t="str">
        <f t="shared" si="882"/>
        <v>Yes</v>
      </c>
      <c r="Z4303" s="46" t="str">
        <f t="shared" si="883"/>
        <v>HIGH</v>
      </c>
    </row>
    <row r="4304" spans="1:26" x14ac:dyDescent="0.25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71"/>
        <v>6858</v>
      </c>
      <c r="L4304" s="46">
        <f t="shared" si="872"/>
        <v>7474</v>
      </c>
      <c r="M4304" s="46">
        <v>39</v>
      </c>
      <c r="N4304" s="46">
        <f t="shared" si="873"/>
        <v>7513</v>
      </c>
      <c r="O4304" s="46">
        <f t="shared" si="874"/>
        <v>655</v>
      </c>
      <c r="P4304" s="46" t="s">
        <v>30</v>
      </c>
      <c r="Q4304" s="58">
        <f t="shared" si="875"/>
        <v>0</v>
      </c>
      <c r="R4304" s="46">
        <f t="shared" si="876"/>
        <v>2103.6400000000003</v>
      </c>
      <c r="S4304" s="58" t="str">
        <f t="shared" si="877"/>
        <v>No Discount</v>
      </c>
      <c r="T4304" s="46" t="str">
        <f t="shared" si="878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79"/>
        <v>0</v>
      </c>
      <c r="W4304" s="46">
        <f t="shared" si="880"/>
        <v>2103.6400000000003</v>
      </c>
      <c r="X4304" s="58">
        <f t="shared" si="881"/>
        <v>0</v>
      </c>
      <c r="Y4304" s="46" t="str">
        <f t="shared" si="882"/>
        <v>Yes</v>
      </c>
      <c r="Z4304" s="46" t="str">
        <f t="shared" si="883"/>
        <v>MID</v>
      </c>
    </row>
    <row r="4305" spans="1:26" x14ac:dyDescent="0.25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71"/>
        <v>5470</v>
      </c>
      <c r="L4305" s="46">
        <f t="shared" si="872"/>
        <v>5686</v>
      </c>
      <c r="M4305" s="46">
        <v>74</v>
      </c>
      <c r="N4305" s="46">
        <f t="shared" si="873"/>
        <v>5760</v>
      </c>
      <c r="O4305" s="46">
        <f t="shared" si="874"/>
        <v>290</v>
      </c>
      <c r="P4305" s="46" t="s">
        <v>28</v>
      </c>
      <c r="Q4305" s="58">
        <f t="shared" si="875"/>
        <v>0</v>
      </c>
      <c r="R4305" s="46" t="str">
        <f t="shared" si="876"/>
        <v>-</v>
      </c>
      <c r="S4305" s="58" t="str">
        <f t="shared" si="877"/>
        <v>No Discount</v>
      </c>
      <c r="T4305" s="46" t="str">
        <f t="shared" si="878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79"/>
        <v>0</v>
      </c>
      <c r="W4305" s="46" t="str">
        <f t="shared" si="880"/>
        <v>-</v>
      </c>
      <c r="X4305" s="58">
        <f t="shared" si="881"/>
        <v>0</v>
      </c>
      <c r="Y4305" s="46" t="str">
        <f t="shared" si="882"/>
        <v>Yes</v>
      </c>
      <c r="Z4305" s="46" t="str">
        <f t="shared" si="883"/>
        <v>Very high</v>
      </c>
    </row>
    <row r="4306" spans="1:26" x14ac:dyDescent="0.25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71"/>
        <v>1856</v>
      </c>
      <c r="L4306" s="46">
        <f t="shared" si="872"/>
        <v>1984</v>
      </c>
      <c r="M4306" s="46">
        <v>92</v>
      </c>
      <c r="N4306" s="46">
        <f t="shared" si="873"/>
        <v>2076</v>
      </c>
      <c r="O4306" s="46">
        <f t="shared" si="874"/>
        <v>220</v>
      </c>
      <c r="P4306" s="46" t="s">
        <v>30</v>
      </c>
      <c r="Q4306" s="58">
        <f t="shared" si="875"/>
        <v>0.3</v>
      </c>
      <c r="R4306" s="46">
        <f t="shared" si="876"/>
        <v>622.79999999999995</v>
      </c>
      <c r="S4306" s="58" t="str">
        <f t="shared" si="877"/>
        <v>No Discount</v>
      </c>
      <c r="T4306" s="46" t="str">
        <f t="shared" si="878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79"/>
        <v>0.3</v>
      </c>
      <c r="W4306" s="46">
        <f t="shared" si="880"/>
        <v>622.79999999999995</v>
      </c>
      <c r="X4306" s="58">
        <f t="shared" si="881"/>
        <v>0</v>
      </c>
      <c r="Y4306" s="46" t="str">
        <f t="shared" si="882"/>
        <v>No</v>
      </c>
      <c r="Z4306" s="46" t="str">
        <f t="shared" si="883"/>
        <v>Very high</v>
      </c>
    </row>
    <row r="4307" spans="1:26" x14ac:dyDescent="0.25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71"/>
        <v>462</v>
      </c>
      <c r="L4307" s="46">
        <f t="shared" si="872"/>
        <v>507</v>
      </c>
      <c r="M4307" s="46">
        <v>30</v>
      </c>
      <c r="N4307" s="46">
        <f t="shared" si="873"/>
        <v>537</v>
      </c>
      <c r="O4307" s="46">
        <f t="shared" si="874"/>
        <v>75</v>
      </c>
      <c r="P4307" s="46" t="s">
        <v>30</v>
      </c>
      <c r="Q4307" s="58">
        <f t="shared" si="875"/>
        <v>0</v>
      </c>
      <c r="R4307" s="46" t="str">
        <f t="shared" si="876"/>
        <v>-</v>
      </c>
      <c r="S4307" s="58" t="str">
        <f t="shared" si="877"/>
        <v>No Discount</v>
      </c>
      <c r="T4307" s="46" t="str">
        <f t="shared" si="878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79"/>
        <v>0</v>
      </c>
      <c r="W4307" s="46" t="str">
        <f t="shared" si="880"/>
        <v>-</v>
      </c>
      <c r="X4307" s="58">
        <f t="shared" si="881"/>
        <v>0</v>
      </c>
      <c r="Y4307" s="46" t="str">
        <f t="shared" si="882"/>
        <v>No</v>
      </c>
      <c r="Z4307" s="46" t="str">
        <f t="shared" si="883"/>
        <v>MID</v>
      </c>
    </row>
    <row r="4308" spans="1:26" x14ac:dyDescent="0.25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71"/>
        <v>8960</v>
      </c>
      <c r="L4308" s="46">
        <f t="shared" si="872"/>
        <v>9410</v>
      </c>
      <c r="M4308" s="46">
        <v>84</v>
      </c>
      <c r="N4308" s="46">
        <f t="shared" si="873"/>
        <v>9494</v>
      </c>
      <c r="O4308" s="46">
        <f t="shared" si="874"/>
        <v>534</v>
      </c>
      <c r="P4308" s="46" t="s">
        <v>30</v>
      </c>
      <c r="Q4308" s="58">
        <f t="shared" si="875"/>
        <v>0</v>
      </c>
      <c r="R4308" s="46">
        <f t="shared" si="876"/>
        <v>1424.1</v>
      </c>
      <c r="S4308" s="58" t="str">
        <f t="shared" si="877"/>
        <v>No Discount</v>
      </c>
      <c r="T4308" s="46" t="str">
        <f t="shared" si="878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79"/>
        <v>0</v>
      </c>
      <c r="W4308" s="46" t="str">
        <f t="shared" si="880"/>
        <v>-</v>
      </c>
      <c r="X4308" s="58">
        <f t="shared" si="881"/>
        <v>0</v>
      </c>
      <c r="Y4308" s="46" t="str">
        <f t="shared" si="882"/>
        <v>No</v>
      </c>
      <c r="Z4308" s="46" t="str">
        <f t="shared" si="883"/>
        <v>Very high</v>
      </c>
    </row>
    <row r="4309" spans="1:26" x14ac:dyDescent="0.25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71"/>
        <v>1230</v>
      </c>
      <c r="L4309" s="46">
        <f t="shared" si="872"/>
        <v>1316</v>
      </c>
      <c r="M4309" s="46">
        <v>68</v>
      </c>
      <c r="N4309" s="46">
        <f t="shared" si="873"/>
        <v>1384</v>
      </c>
      <c r="O4309" s="46">
        <f t="shared" si="874"/>
        <v>154</v>
      </c>
      <c r="P4309" s="46" t="s">
        <v>28</v>
      </c>
      <c r="Q4309" s="58">
        <f t="shared" si="875"/>
        <v>0</v>
      </c>
      <c r="R4309" s="46" t="str">
        <f t="shared" si="876"/>
        <v>-</v>
      </c>
      <c r="S4309" s="58" t="str">
        <f t="shared" si="877"/>
        <v>No Discount</v>
      </c>
      <c r="T4309" s="46" t="str">
        <f t="shared" si="878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79"/>
        <v>0</v>
      </c>
      <c r="W4309" s="46" t="str">
        <f t="shared" si="880"/>
        <v>-</v>
      </c>
      <c r="X4309" s="58">
        <f t="shared" si="881"/>
        <v>0</v>
      </c>
      <c r="Y4309" s="46" t="str">
        <f t="shared" si="882"/>
        <v>No</v>
      </c>
      <c r="Z4309" s="46" t="str">
        <f t="shared" si="883"/>
        <v>Very high</v>
      </c>
    </row>
    <row r="4310" spans="1:26" x14ac:dyDescent="0.25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71"/>
        <v>7328</v>
      </c>
      <c r="L4310" s="46">
        <f t="shared" si="872"/>
        <v>7922</v>
      </c>
      <c r="M4310" s="46">
        <v>100</v>
      </c>
      <c r="N4310" s="46">
        <f t="shared" si="873"/>
        <v>8022</v>
      </c>
      <c r="O4310" s="46">
        <f t="shared" si="874"/>
        <v>694</v>
      </c>
      <c r="P4310" s="46" t="s">
        <v>30</v>
      </c>
      <c r="Q4310" s="58">
        <f t="shared" si="875"/>
        <v>0</v>
      </c>
      <c r="R4310" s="46" t="str">
        <f t="shared" si="876"/>
        <v>-</v>
      </c>
      <c r="S4310" s="58" t="str">
        <f t="shared" si="877"/>
        <v>No Discount</v>
      </c>
      <c r="T4310" s="46" t="str">
        <f t="shared" si="878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79"/>
        <v>0</v>
      </c>
      <c r="W4310" s="46" t="str">
        <f t="shared" si="880"/>
        <v>-</v>
      </c>
      <c r="X4310" s="58">
        <f t="shared" si="881"/>
        <v>0</v>
      </c>
      <c r="Y4310" s="46" t="str">
        <f t="shared" si="882"/>
        <v>Yes</v>
      </c>
      <c r="Z4310" s="46" t="str">
        <f t="shared" si="883"/>
        <v>Very high</v>
      </c>
    </row>
    <row r="4311" spans="1:26" x14ac:dyDescent="0.25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71"/>
        <v>1290</v>
      </c>
      <c r="L4311" s="46">
        <f t="shared" si="872"/>
        <v>1368</v>
      </c>
      <c r="M4311" s="46">
        <v>82</v>
      </c>
      <c r="N4311" s="46">
        <f t="shared" si="873"/>
        <v>1450</v>
      </c>
      <c r="O4311" s="46">
        <f t="shared" si="874"/>
        <v>160</v>
      </c>
      <c r="P4311" s="46" t="s">
        <v>30</v>
      </c>
      <c r="Q4311" s="58">
        <f t="shared" si="875"/>
        <v>0</v>
      </c>
      <c r="R4311" s="46" t="str">
        <f t="shared" si="876"/>
        <v>-</v>
      </c>
      <c r="S4311" s="58" t="str">
        <f t="shared" si="877"/>
        <v>No Discount</v>
      </c>
      <c r="T4311" s="46" t="str">
        <f t="shared" si="878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79"/>
        <v>0</v>
      </c>
      <c r="W4311" s="46" t="str">
        <f t="shared" si="880"/>
        <v>-</v>
      </c>
      <c r="X4311" s="58">
        <f t="shared" si="881"/>
        <v>0</v>
      </c>
      <c r="Y4311" s="46" t="str">
        <f t="shared" si="882"/>
        <v>No</v>
      </c>
      <c r="Z4311" s="46" t="str">
        <f t="shared" si="883"/>
        <v>Very high</v>
      </c>
    </row>
    <row r="4312" spans="1:26" x14ac:dyDescent="0.25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71"/>
        <v>524</v>
      </c>
      <c r="L4312" s="46">
        <f t="shared" si="872"/>
        <v>564</v>
      </c>
      <c r="M4312" s="46">
        <v>30</v>
      </c>
      <c r="N4312" s="46">
        <f t="shared" si="873"/>
        <v>594</v>
      </c>
      <c r="O4312" s="46">
        <f t="shared" si="874"/>
        <v>70</v>
      </c>
      <c r="P4312" s="46" t="s">
        <v>30</v>
      </c>
      <c r="Q4312" s="58">
        <f t="shared" si="875"/>
        <v>0</v>
      </c>
      <c r="R4312" s="46" t="str">
        <f t="shared" si="876"/>
        <v>-</v>
      </c>
      <c r="S4312" s="58" t="str">
        <f t="shared" si="877"/>
        <v>No Discount</v>
      </c>
      <c r="T4312" s="46" t="str">
        <f t="shared" si="878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79"/>
        <v>0</v>
      </c>
      <c r="W4312" s="46" t="str">
        <f t="shared" si="880"/>
        <v>-</v>
      </c>
      <c r="X4312" s="58">
        <f t="shared" si="881"/>
        <v>0</v>
      </c>
      <c r="Y4312" s="46" t="str">
        <f t="shared" si="882"/>
        <v>No</v>
      </c>
      <c r="Z4312" s="46" t="str">
        <f t="shared" si="883"/>
        <v>MID</v>
      </c>
    </row>
    <row r="4313" spans="1:26" x14ac:dyDescent="0.25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71"/>
        <v>204</v>
      </c>
      <c r="L4313" s="46">
        <f t="shared" si="872"/>
        <v>222</v>
      </c>
      <c r="M4313" s="46">
        <v>55</v>
      </c>
      <c r="N4313" s="46">
        <f t="shared" si="873"/>
        <v>277</v>
      </c>
      <c r="O4313" s="46">
        <f t="shared" si="874"/>
        <v>73</v>
      </c>
      <c r="P4313" s="46" t="s">
        <v>30</v>
      </c>
      <c r="Q4313" s="58">
        <f t="shared" si="875"/>
        <v>0</v>
      </c>
      <c r="R4313" s="46" t="str">
        <f t="shared" si="876"/>
        <v>-</v>
      </c>
      <c r="S4313" s="58" t="str">
        <f t="shared" si="877"/>
        <v>No Discount</v>
      </c>
      <c r="T4313" s="46" t="str">
        <f t="shared" si="878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79"/>
        <v>0</v>
      </c>
      <c r="W4313" s="46" t="str">
        <f t="shared" si="880"/>
        <v>-</v>
      </c>
      <c r="X4313" s="58">
        <f t="shared" si="881"/>
        <v>0</v>
      </c>
      <c r="Y4313" s="46" t="str">
        <f t="shared" si="882"/>
        <v>No</v>
      </c>
      <c r="Z4313" s="46" t="str">
        <f t="shared" si="883"/>
        <v>HIGH</v>
      </c>
    </row>
    <row r="4314" spans="1:26" x14ac:dyDescent="0.25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71"/>
        <v>7160</v>
      </c>
      <c r="L4314" s="46">
        <f t="shared" si="872"/>
        <v>7512</v>
      </c>
      <c r="M4314" s="46">
        <v>72</v>
      </c>
      <c r="N4314" s="46">
        <f t="shared" si="873"/>
        <v>7584</v>
      </c>
      <c r="O4314" s="46">
        <f t="shared" si="874"/>
        <v>424</v>
      </c>
      <c r="P4314" s="46" t="s">
        <v>30</v>
      </c>
      <c r="Q4314" s="58">
        <f t="shared" si="875"/>
        <v>0.3</v>
      </c>
      <c r="R4314" s="46">
        <f t="shared" si="876"/>
        <v>2275.1999999999998</v>
      </c>
      <c r="S4314" s="58" t="str">
        <f t="shared" si="877"/>
        <v>No Discount</v>
      </c>
      <c r="T4314" s="46" t="str">
        <f t="shared" si="878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79"/>
        <v>0.3</v>
      </c>
      <c r="W4314" s="46">
        <f t="shared" si="880"/>
        <v>2275.1999999999998</v>
      </c>
      <c r="X4314" s="58">
        <f t="shared" si="881"/>
        <v>0</v>
      </c>
      <c r="Y4314" s="46" t="str">
        <f t="shared" si="882"/>
        <v>Yes</v>
      </c>
      <c r="Z4314" s="46" t="str">
        <f t="shared" si="883"/>
        <v>Very high</v>
      </c>
    </row>
    <row r="4315" spans="1:26" x14ac:dyDescent="0.25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71"/>
        <v>5724</v>
      </c>
      <c r="L4315" s="46">
        <f t="shared" si="872"/>
        <v>6234</v>
      </c>
      <c r="M4315" s="46">
        <v>52</v>
      </c>
      <c r="N4315" s="46">
        <f t="shared" si="873"/>
        <v>6286</v>
      </c>
      <c r="O4315" s="46">
        <f t="shared" si="874"/>
        <v>562</v>
      </c>
      <c r="P4315" s="46" t="s">
        <v>30</v>
      </c>
      <c r="Q4315" s="58">
        <f t="shared" si="875"/>
        <v>0</v>
      </c>
      <c r="R4315" s="46" t="str">
        <f t="shared" si="876"/>
        <v>-</v>
      </c>
      <c r="S4315" s="58" t="str">
        <f t="shared" si="877"/>
        <v>No Discount</v>
      </c>
      <c r="T4315" s="46" t="str">
        <f t="shared" si="878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79"/>
        <v>0</v>
      </c>
      <c r="W4315" s="46" t="str">
        <f t="shared" si="880"/>
        <v>-</v>
      </c>
      <c r="X4315" s="58">
        <f t="shared" si="881"/>
        <v>0</v>
      </c>
      <c r="Y4315" s="46" t="str">
        <f t="shared" si="882"/>
        <v>No</v>
      </c>
      <c r="Z4315" s="46" t="str">
        <f t="shared" si="883"/>
        <v>HIGH</v>
      </c>
    </row>
    <row r="4316" spans="1:26" x14ac:dyDescent="0.25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71"/>
        <v>4162</v>
      </c>
      <c r="L4316" s="46">
        <f t="shared" si="872"/>
        <v>4444</v>
      </c>
      <c r="M4316" s="46">
        <v>69</v>
      </c>
      <c r="N4316" s="46">
        <f t="shared" si="873"/>
        <v>4513</v>
      </c>
      <c r="O4316" s="46">
        <f t="shared" si="874"/>
        <v>351</v>
      </c>
      <c r="P4316" s="46" t="s">
        <v>30</v>
      </c>
      <c r="Q4316" s="58">
        <f t="shared" si="875"/>
        <v>0</v>
      </c>
      <c r="R4316" s="46">
        <f t="shared" si="876"/>
        <v>1263.6400000000001</v>
      </c>
      <c r="S4316" s="58" t="str">
        <f t="shared" si="877"/>
        <v>No Discount</v>
      </c>
      <c r="T4316" s="46" t="str">
        <f t="shared" si="878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79"/>
        <v>0</v>
      </c>
      <c r="W4316" s="46">
        <f t="shared" si="880"/>
        <v>1263.6400000000001</v>
      </c>
      <c r="X4316" s="58">
        <f t="shared" si="881"/>
        <v>0</v>
      </c>
      <c r="Y4316" s="46" t="str">
        <f t="shared" si="882"/>
        <v>Yes</v>
      </c>
      <c r="Z4316" s="46" t="str">
        <f t="shared" si="883"/>
        <v>Very high</v>
      </c>
    </row>
    <row r="4317" spans="1:26" x14ac:dyDescent="0.25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71"/>
        <v>8158</v>
      </c>
      <c r="L4317" s="46">
        <f t="shared" si="872"/>
        <v>8886</v>
      </c>
      <c r="M4317" s="46">
        <v>76</v>
      </c>
      <c r="N4317" s="46">
        <f t="shared" si="873"/>
        <v>8962</v>
      </c>
      <c r="O4317" s="46">
        <f t="shared" si="874"/>
        <v>804</v>
      </c>
      <c r="P4317" s="46" t="s">
        <v>30</v>
      </c>
      <c r="Q4317" s="58">
        <f t="shared" si="875"/>
        <v>0</v>
      </c>
      <c r="R4317" s="46" t="str">
        <f t="shared" si="876"/>
        <v>-</v>
      </c>
      <c r="S4317" s="58" t="str">
        <f t="shared" si="877"/>
        <v>No Discount</v>
      </c>
      <c r="T4317" s="46" t="str">
        <f t="shared" si="878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79"/>
        <v>0</v>
      </c>
      <c r="W4317" s="46" t="str">
        <f t="shared" si="880"/>
        <v>-</v>
      </c>
      <c r="X4317" s="58">
        <f t="shared" si="881"/>
        <v>0</v>
      </c>
      <c r="Y4317" s="46" t="str">
        <f t="shared" si="882"/>
        <v>Yes</v>
      </c>
      <c r="Z4317" s="46" t="str">
        <f t="shared" si="883"/>
        <v>Very high</v>
      </c>
    </row>
    <row r="4318" spans="1:26" x14ac:dyDescent="0.25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71"/>
        <v>1660</v>
      </c>
      <c r="L4318" s="46">
        <f t="shared" si="872"/>
        <v>1780</v>
      </c>
      <c r="M4318" s="46">
        <v>48</v>
      </c>
      <c r="N4318" s="46">
        <f t="shared" si="873"/>
        <v>1828</v>
      </c>
      <c r="O4318" s="46">
        <f t="shared" si="874"/>
        <v>168</v>
      </c>
      <c r="P4318" s="46" t="s">
        <v>152</v>
      </c>
      <c r="Q4318" s="58">
        <f t="shared" si="875"/>
        <v>0</v>
      </c>
      <c r="R4318" s="46">
        <f t="shared" si="876"/>
        <v>511.84000000000003</v>
      </c>
      <c r="S4318" s="58" t="str">
        <f t="shared" si="877"/>
        <v>No Discount</v>
      </c>
      <c r="T4318" s="46" t="str">
        <f t="shared" si="878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79"/>
        <v>0</v>
      </c>
      <c r="W4318" s="46">
        <f t="shared" si="880"/>
        <v>511.84000000000003</v>
      </c>
      <c r="X4318" s="58">
        <f t="shared" si="881"/>
        <v>0</v>
      </c>
      <c r="Y4318" s="46" t="str">
        <f t="shared" si="882"/>
        <v>No</v>
      </c>
      <c r="Z4318" s="46" t="str">
        <f t="shared" si="883"/>
        <v>HIGH</v>
      </c>
    </row>
    <row r="4319" spans="1:26" x14ac:dyDescent="0.25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71"/>
        <v>8998</v>
      </c>
      <c r="L4319" s="46">
        <f t="shared" si="872"/>
        <v>9808</v>
      </c>
      <c r="M4319" s="46">
        <v>74</v>
      </c>
      <c r="N4319" s="46">
        <f t="shared" si="873"/>
        <v>9882</v>
      </c>
      <c r="O4319" s="46">
        <f t="shared" si="874"/>
        <v>884</v>
      </c>
      <c r="P4319" s="46" t="s">
        <v>28</v>
      </c>
      <c r="Q4319" s="58">
        <f t="shared" si="875"/>
        <v>0</v>
      </c>
      <c r="R4319" s="46" t="str">
        <f t="shared" si="876"/>
        <v>-</v>
      </c>
      <c r="S4319" s="58" t="str">
        <f t="shared" si="877"/>
        <v>No Discount</v>
      </c>
      <c r="T4319" s="46" t="str">
        <f t="shared" si="878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79"/>
        <v>0</v>
      </c>
      <c r="W4319" s="46" t="str">
        <f t="shared" si="880"/>
        <v>-</v>
      </c>
      <c r="X4319" s="58">
        <f t="shared" si="881"/>
        <v>0</v>
      </c>
      <c r="Y4319" s="46" t="str">
        <f t="shared" si="882"/>
        <v>Yes</v>
      </c>
      <c r="Z4319" s="46" t="str">
        <f t="shared" si="883"/>
        <v>Very high</v>
      </c>
    </row>
    <row r="4320" spans="1:26" x14ac:dyDescent="0.25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71"/>
        <v>4920</v>
      </c>
      <c r="L4320" s="46">
        <f t="shared" si="872"/>
        <v>5163</v>
      </c>
      <c r="M4320" s="46">
        <v>81</v>
      </c>
      <c r="N4320" s="46">
        <f t="shared" si="873"/>
        <v>5244</v>
      </c>
      <c r="O4320" s="46">
        <f t="shared" si="874"/>
        <v>324</v>
      </c>
      <c r="P4320" s="46" t="s">
        <v>30</v>
      </c>
      <c r="Q4320" s="58">
        <f t="shared" si="875"/>
        <v>0</v>
      </c>
      <c r="R4320" s="46" t="str">
        <f t="shared" si="876"/>
        <v>-</v>
      </c>
      <c r="S4320" s="58" t="str">
        <f t="shared" si="877"/>
        <v>No Discount</v>
      </c>
      <c r="T4320" s="46" t="str">
        <f t="shared" si="878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79"/>
        <v>0</v>
      </c>
      <c r="W4320" s="46" t="str">
        <f t="shared" si="880"/>
        <v>-</v>
      </c>
      <c r="X4320" s="58">
        <f t="shared" si="881"/>
        <v>0</v>
      </c>
      <c r="Y4320" s="46" t="str">
        <f t="shared" si="882"/>
        <v>No</v>
      </c>
      <c r="Z4320" s="46" t="str">
        <f t="shared" si="883"/>
        <v>Very high</v>
      </c>
    </row>
    <row r="4321" spans="1:26" x14ac:dyDescent="0.25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71"/>
        <v>3172</v>
      </c>
      <c r="L4321" s="46">
        <f t="shared" si="872"/>
        <v>3300</v>
      </c>
      <c r="M4321" s="46">
        <v>45</v>
      </c>
      <c r="N4321" s="46">
        <f t="shared" si="873"/>
        <v>3345</v>
      </c>
      <c r="O4321" s="46">
        <f t="shared" si="874"/>
        <v>173</v>
      </c>
      <c r="P4321" s="46" t="s">
        <v>30</v>
      </c>
      <c r="Q4321" s="58">
        <f t="shared" si="875"/>
        <v>0</v>
      </c>
      <c r="R4321" s="46" t="str">
        <f t="shared" si="876"/>
        <v>-</v>
      </c>
      <c r="S4321" s="58" t="str">
        <f t="shared" si="877"/>
        <v>No Discount</v>
      </c>
      <c r="T4321" s="46" t="str">
        <f t="shared" si="878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79"/>
        <v>0</v>
      </c>
      <c r="W4321" s="46" t="str">
        <f t="shared" si="880"/>
        <v>-</v>
      </c>
      <c r="X4321" s="58">
        <f t="shared" si="881"/>
        <v>0</v>
      </c>
      <c r="Y4321" s="46" t="str">
        <f t="shared" si="882"/>
        <v>No</v>
      </c>
      <c r="Z4321" s="46" t="str">
        <f t="shared" si="883"/>
        <v>HIGH</v>
      </c>
    </row>
    <row r="4322" spans="1:26" x14ac:dyDescent="0.25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71"/>
        <v>54</v>
      </c>
      <c r="L4322" s="46">
        <f t="shared" si="872"/>
        <v>56</v>
      </c>
      <c r="M4322" s="46">
        <v>10</v>
      </c>
      <c r="N4322" s="46">
        <f t="shared" si="873"/>
        <v>66</v>
      </c>
      <c r="O4322" s="46">
        <f t="shared" si="874"/>
        <v>12</v>
      </c>
      <c r="P4322" s="46" t="s">
        <v>152</v>
      </c>
      <c r="Q4322" s="58">
        <f t="shared" si="875"/>
        <v>0</v>
      </c>
      <c r="R4322" s="46" t="str">
        <f t="shared" si="876"/>
        <v>-</v>
      </c>
      <c r="S4322" s="58" t="str">
        <f t="shared" si="877"/>
        <v>No Discount</v>
      </c>
      <c r="T4322" s="46" t="str">
        <f t="shared" si="878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79"/>
        <v>0</v>
      </c>
      <c r="W4322" s="46" t="str">
        <f t="shared" si="880"/>
        <v>-</v>
      </c>
      <c r="X4322" s="58">
        <f t="shared" si="881"/>
        <v>0</v>
      </c>
      <c r="Y4322" s="46" t="str">
        <f t="shared" si="882"/>
        <v>No</v>
      </c>
      <c r="Z4322" s="46" t="str">
        <f t="shared" si="883"/>
        <v>LOW</v>
      </c>
    </row>
    <row r="4323" spans="1:26" x14ac:dyDescent="0.25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71"/>
        <v>310</v>
      </c>
      <c r="L4323" s="46">
        <f t="shared" si="872"/>
        <v>346</v>
      </c>
      <c r="M4323" s="46">
        <v>30</v>
      </c>
      <c r="N4323" s="46">
        <f t="shared" si="873"/>
        <v>376</v>
      </c>
      <c r="O4323" s="46">
        <f t="shared" si="874"/>
        <v>66</v>
      </c>
      <c r="P4323" s="46" t="s">
        <v>64</v>
      </c>
      <c r="Q4323" s="58">
        <f t="shared" si="875"/>
        <v>0</v>
      </c>
      <c r="R4323" s="46" t="str">
        <f t="shared" si="876"/>
        <v>-</v>
      </c>
      <c r="S4323" s="58" t="str">
        <f t="shared" si="877"/>
        <v>No Discount</v>
      </c>
      <c r="T4323" s="46" t="str">
        <f t="shared" si="878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79"/>
        <v>0</v>
      </c>
      <c r="W4323" s="46" t="str">
        <f t="shared" si="880"/>
        <v>-</v>
      </c>
      <c r="X4323" s="58">
        <f t="shared" si="881"/>
        <v>0</v>
      </c>
      <c r="Y4323" s="46" t="str">
        <f t="shared" si="882"/>
        <v>No</v>
      </c>
      <c r="Z4323" s="46" t="str">
        <f t="shared" si="883"/>
        <v>MID</v>
      </c>
    </row>
    <row r="4324" spans="1:26" x14ac:dyDescent="0.25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71"/>
        <v>8162</v>
      </c>
      <c r="L4324" s="46">
        <f t="shared" si="872"/>
        <v>8738</v>
      </c>
      <c r="M4324" s="46">
        <v>41</v>
      </c>
      <c r="N4324" s="46">
        <f t="shared" si="873"/>
        <v>8779</v>
      </c>
      <c r="O4324" s="46">
        <f t="shared" si="874"/>
        <v>617</v>
      </c>
      <c r="P4324" s="46" t="s">
        <v>152</v>
      </c>
      <c r="Q4324" s="58">
        <f t="shared" si="875"/>
        <v>0</v>
      </c>
      <c r="R4324" s="46">
        <f t="shared" si="876"/>
        <v>2458.1200000000003</v>
      </c>
      <c r="S4324" s="58" t="str">
        <f t="shared" si="877"/>
        <v>No Discount</v>
      </c>
      <c r="T4324" s="46" t="str">
        <f t="shared" si="878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79"/>
        <v>0</v>
      </c>
      <c r="W4324" s="46">
        <f t="shared" si="880"/>
        <v>2458.1200000000003</v>
      </c>
      <c r="X4324" s="58">
        <f t="shared" si="881"/>
        <v>0</v>
      </c>
      <c r="Y4324" s="46" t="str">
        <f t="shared" si="882"/>
        <v>Yes</v>
      </c>
      <c r="Z4324" s="46" t="str">
        <f t="shared" si="883"/>
        <v>HIGH</v>
      </c>
    </row>
    <row r="4325" spans="1:26" x14ac:dyDescent="0.25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71"/>
        <v>1254</v>
      </c>
      <c r="L4325" s="46">
        <f t="shared" si="872"/>
        <v>1342</v>
      </c>
      <c r="M4325" s="46">
        <v>28</v>
      </c>
      <c r="N4325" s="46">
        <f t="shared" si="873"/>
        <v>1370</v>
      </c>
      <c r="O4325" s="46">
        <f t="shared" si="874"/>
        <v>116</v>
      </c>
      <c r="P4325" s="46" t="s">
        <v>30</v>
      </c>
      <c r="Q4325" s="58">
        <f t="shared" si="875"/>
        <v>0</v>
      </c>
      <c r="R4325" s="46">
        <f t="shared" si="876"/>
        <v>383.6</v>
      </c>
      <c r="S4325" s="58" t="str">
        <f t="shared" si="877"/>
        <v>No Discount</v>
      </c>
      <c r="T4325" s="46" t="str">
        <f t="shared" si="878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si="879"/>
        <v>0</v>
      </c>
      <c r="W4325" s="46">
        <f t="shared" si="880"/>
        <v>383.6</v>
      </c>
      <c r="X4325" s="58">
        <f t="shared" si="881"/>
        <v>0</v>
      </c>
      <c r="Y4325" s="46" t="str">
        <f t="shared" si="882"/>
        <v>No</v>
      </c>
      <c r="Z4325" s="46" t="str">
        <f t="shared" si="883"/>
        <v>MID</v>
      </c>
    </row>
    <row r="4326" spans="1:26" x14ac:dyDescent="0.25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71"/>
        <v>8550</v>
      </c>
      <c r="L4326" s="46">
        <f t="shared" si="872"/>
        <v>9153</v>
      </c>
      <c r="M4326" s="46">
        <v>47</v>
      </c>
      <c r="N4326" s="46">
        <f t="shared" si="873"/>
        <v>9200</v>
      </c>
      <c r="O4326" s="46">
        <f t="shared" si="874"/>
        <v>650</v>
      </c>
      <c r="P4326" s="46" t="s">
        <v>30</v>
      </c>
      <c r="Q4326" s="58">
        <f t="shared" si="875"/>
        <v>0</v>
      </c>
      <c r="R4326" s="46">
        <f t="shared" si="876"/>
        <v>2576.0000000000005</v>
      </c>
      <c r="S4326" s="58" t="str">
        <f t="shared" si="877"/>
        <v>No Discount</v>
      </c>
      <c r="T4326" s="46" t="str">
        <f t="shared" si="878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79"/>
        <v>0</v>
      </c>
      <c r="W4326" s="46">
        <f t="shared" si="880"/>
        <v>2576.0000000000005</v>
      </c>
      <c r="X4326" s="58">
        <f t="shared" si="881"/>
        <v>0</v>
      </c>
      <c r="Y4326" s="46" t="str">
        <f t="shared" si="882"/>
        <v>No</v>
      </c>
      <c r="Z4326" s="46" t="str">
        <f t="shared" si="883"/>
        <v>HIGH</v>
      </c>
    </row>
    <row r="4327" spans="1:26" x14ac:dyDescent="0.25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71"/>
        <v>12865</v>
      </c>
      <c r="L4327" s="46">
        <f t="shared" si="872"/>
        <v>13890</v>
      </c>
      <c r="M4327" s="46">
        <v>59</v>
      </c>
      <c r="N4327" s="46">
        <f t="shared" si="873"/>
        <v>13949</v>
      </c>
      <c r="O4327" s="46">
        <f t="shared" si="874"/>
        <v>1084</v>
      </c>
      <c r="P4327" s="46" t="s">
        <v>30</v>
      </c>
      <c r="Q4327" s="58">
        <f t="shared" si="875"/>
        <v>0</v>
      </c>
      <c r="R4327" s="46" t="str">
        <f t="shared" si="876"/>
        <v>-</v>
      </c>
      <c r="S4327" s="58" t="str">
        <f t="shared" si="877"/>
        <v>No Discount</v>
      </c>
      <c r="T4327" s="46" t="str">
        <f t="shared" si="878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79"/>
        <v>0</v>
      </c>
      <c r="W4327" s="46" t="str">
        <f t="shared" si="880"/>
        <v>-</v>
      </c>
      <c r="X4327" s="58">
        <f t="shared" si="881"/>
        <v>0</v>
      </c>
      <c r="Y4327" s="46" t="str">
        <f t="shared" si="882"/>
        <v>Yes</v>
      </c>
      <c r="Z4327" s="46" t="str">
        <f t="shared" si="883"/>
        <v>HIGH</v>
      </c>
    </row>
    <row r="4328" spans="1:26" x14ac:dyDescent="0.25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71"/>
        <v>2568</v>
      </c>
      <c r="L4328" s="46">
        <f t="shared" si="872"/>
        <v>2724</v>
      </c>
      <c r="M4328" s="46">
        <v>89</v>
      </c>
      <c r="N4328" s="46">
        <f t="shared" si="873"/>
        <v>2813</v>
      </c>
      <c r="O4328" s="46">
        <f t="shared" si="874"/>
        <v>245</v>
      </c>
      <c r="P4328" s="46" t="s">
        <v>30</v>
      </c>
      <c r="Q4328" s="58">
        <f t="shared" si="875"/>
        <v>0</v>
      </c>
      <c r="R4328" s="46">
        <f t="shared" si="876"/>
        <v>421.95</v>
      </c>
      <c r="S4328" s="58" t="str">
        <f t="shared" si="877"/>
        <v>No Discount</v>
      </c>
      <c r="T4328" s="46" t="str">
        <f t="shared" si="878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79"/>
        <v>0</v>
      </c>
      <c r="W4328" s="46" t="str">
        <f t="shared" si="880"/>
        <v>-</v>
      </c>
      <c r="X4328" s="58">
        <f t="shared" si="881"/>
        <v>0</v>
      </c>
      <c r="Y4328" s="46" t="str">
        <f t="shared" si="882"/>
        <v>No</v>
      </c>
      <c r="Z4328" s="46" t="str">
        <f t="shared" si="883"/>
        <v>Very high</v>
      </c>
    </row>
    <row r="4329" spans="1:26" x14ac:dyDescent="0.25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71"/>
        <v>2067</v>
      </c>
      <c r="L4329" s="46">
        <f t="shared" si="872"/>
        <v>2187</v>
      </c>
      <c r="M4329" s="46">
        <v>37</v>
      </c>
      <c r="N4329" s="46">
        <f t="shared" si="873"/>
        <v>2224</v>
      </c>
      <c r="O4329" s="46">
        <f t="shared" si="874"/>
        <v>157</v>
      </c>
      <c r="P4329" s="46" t="s">
        <v>28</v>
      </c>
      <c r="Q4329" s="58">
        <f t="shared" si="875"/>
        <v>0</v>
      </c>
      <c r="R4329" s="46">
        <f t="shared" si="876"/>
        <v>622.72</v>
      </c>
      <c r="S4329" s="58" t="str">
        <f t="shared" si="877"/>
        <v>No Discount</v>
      </c>
      <c r="T4329" s="46" t="str">
        <f t="shared" si="878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79"/>
        <v>0</v>
      </c>
      <c r="W4329" s="46">
        <f t="shared" si="880"/>
        <v>622.72</v>
      </c>
      <c r="X4329" s="58">
        <f t="shared" si="881"/>
        <v>0</v>
      </c>
      <c r="Y4329" s="46" t="str">
        <f t="shared" si="882"/>
        <v>No</v>
      </c>
      <c r="Z4329" s="46" t="str">
        <f t="shared" si="883"/>
        <v>MID</v>
      </c>
    </row>
    <row r="4330" spans="1:26" x14ac:dyDescent="0.25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71"/>
        <v>12608</v>
      </c>
      <c r="L4330" s="46">
        <f t="shared" si="872"/>
        <v>13364</v>
      </c>
      <c r="M4330" s="46">
        <v>20</v>
      </c>
      <c r="N4330" s="46">
        <f t="shared" si="873"/>
        <v>13384</v>
      </c>
      <c r="O4330" s="46">
        <f t="shared" si="874"/>
        <v>776</v>
      </c>
      <c r="P4330" s="46" t="s">
        <v>30</v>
      </c>
      <c r="Q4330" s="58">
        <f t="shared" si="875"/>
        <v>0</v>
      </c>
      <c r="R4330" s="46" t="str">
        <f t="shared" si="876"/>
        <v>-</v>
      </c>
      <c r="S4330" s="58" t="str">
        <f t="shared" si="877"/>
        <v>No Discount</v>
      </c>
      <c r="T4330" s="46" t="str">
        <f t="shared" si="878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79"/>
        <v>0</v>
      </c>
      <c r="W4330" s="46" t="str">
        <f t="shared" si="880"/>
        <v>-</v>
      </c>
      <c r="X4330" s="58">
        <f t="shared" si="881"/>
        <v>0</v>
      </c>
      <c r="Y4330" s="46" t="str">
        <f t="shared" si="882"/>
        <v>Yes</v>
      </c>
      <c r="Z4330" s="46" t="str">
        <f t="shared" si="883"/>
        <v>LOW</v>
      </c>
    </row>
    <row r="4331" spans="1:26" x14ac:dyDescent="0.25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71"/>
        <v>11571</v>
      </c>
      <c r="L4331" s="46">
        <f t="shared" si="872"/>
        <v>12738</v>
      </c>
      <c r="M4331" s="46">
        <v>48</v>
      </c>
      <c r="N4331" s="46">
        <f t="shared" si="873"/>
        <v>12786</v>
      </c>
      <c r="O4331" s="46">
        <f t="shared" si="874"/>
        <v>1215</v>
      </c>
      <c r="P4331" s="46" t="s">
        <v>30</v>
      </c>
      <c r="Q4331" s="58">
        <f t="shared" si="875"/>
        <v>0.3</v>
      </c>
      <c r="R4331" s="46">
        <f t="shared" si="876"/>
        <v>3835.7999999999997</v>
      </c>
      <c r="S4331" s="58" t="str">
        <f t="shared" si="877"/>
        <v>No Discount</v>
      </c>
      <c r="T4331" s="46" t="str">
        <f t="shared" si="878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79"/>
        <v>0.3</v>
      </c>
      <c r="W4331" s="46">
        <f t="shared" si="880"/>
        <v>3835.7999999999997</v>
      </c>
      <c r="X4331" s="58">
        <f t="shared" si="881"/>
        <v>0</v>
      </c>
      <c r="Y4331" s="46" t="str">
        <f t="shared" si="882"/>
        <v>Yes</v>
      </c>
      <c r="Z4331" s="46" t="str">
        <f t="shared" si="883"/>
        <v>HIGH</v>
      </c>
    </row>
    <row r="4332" spans="1:26" x14ac:dyDescent="0.25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71"/>
        <v>612</v>
      </c>
      <c r="L4332" s="46">
        <f t="shared" si="872"/>
        <v>666</v>
      </c>
      <c r="M4332" s="46">
        <v>68</v>
      </c>
      <c r="N4332" s="46">
        <f t="shared" si="873"/>
        <v>734</v>
      </c>
      <c r="O4332" s="46">
        <f t="shared" si="874"/>
        <v>122</v>
      </c>
      <c r="P4332" s="46" t="s">
        <v>152</v>
      </c>
      <c r="Q4332" s="58">
        <f t="shared" si="875"/>
        <v>0</v>
      </c>
      <c r="R4332" s="46" t="str">
        <f t="shared" si="876"/>
        <v>-</v>
      </c>
      <c r="S4332" s="58" t="str">
        <f t="shared" si="877"/>
        <v>No Discount</v>
      </c>
      <c r="T4332" s="46" t="str">
        <f t="shared" si="878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79"/>
        <v>0</v>
      </c>
      <c r="W4332" s="46" t="str">
        <f t="shared" si="880"/>
        <v>-</v>
      </c>
      <c r="X4332" s="58">
        <f t="shared" si="881"/>
        <v>0</v>
      </c>
      <c r="Y4332" s="46" t="str">
        <f t="shared" si="882"/>
        <v>No</v>
      </c>
      <c r="Z4332" s="46" t="str">
        <f t="shared" si="883"/>
        <v>Very high</v>
      </c>
    </row>
    <row r="4333" spans="1:26" x14ac:dyDescent="0.25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71"/>
        <v>342</v>
      </c>
      <c r="L4333" s="46">
        <f t="shared" si="872"/>
        <v>370</v>
      </c>
      <c r="M4333" s="46">
        <v>30</v>
      </c>
      <c r="N4333" s="46">
        <f t="shared" si="873"/>
        <v>400</v>
      </c>
      <c r="O4333" s="46">
        <f t="shared" si="874"/>
        <v>58</v>
      </c>
      <c r="P4333" s="46" t="s">
        <v>30</v>
      </c>
      <c r="Q4333" s="58">
        <f t="shared" si="875"/>
        <v>0</v>
      </c>
      <c r="R4333" s="46" t="str">
        <f t="shared" si="876"/>
        <v>-</v>
      </c>
      <c r="S4333" s="58" t="str">
        <f t="shared" si="877"/>
        <v>No Discount</v>
      </c>
      <c r="T4333" s="46" t="str">
        <f t="shared" si="878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79"/>
        <v>0</v>
      </c>
      <c r="W4333" s="46" t="str">
        <f t="shared" si="880"/>
        <v>-</v>
      </c>
      <c r="X4333" s="58">
        <f t="shared" si="881"/>
        <v>0</v>
      </c>
      <c r="Y4333" s="46" t="str">
        <f t="shared" si="882"/>
        <v>No</v>
      </c>
      <c r="Z4333" s="46" t="str">
        <f t="shared" si="883"/>
        <v>MID</v>
      </c>
    </row>
    <row r="4334" spans="1:26" x14ac:dyDescent="0.25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71"/>
        <v>901</v>
      </c>
      <c r="L4334" s="46">
        <f t="shared" si="872"/>
        <v>954</v>
      </c>
      <c r="M4334" s="46">
        <v>94</v>
      </c>
      <c r="N4334" s="46">
        <f t="shared" si="873"/>
        <v>1048</v>
      </c>
      <c r="O4334" s="46">
        <f t="shared" si="874"/>
        <v>147</v>
      </c>
      <c r="P4334" s="46" t="s">
        <v>30</v>
      </c>
      <c r="Q4334" s="58">
        <f t="shared" si="875"/>
        <v>0</v>
      </c>
      <c r="R4334" s="46" t="str">
        <f t="shared" si="876"/>
        <v>-</v>
      </c>
      <c r="S4334" s="58" t="str">
        <f t="shared" si="877"/>
        <v>No Discount</v>
      </c>
      <c r="T4334" s="46" t="str">
        <f t="shared" si="878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79"/>
        <v>0</v>
      </c>
      <c r="W4334" s="46" t="str">
        <f t="shared" si="880"/>
        <v>-</v>
      </c>
      <c r="X4334" s="58">
        <f t="shared" si="881"/>
        <v>0</v>
      </c>
      <c r="Y4334" s="46" t="str">
        <f t="shared" si="882"/>
        <v>No</v>
      </c>
      <c r="Z4334" s="46" t="str">
        <f t="shared" si="883"/>
        <v>Very high</v>
      </c>
    </row>
    <row r="4335" spans="1:26" x14ac:dyDescent="0.25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71"/>
        <v>575</v>
      </c>
      <c r="L4335" s="46">
        <f t="shared" si="872"/>
        <v>615</v>
      </c>
      <c r="M4335" s="46">
        <v>30</v>
      </c>
      <c r="N4335" s="46">
        <f t="shared" si="873"/>
        <v>645</v>
      </c>
      <c r="O4335" s="46">
        <f t="shared" si="874"/>
        <v>70</v>
      </c>
      <c r="P4335" s="46" t="s">
        <v>30</v>
      </c>
      <c r="Q4335" s="58">
        <f t="shared" si="875"/>
        <v>0.3</v>
      </c>
      <c r="R4335" s="46">
        <f t="shared" si="876"/>
        <v>193.5</v>
      </c>
      <c r="S4335" s="58" t="str">
        <f t="shared" si="877"/>
        <v>No Discount</v>
      </c>
      <c r="T4335" s="46" t="str">
        <f t="shared" si="878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79"/>
        <v>0.3</v>
      </c>
      <c r="W4335" s="46">
        <f t="shared" si="880"/>
        <v>193.5</v>
      </c>
      <c r="X4335" s="58">
        <f t="shared" si="881"/>
        <v>0</v>
      </c>
      <c r="Y4335" s="46" t="str">
        <f t="shared" si="882"/>
        <v>No</v>
      </c>
      <c r="Z4335" s="46" t="str">
        <f t="shared" si="883"/>
        <v>MID</v>
      </c>
    </row>
    <row r="4336" spans="1:26" x14ac:dyDescent="0.25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71"/>
        <v>838</v>
      </c>
      <c r="L4336" s="46">
        <f t="shared" si="872"/>
        <v>916</v>
      </c>
      <c r="M4336" s="46">
        <v>27</v>
      </c>
      <c r="N4336" s="46">
        <f t="shared" si="873"/>
        <v>943</v>
      </c>
      <c r="O4336" s="46">
        <f t="shared" si="874"/>
        <v>105</v>
      </c>
      <c r="P4336" s="46" t="s">
        <v>28</v>
      </c>
      <c r="Q4336" s="58">
        <f t="shared" si="875"/>
        <v>0.3</v>
      </c>
      <c r="R4336" s="46">
        <f t="shared" si="876"/>
        <v>282.89999999999998</v>
      </c>
      <c r="S4336" s="58" t="str">
        <f t="shared" si="877"/>
        <v>No Discount</v>
      </c>
      <c r="T4336" s="46" t="str">
        <f t="shared" si="878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79"/>
        <v>0.3</v>
      </c>
      <c r="W4336" s="46">
        <f t="shared" si="880"/>
        <v>282.89999999999998</v>
      </c>
      <c r="X4336" s="58">
        <f t="shared" si="881"/>
        <v>0</v>
      </c>
      <c r="Y4336" s="46" t="str">
        <f t="shared" si="882"/>
        <v>No</v>
      </c>
      <c r="Z4336" s="46" t="str">
        <f t="shared" si="883"/>
        <v>MID</v>
      </c>
    </row>
    <row r="4337" spans="1:26" x14ac:dyDescent="0.25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71"/>
        <v>7914</v>
      </c>
      <c r="L4337" s="46">
        <f t="shared" si="872"/>
        <v>8878</v>
      </c>
      <c r="M4337" s="46">
        <v>23</v>
      </c>
      <c r="N4337" s="46">
        <f t="shared" si="873"/>
        <v>8901</v>
      </c>
      <c r="O4337" s="46">
        <f t="shared" si="874"/>
        <v>987</v>
      </c>
      <c r="P4337" s="46" t="s">
        <v>30</v>
      </c>
      <c r="Q4337" s="58">
        <f t="shared" si="875"/>
        <v>0</v>
      </c>
      <c r="R4337" s="46">
        <f t="shared" si="876"/>
        <v>2492.2800000000002</v>
      </c>
      <c r="S4337" s="58" t="str">
        <f t="shared" si="877"/>
        <v>No Discount</v>
      </c>
      <c r="T4337" s="46" t="str">
        <f t="shared" si="878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79"/>
        <v>0</v>
      </c>
      <c r="W4337" s="46">
        <f t="shared" si="880"/>
        <v>2492.2800000000002</v>
      </c>
      <c r="X4337" s="58">
        <f t="shared" si="881"/>
        <v>0</v>
      </c>
      <c r="Y4337" s="46" t="str">
        <f t="shared" si="882"/>
        <v>Yes</v>
      </c>
      <c r="Z4337" s="46" t="str">
        <f t="shared" si="883"/>
        <v>MID</v>
      </c>
    </row>
    <row r="4338" spans="1:26" x14ac:dyDescent="0.25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71"/>
        <v>5502</v>
      </c>
      <c r="L4338" s="46">
        <f t="shared" si="872"/>
        <v>5775</v>
      </c>
      <c r="M4338" s="46">
        <v>66</v>
      </c>
      <c r="N4338" s="46">
        <f t="shared" si="873"/>
        <v>5841</v>
      </c>
      <c r="O4338" s="46">
        <f t="shared" si="874"/>
        <v>339</v>
      </c>
      <c r="P4338" s="46" t="s">
        <v>28</v>
      </c>
      <c r="Q4338" s="58">
        <f t="shared" si="875"/>
        <v>0</v>
      </c>
      <c r="R4338" s="46" t="str">
        <f t="shared" si="876"/>
        <v>-</v>
      </c>
      <c r="S4338" s="58" t="str">
        <f t="shared" si="877"/>
        <v>No Discount</v>
      </c>
      <c r="T4338" s="46" t="str">
        <f t="shared" si="878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79"/>
        <v>0</v>
      </c>
      <c r="W4338" s="46" t="str">
        <f t="shared" si="880"/>
        <v>-</v>
      </c>
      <c r="X4338" s="58">
        <f t="shared" si="881"/>
        <v>0</v>
      </c>
      <c r="Y4338" s="46" t="str">
        <f t="shared" si="882"/>
        <v>Yes</v>
      </c>
      <c r="Z4338" s="46" t="str">
        <f t="shared" si="883"/>
        <v>Very high</v>
      </c>
    </row>
    <row r="4339" spans="1:26" x14ac:dyDescent="0.25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71"/>
        <v>56</v>
      </c>
      <c r="L4339" s="46">
        <f t="shared" si="872"/>
        <v>60</v>
      </c>
      <c r="M4339" s="46">
        <v>10</v>
      </c>
      <c r="N4339" s="46">
        <f t="shared" si="873"/>
        <v>70</v>
      </c>
      <c r="O4339" s="46">
        <f t="shared" si="874"/>
        <v>14</v>
      </c>
      <c r="P4339" s="46" t="s">
        <v>28</v>
      </c>
      <c r="Q4339" s="58">
        <f t="shared" si="875"/>
        <v>0</v>
      </c>
      <c r="R4339" s="46" t="str">
        <f t="shared" si="876"/>
        <v>-</v>
      </c>
      <c r="S4339" s="58" t="str">
        <f t="shared" si="877"/>
        <v>No Discount</v>
      </c>
      <c r="T4339" s="46" t="str">
        <f t="shared" si="878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79"/>
        <v>0</v>
      </c>
      <c r="W4339" s="46" t="str">
        <f t="shared" si="880"/>
        <v>-</v>
      </c>
      <c r="X4339" s="58">
        <f t="shared" si="881"/>
        <v>0</v>
      </c>
      <c r="Y4339" s="46" t="str">
        <f t="shared" si="882"/>
        <v>No</v>
      </c>
      <c r="Z4339" s="46" t="str">
        <f t="shared" si="883"/>
        <v>LOW</v>
      </c>
    </row>
    <row r="4340" spans="1:26" x14ac:dyDescent="0.25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71"/>
        <v>6981</v>
      </c>
      <c r="L4340" s="46">
        <f t="shared" si="872"/>
        <v>7398</v>
      </c>
      <c r="M4340" s="46">
        <v>28</v>
      </c>
      <c r="N4340" s="46">
        <f t="shared" si="873"/>
        <v>7426</v>
      </c>
      <c r="O4340" s="46">
        <f t="shared" si="874"/>
        <v>445</v>
      </c>
      <c r="P4340" s="46" t="s">
        <v>30</v>
      </c>
      <c r="Q4340" s="58">
        <f t="shared" si="875"/>
        <v>0</v>
      </c>
      <c r="R4340" s="46">
        <f t="shared" si="876"/>
        <v>1113.8999999999999</v>
      </c>
      <c r="S4340" s="58" t="str">
        <f t="shared" si="877"/>
        <v>No Discount</v>
      </c>
      <c r="T4340" s="46" t="str">
        <f t="shared" si="878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79"/>
        <v>0</v>
      </c>
      <c r="W4340" s="46" t="str">
        <f t="shared" si="880"/>
        <v>-</v>
      </c>
      <c r="X4340" s="58">
        <f t="shared" si="881"/>
        <v>0</v>
      </c>
      <c r="Y4340" s="46" t="str">
        <f t="shared" si="882"/>
        <v>Yes</v>
      </c>
      <c r="Z4340" s="46" t="str">
        <f t="shared" si="883"/>
        <v>MID</v>
      </c>
    </row>
    <row r="4341" spans="1:26" x14ac:dyDescent="0.25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71"/>
        <v>6162</v>
      </c>
      <c r="L4341" s="46">
        <f t="shared" si="872"/>
        <v>6531</v>
      </c>
      <c r="M4341" s="46">
        <v>79</v>
      </c>
      <c r="N4341" s="46">
        <f t="shared" si="873"/>
        <v>6610</v>
      </c>
      <c r="O4341" s="46">
        <f t="shared" si="874"/>
        <v>448</v>
      </c>
      <c r="P4341" s="46" t="s">
        <v>30</v>
      </c>
      <c r="Q4341" s="58">
        <f t="shared" si="875"/>
        <v>0</v>
      </c>
      <c r="R4341" s="46" t="str">
        <f t="shared" si="876"/>
        <v>-</v>
      </c>
      <c r="S4341" s="58" t="str">
        <f t="shared" si="877"/>
        <v>No Discount</v>
      </c>
      <c r="T4341" s="46" t="str">
        <f t="shared" si="878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79"/>
        <v>0</v>
      </c>
      <c r="W4341" s="46" t="str">
        <f t="shared" si="880"/>
        <v>-</v>
      </c>
      <c r="X4341" s="58">
        <f t="shared" si="881"/>
        <v>0</v>
      </c>
      <c r="Y4341" s="46" t="str">
        <f t="shared" si="882"/>
        <v>Yes</v>
      </c>
      <c r="Z4341" s="46" t="str">
        <f t="shared" si="883"/>
        <v>Very high</v>
      </c>
    </row>
    <row r="4342" spans="1:26" x14ac:dyDescent="0.25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71"/>
        <v>918</v>
      </c>
      <c r="L4342" s="46">
        <f t="shared" si="872"/>
        <v>1026</v>
      </c>
      <c r="M4342" s="46">
        <v>30</v>
      </c>
      <c r="N4342" s="46">
        <f t="shared" si="873"/>
        <v>1056</v>
      </c>
      <c r="O4342" s="46">
        <f t="shared" si="874"/>
        <v>138</v>
      </c>
      <c r="P4342" s="46" t="s">
        <v>30</v>
      </c>
      <c r="Q4342" s="58">
        <f t="shared" si="875"/>
        <v>0</v>
      </c>
      <c r="R4342" s="46" t="str">
        <f t="shared" si="876"/>
        <v>-</v>
      </c>
      <c r="S4342" s="58" t="str">
        <f t="shared" si="877"/>
        <v>No Discount</v>
      </c>
      <c r="T4342" s="46" t="str">
        <f t="shared" si="878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79"/>
        <v>0</v>
      </c>
      <c r="W4342" s="46" t="str">
        <f t="shared" si="880"/>
        <v>-</v>
      </c>
      <c r="X4342" s="58">
        <f t="shared" si="881"/>
        <v>0</v>
      </c>
      <c r="Y4342" s="46" t="str">
        <f t="shared" si="882"/>
        <v>No</v>
      </c>
      <c r="Z4342" s="46" t="str">
        <f t="shared" si="883"/>
        <v>MID</v>
      </c>
    </row>
    <row r="4343" spans="1:26" x14ac:dyDescent="0.25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71"/>
        <v>2610</v>
      </c>
      <c r="L4343" s="46">
        <f t="shared" si="872"/>
        <v>2688</v>
      </c>
      <c r="M4343" s="46">
        <v>92</v>
      </c>
      <c r="N4343" s="46">
        <f t="shared" si="873"/>
        <v>2780</v>
      </c>
      <c r="O4343" s="46">
        <f t="shared" si="874"/>
        <v>170</v>
      </c>
      <c r="P4343" s="46" t="s">
        <v>28</v>
      </c>
      <c r="Q4343" s="58">
        <f t="shared" si="875"/>
        <v>0.3</v>
      </c>
      <c r="R4343" s="46">
        <f t="shared" si="876"/>
        <v>834</v>
      </c>
      <c r="S4343" s="58" t="str">
        <f t="shared" si="877"/>
        <v>No Discount</v>
      </c>
      <c r="T4343" s="46" t="str">
        <f t="shared" si="878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79"/>
        <v>0.3</v>
      </c>
      <c r="W4343" s="46">
        <f t="shared" si="880"/>
        <v>834</v>
      </c>
      <c r="X4343" s="58">
        <f t="shared" si="881"/>
        <v>0</v>
      </c>
      <c r="Y4343" s="46" t="str">
        <f t="shared" si="882"/>
        <v>No</v>
      </c>
      <c r="Z4343" s="46" t="str">
        <f t="shared" si="883"/>
        <v>Very high</v>
      </c>
    </row>
    <row r="4344" spans="1:26" x14ac:dyDescent="0.25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71"/>
        <v>5694</v>
      </c>
      <c r="L4344" s="46">
        <f t="shared" si="872"/>
        <v>6027</v>
      </c>
      <c r="M4344" s="46">
        <v>41</v>
      </c>
      <c r="N4344" s="46">
        <f t="shared" si="873"/>
        <v>6068</v>
      </c>
      <c r="O4344" s="46">
        <f t="shared" si="874"/>
        <v>374</v>
      </c>
      <c r="P4344" s="46" t="s">
        <v>30</v>
      </c>
      <c r="Q4344" s="58">
        <f t="shared" si="875"/>
        <v>0</v>
      </c>
      <c r="R4344" s="46" t="str">
        <f t="shared" si="876"/>
        <v>-</v>
      </c>
      <c r="S4344" s="58" t="str">
        <f t="shared" si="877"/>
        <v>No Discount</v>
      </c>
      <c r="T4344" s="46" t="str">
        <f t="shared" si="878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79"/>
        <v>0</v>
      </c>
      <c r="W4344" s="46" t="str">
        <f t="shared" si="880"/>
        <v>-</v>
      </c>
      <c r="X4344" s="58">
        <f t="shared" si="881"/>
        <v>0</v>
      </c>
      <c r="Y4344" s="46" t="str">
        <f t="shared" si="882"/>
        <v>Yes</v>
      </c>
      <c r="Z4344" s="46" t="str">
        <f t="shared" si="883"/>
        <v>HIGH</v>
      </c>
    </row>
    <row r="4345" spans="1:26" x14ac:dyDescent="0.25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71"/>
        <v>4731</v>
      </c>
      <c r="L4345" s="46">
        <f t="shared" si="872"/>
        <v>4962</v>
      </c>
      <c r="M4345" s="46">
        <v>37</v>
      </c>
      <c r="N4345" s="46">
        <f t="shared" si="873"/>
        <v>4999</v>
      </c>
      <c r="O4345" s="46">
        <f t="shared" si="874"/>
        <v>268</v>
      </c>
      <c r="P4345" s="46" t="s">
        <v>30</v>
      </c>
      <c r="Q4345" s="58">
        <f t="shared" si="875"/>
        <v>0</v>
      </c>
      <c r="R4345" s="46">
        <f t="shared" si="876"/>
        <v>749.85</v>
      </c>
      <c r="S4345" s="58" t="str">
        <f t="shared" si="877"/>
        <v>No Discount</v>
      </c>
      <c r="T4345" s="46" t="str">
        <f t="shared" si="878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79"/>
        <v>0</v>
      </c>
      <c r="W4345" s="46" t="str">
        <f t="shared" si="880"/>
        <v>-</v>
      </c>
      <c r="X4345" s="58">
        <f t="shared" si="881"/>
        <v>0</v>
      </c>
      <c r="Y4345" s="46" t="str">
        <f t="shared" si="882"/>
        <v>No</v>
      </c>
      <c r="Z4345" s="46" t="str">
        <f t="shared" si="883"/>
        <v>MID</v>
      </c>
    </row>
    <row r="4346" spans="1:26" x14ac:dyDescent="0.25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71"/>
        <v>30900</v>
      </c>
      <c r="L4346" s="46">
        <f t="shared" si="872"/>
        <v>32750</v>
      </c>
      <c r="M4346" s="46">
        <v>82</v>
      </c>
      <c r="N4346" s="46">
        <f t="shared" si="873"/>
        <v>32832</v>
      </c>
      <c r="O4346" s="46">
        <f t="shared" si="874"/>
        <v>1932</v>
      </c>
      <c r="P4346" s="46" t="s">
        <v>30</v>
      </c>
      <c r="Q4346" s="58">
        <f t="shared" si="875"/>
        <v>0</v>
      </c>
      <c r="R4346" s="46" t="str">
        <f t="shared" si="876"/>
        <v>-</v>
      </c>
      <c r="S4346" s="58">
        <f t="shared" si="877"/>
        <v>0.02</v>
      </c>
      <c r="T4346" s="46" t="str">
        <f t="shared" si="878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79"/>
        <v>0</v>
      </c>
      <c r="W4346" s="46" t="str">
        <f t="shared" si="880"/>
        <v>-</v>
      </c>
      <c r="X4346" s="58">
        <f t="shared" si="881"/>
        <v>0.02</v>
      </c>
      <c r="Y4346" s="46" t="str">
        <f t="shared" si="882"/>
        <v>Yes</v>
      </c>
      <c r="Z4346" s="46" t="str">
        <f t="shared" si="883"/>
        <v>Very high</v>
      </c>
    </row>
    <row r="4347" spans="1:26" x14ac:dyDescent="0.25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71"/>
        <v>7275</v>
      </c>
      <c r="L4347" s="46">
        <f t="shared" si="872"/>
        <v>7932</v>
      </c>
      <c r="M4347" s="46">
        <v>70</v>
      </c>
      <c r="N4347" s="46">
        <f t="shared" si="873"/>
        <v>8002</v>
      </c>
      <c r="O4347" s="46">
        <f t="shared" si="874"/>
        <v>727</v>
      </c>
      <c r="P4347" s="46" t="s">
        <v>30</v>
      </c>
      <c r="Q4347" s="58">
        <f t="shared" si="875"/>
        <v>0</v>
      </c>
      <c r="R4347" s="46" t="str">
        <f t="shared" si="876"/>
        <v>-</v>
      </c>
      <c r="S4347" s="58" t="str">
        <f t="shared" si="877"/>
        <v>No Discount</v>
      </c>
      <c r="T4347" s="46" t="str">
        <f t="shared" si="878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79"/>
        <v>0</v>
      </c>
      <c r="W4347" s="46" t="str">
        <f t="shared" si="880"/>
        <v>-</v>
      </c>
      <c r="X4347" s="58">
        <f t="shared" si="881"/>
        <v>0</v>
      </c>
      <c r="Y4347" s="46" t="str">
        <f t="shared" si="882"/>
        <v>Yes</v>
      </c>
      <c r="Z4347" s="46" t="str">
        <f t="shared" si="883"/>
        <v>Very high</v>
      </c>
    </row>
    <row r="4348" spans="1:26" x14ac:dyDescent="0.25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71"/>
        <v>13934</v>
      </c>
      <c r="L4348" s="46">
        <f t="shared" si="872"/>
        <v>14630</v>
      </c>
      <c r="M4348" s="46">
        <v>100</v>
      </c>
      <c r="N4348" s="46">
        <f t="shared" si="873"/>
        <v>14730</v>
      </c>
      <c r="O4348" s="46">
        <f t="shared" si="874"/>
        <v>796</v>
      </c>
      <c r="P4348" s="46" t="s">
        <v>152</v>
      </c>
      <c r="Q4348" s="58">
        <f t="shared" si="875"/>
        <v>0</v>
      </c>
      <c r="R4348" s="46" t="str">
        <f t="shared" si="876"/>
        <v>-</v>
      </c>
      <c r="S4348" s="58" t="str">
        <f t="shared" si="877"/>
        <v>No Discount</v>
      </c>
      <c r="T4348" s="46" t="str">
        <f t="shared" si="878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79"/>
        <v>0</v>
      </c>
      <c r="W4348" s="46" t="str">
        <f t="shared" si="880"/>
        <v>-</v>
      </c>
      <c r="X4348" s="58">
        <f t="shared" si="881"/>
        <v>0</v>
      </c>
      <c r="Y4348" s="46" t="str">
        <f t="shared" si="882"/>
        <v>Yes</v>
      </c>
      <c r="Z4348" s="46" t="str">
        <f t="shared" si="883"/>
        <v>Very high</v>
      </c>
    </row>
    <row r="4349" spans="1:26" x14ac:dyDescent="0.25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71"/>
        <v>15798</v>
      </c>
      <c r="L4349" s="46">
        <f t="shared" si="872"/>
        <v>17718</v>
      </c>
      <c r="M4349" s="46">
        <v>93</v>
      </c>
      <c r="N4349" s="46">
        <f t="shared" si="873"/>
        <v>17811</v>
      </c>
      <c r="O4349" s="46">
        <f t="shared" si="874"/>
        <v>2013</v>
      </c>
      <c r="P4349" s="46" t="s">
        <v>28</v>
      </c>
      <c r="Q4349" s="58">
        <f t="shared" si="875"/>
        <v>0</v>
      </c>
      <c r="R4349" s="46" t="str">
        <f t="shared" si="876"/>
        <v>-</v>
      </c>
      <c r="S4349" s="58" t="str">
        <f t="shared" si="877"/>
        <v>No Discount</v>
      </c>
      <c r="T4349" s="46" t="str">
        <f t="shared" si="878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79"/>
        <v>0</v>
      </c>
      <c r="W4349" s="46" t="str">
        <f t="shared" si="880"/>
        <v>-</v>
      </c>
      <c r="X4349" s="58">
        <f t="shared" si="881"/>
        <v>0</v>
      </c>
      <c r="Y4349" s="46" t="str">
        <f t="shared" si="882"/>
        <v>Yes</v>
      </c>
      <c r="Z4349" s="46" t="str">
        <f t="shared" si="883"/>
        <v>Very high</v>
      </c>
    </row>
    <row r="4350" spans="1:26" x14ac:dyDescent="0.25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71"/>
        <v>15144</v>
      </c>
      <c r="L4350" s="46">
        <f t="shared" si="872"/>
        <v>16052</v>
      </c>
      <c r="M4350" s="46">
        <v>61</v>
      </c>
      <c r="N4350" s="46">
        <f t="shared" si="873"/>
        <v>16113</v>
      </c>
      <c r="O4350" s="46">
        <f t="shared" si="874"/>
        <v>969</v>
      </c>
      <c r="P4350" s="46" t="s">
        <v>28</v>
      </c>
      <c r="Q4350" s="58">
        <f t="shared" si="875"/>
        <v>0.3</v>
      </c>
      <c r="R4350" s="46">
        <f t="shared" si="876"/>
        <v>4833.8999999999996</v>
      </c>
      <c r="S4350" s="58" t="str">
        <f t="shared" si="877"/>
        <v>No Discount</v>
      </c>
      <c r="T4350" s="46" t="str">
        <f t="shared" si="878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79"/>
        <v>0.3</v>
      </c>
      <c r="W4350" s="46">
        <f t="shared" si="880"/>
        <v>4833.8999999999996</v>
      </c>
      <c r="X4350" s="58">
        <f t="shared" si="881"/>
        <v>0</v>
      </c>
      <c r="Y4350" s="46" t="str">
        <f t="shared" si="882"/>
        <v>Yes</v>
      </c>
      <c r="Z4350" s="46" t="str">
        <f t="shared" si="883"/>
        <v>Very high</v>
      </c>
    </row>
    <row r="4351" spans="1:26" x14ac:dyDescent="0.25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71"/>
        <v>1290</v>
      </c>
      <c r="L4351" s="46">
        <f t="shared" si="872"/>
        <v>1368</v>
      </c>
      <c r="M4351" s="46">
        <v>74</v>
      </c>
      <c r="N4351" s="46">
        <f t="shared" si="873"/>
        <v>1442</v>
      </c>
      <c r="O4351" s="46">
        <f t="shared" si="874"/>
        <v>152</v>
      </c>
      <c r="P4351" s="46" t="s">
        <v>28</v>
      </c>
      <c r="Q4351" s="58">
        <f t="shared" si="875"/>
        <v>0</v>
      </c>
      <c r="R4351" s="46">
        <f t="shared" si="876"/>
        <v>403.76000000000005</v>
      </c>
      <c r="S4351" s="58" t="str">
        <f t="shared" si="877"/>
        <v>No Discount</v>
      </c>
      <c r="T4351" s="46" t="str">
        <f t="shared" si="878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79"/>
        <v>0</v>
      </c>
      <c r="W4351" s="46">
        <f t="shared" si="880"/>
        <v>403.76000000000005</v>
      </c>
      <c r="X4351" s="58">
        <f t="shared" si="881"/>
        <v>0</v>
      </c>
      <c r="Y4351" s="46" t="str">
        <f t="shared" si="882"/>
        <v>No</v>
      </c>
      <c r="Z4351" s="46" t="str">
        <f t="shared" si="883"/>
        <v>Very high</v>
      </c>
    </row>
    <row r="4352" spans="1:26" x14ac:dyDescent="0.25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71"/>
        <v>252</v>
      </c>
      <c r="L4352" s="46">
        <f t="shared" si="872"/>
        <v>276</v>
      </c>
      <c r="M4352" s="46">
        <v>10</v>
      </c>
      <c r="N4352" s="46">
        <f t="shared" si="873"/>
        <v>286</v>
      </c>
      <c r="O4352" s="46">
        <f t="shared" si="874"/>
        <v>34</v>
      </c>
      <c r="P4352" s="46" t="s">
        <v>30</v>
      </c>
      <c r="Q4352" s="58">
        <f t="shared" si="875"/>
        <v>0</v>
      </c>
      <c r="R4352" s="46" t="str">
        <f t="shared" si="876"/>
        <v>-</v>
      </c>
      <c r="S4352" s="58" t="str">
        <f t="shared" si="877"/>
        <v>No Discount</v>
      </c>
      <c r="T4352" s="46" t="str">
        <f t="shared" si="878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79"/>
        <v>0</v>
      </c>
      <c r="W4352" s="46" t="str">
        <f t="shared" si="880"/>
        <v>-</v>
      </c>
      <c r="X4352" s="58">
        <f t="shared" si="881"/>
        <v>0</v>
      </c>
      <c r="Y4352" s="46" t="str">
        <f t="shared" si="882"/>
        <v>No</v>
      </c>
      <c r="Z4352" s="46" t="str">
        <f t="shared" si="883"/>
        <v>LOW</v>
      </c>
    </row>
    <row r="4353" spans="1:26" x14ac:dyDescent="0.25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71"/>
        <v>14795</v>
      </c>
      <c r="L4353" s="46">
        <f t="shared" si="872"/>
        <v>16280</v>
      </c>
      <c r="M4353" s="46">
        <v>82</v>
      </c>
      <c r="N4353" s="46">
        <f t="shared" si="873"/>
        <v>16362</v>
      </c>
      <c r="O4353" s="46">
        <f t="shared" si="874"/>
        <v>1567</v>
      </c>
      <c r="P4353" s="46" t="s">
        <v>28</v>
      </c>
      <c r="Q4353" s="58">
        <f t="shared" si="875"/>
        <v>0</v>
      </c>
      <c r="R4353" s="46" t="str">
        <f t="shared" si="876"/>
        <v>-</v>
      </c>
      <c r="S4353" s="58" t="str">
        <f t="shared" si="877"/>
        <v>No Discount</v>
      </c>
      <c r="T4353" s="46" t="str">
        <f t="shared" si="878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79"/>
        <v>0</v>
      </c>
      <c r="W4353" s="46" t="str">
        <f t="shared" si="880"/>
        <v>-</v>
      </c>
      <c r="X4353" s="58">
        <f t="shared" si="881"/>
        <v>0</v>
      </c>
      <c r="Y4353" s="46" t="str">
        <f t="shared" si="882"/>
        <v>Yes</v>
      </c>
      <c r="Z4353" s="46" t="str">
        <f t="shared" si="883"/>
        <v>Very high</v>
      </c>
    </row>
    <row r="4354" spans="1:26" x14ac:dyDescent="0.25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71"/>
        <v>3810</v>
      </c>
      <c r="L4354" s="46">
        <f t="shared" si="872"/>
        <v>4074</v>
      </c>
      <c r="M4354" s="46">
        <v>23</v>
      </c>
      <c r="N4354" s="46">
        <f t="shared" si="873"/>
        <v>4097</v>
      </c>
      <c r="O4354" s="46">
        <f t="shared" si="874"/>
        <v>287</v>
      </c>
      <c r="P4354" s="46" t="s">
        <v>30</v>
      </c>
      <c r="Q4354" s="58">
        <f t="shared" si="875"/>
        <v>0</v>
      </c>
      <c r="R4354" s="46" t="str">
        <f t="shared" si="876"/>
        <v>-</v>
      </c>
      <c r="S4354" s="58" t="str">
        <f t="shared" si="877"/>
        <v>No Discount</v>
      </c>
      <c r="T4354" s="46" t="str">
        <f t="shared" si="878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79"/>
        <v>0</v>
      </c>
      <c r="W4354" s="46" t="str">
        <f t="shared" si="880"/>
        <v>-</v>
      </c>
      <c r="X4354" s="58">
        <f t="shared" si="881"/>
        <v>0</v>
      </c>
      <c r="Y4354" s="46" t="str">
        <f t="shared" si="882"/>
        <v>No</v>
      </c>
      <c r="Z4354" s="46" t="str">
        <f t="shared" si="883"/>
        <v>MID</v>
      </c>
    </row>
    <row r="4355" spans="1:26" x14ac:dyDescent="0.25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84">I4355*J4355</f>
        <v>16302</v>
      </c>
      <c r="L4355" s="46">
        <f t="shared" ref="L4355:L4418" si="885">H4355*J4355</f>
        <v>17934</v>
      </c>
      <c r="M4355" s="46">
        <v>88</v>
      </c>
      <c r="N4355" s="46">
        <f t="shared" ref="N4355:N4418" si="886">L4355+M4355</f>
        <v>18022</v>
      </c>
      <c r="O4355" s="46">
        <f t="shared" ref="O4355:O4418" si="887">N4355-K4355</f>
        <v>1720</v>
      </c>
      <c r="P4355" s="46" t="s">
        <v>28</v>
      </c>
      <c r="Q4355" s="58">
        <f t="shared" ref="Q4355:Q4418" si="888">IF(E4355="Amazon",30%,0)</f>
        <v>0</v>
      </c>
      <c r="R4355" s="46" t="str">
        <f t="shared" ref="R4355:R4418" si="889">IF(E4355="Amazon",30%*N4355,IF(E4355="Flipkart",28%*N4355,IF(E4355="India Mart",15%*N4355,"-")))</f>
        <v>-</v>
      </c>
      <c r="S4355" s="58" t="str">
        <f t="shared" ref="S4355:S4418" si="890">IF(AND(E4355="Website",N4355&gt;25000),2%,"No Discount")</f>
        <v>No Discount</v>
      </c>
      <c r="T4355" s="46" t="str">
        <f t="shared" ref="T4355:T4418" si="891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ref="V4355:V4418" si="892">IF(E4355="Amazon",30%,0%)</f>
        <v>0</v>
      </c>
      <c r="W4355" s="46" t="str">
        <f t="shared" ref="W4355:W4418" si="893">IF(E4355="Amazon",N4355*30%,IF(E4355="flipkart",N4355*28%,IF(E4355="indiamart",N4355*15%,"-")))</f>
        <v>-</v>
      </c>
      <c r="X4355" s="58">
        <f t="shared" ref="X4355:X4418" si="894">IF(AND(E4355="website",N4355&gt;25000),2%,0%)</f>
        <v>0</v>
      </c>
      <c r="Y4355" s="46" t="str">
        <f t="shared" ref="Y4355:Y4418" si="895">IF(OR(D4355="Furniture",D4355="Technology"),"Yes","No")</f>
        <v>Yes</v>
      </c>
      <c r="Z4355" s="46" t="str">
        <f t="shared" ref="Z4355:Z4418" si="896">_xlfn.IFS(M4355&lt;=20,"LOW",M4355&lt;=40,"MID",M4355&lt;=60,"HIGH",M4355&gt;60,"Very high")</f>
        <v>Very high</v>
      </c>
    </row>
    <row r="4356" spans="1:26" x14ac:dyDescent="0.25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84"/>
        <v>1164</v>
      </c>
      <c r="L4356" s="46">
        <f t="shared" si="885"/>
        <v>1246</v>
      </c>
      <c r="M4356" s="46">
        <v>83</v>
      </c>
      <c r="N4356" s="46">
        <f t="shared" si="886"/>
        <v>1329</v>
      </c>
      <c r="O4356" s="46">
        <f t="shared" si="887"/>
        <v>165</v>
      </c>
      <c r="P4356" s="46" t="s">
        <v>30</v>
      </c>
      <c r="Q4356" s="58">
        <f t="shared" si="888"/>
        <v>0</v>
      </c>
      <c r="R4356" s="46" t="str">
        <f t="shared" si="889"/>
        <v>-</v>
      </c>
      <c r="S4356" s="58" t="str">
        <f t="shared" si="890"/>
        <v>No Discount</v>
      </c>
      <c r="T4356" s="46" t="str">
        <f t="shared" si="891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92"/>
        <v>0</v>
      </c>
      <c r="W4356" s="46" t="str">
        <f t="shared" si="893"/>
        <v>-</v>
      </c>
      <c r="X4356" s="58">
        <f t="shared" si="894"/>
        <v>0</v>
      </c>
      <c r="Y4356" s="46" t="str">
        <f t="shared" si="895"/>
        <v>No</v>
      </c>
      <c r="Z4356" s="46" t="str">
        <f t="shared" si="896"/>
        <v>Very high</v>
      </c>
    </row>
    <row r="4357" spans="1:26" x14ac:dyDescent="0.25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84"/>
        <v>6090</v>
      </c>
      <c r="L4357" s="46">
        <f t="shared" si="885"/>
        <v>6272</v>
      </c>
      <c r="M4357" s="46">
        <v>67</v>
      </c>
      <c r="N4357" s="46">
        <f t="shared" si="886"/>
        <v>6339</v>
      </c>
      <c r="O4357" s="46">
        <f t="shared" si="887"/>
        <v>249</v>
      </c>
      <c r="P4357" s="46" t="s">
        <v>152</v>
      </c>
      <c r="Q4357" s="58">
        <f t="shared" si="888"/>
        <v>0</v>
      </c>
      <c r="R4357" s="46">
        <f t="shared" si="889"/>
        <v>950.84999999999991</v>
      </c>
      <c r="S4357" s="58" t="str">
        <f t="shared" si="890"/>
        <v>No Discount</v>
      </c>
      <c r="T4357" s="46" t="str">
        <f t="shared" si="891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92"/>
        <v>0</v>
      </c>
      <c r="W4357" s="46" t="str">
        <f t="shared" si="893"/>
        <v>-</v>
      </c>
      <c r="X4357" s="58">
        <f t="shared" si="894"/>
        <v>0</v>
      </c>
      <c r="Y4357" s="46" t="str">
        <f t="shared" si="895"/>
        <v>No</v>
      </c>
      <c r="Z4357" s="46" t="str">
        <f t="shared" si="896"/>
        <v>Very high</v>
      </c>
    </row>
    <row r="4358" spans="1:26" x14ac:dyDescent="0.25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84"/>
        <v>730</v>
      </c>
      <c r="L4358" s="46">
        <f t="shared" si="885"/>
        <v>770</v>
      </c>
      <c r="M4358" s="46">
        <v>10</v>
      </c>
      <c r="N4358" s="46">
        <f t="shared" si="886"/>
        <v>780</v>
      </c>
      <c r="O4358" s="46">
        <f t="shared" si="887"/>
        <v>50</v>
      </c>
      <c r="P4358" s="46" t="s">
        <v>28</v>
      </c>
      <c r="Q4358" s="58">
        <f t="shared" si="888"/>
        <v>0</v>
      </c>
      <c r="R4358" s="46" t="str">
        <f t="shared" si="889"/>
        <v>-</v>
      </c>
      <c r="S4358" s="58" t="str">
        <f t="shared" si="890"/>
        <v>No Discount</v>
      </c>
      <c r="T4358" s="46" t="str">
        <f t="shared" si="891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92"/>
        <v>0</v>
      </c>
      <c r="W4358" s="46" t="str">
        <f t="shared" si="893"/>
        <v>-</v>
      </c>
      <c r="X4358" s="58">
        <f t="shared" si="894"/>
        <v>0</v>
      </c>
      <c r="Y4358" s="46" t="str">
        <f t="shared" si="895"/>
        <v>No</v>
      </c>
      <c r="Z4358" s="46" t="str">
        <f t="shared" si="896"/>
        <v>LOW</v>
      </c>
    </row>
    <row r="4359" spans="1:26" x14ac:dyDescent="0.25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84"/>
        <v>701</v>
      </c>
      <c r="L4359" s="46">
        <f t="shared" si="885"/>
        <v>765</v>
      </c>
      <c r="M4359" s="46">
        <v>44</v>
      </c>
      <c r="N4359" s="46">
        <f t="shared" si="886"/>
        <v>809</v>
      </c>
      <c r="O4359" s="46">
        <f t="shared" si="887"/>
        <v>108</v>
      </c>
      <c r="P4359" s="46" t="s">
        <v>30</v>
      </c>
      <c r="Q4359" s="58">
        <f t="shared" si="888"/>
        <v>0</v>
      </c>
      <c r="R4359" s="46" t="str">
        <f t="shared" si="889"/>
        <v>-</v>
      </c>
      <c r="S4359" s="58" t="str">
        <f t="shared" si="890"/>
        <v>No Discount</v>
      </c>
      <c r="T4359" s="46" t="str">
        <f t="shared" si="891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92"/>
        <v>0</v>
      </c>
      <c r="W4359" s="46" t="str">
        <f t="shared" si="893"/>
        <v>-</v>
      </c>
      <c r="X4359" s="58">
        <f t="shared" si="894"/>
        <v>0</v>
      </c>
      <c r="Y4359" s="46" t="str">
        <f t="shared" si="895"/>
        <v>No</v>
      </c>
      <c r="Z4359" s="46" t="str">
        <f t="shared" si="896"/>
        <v>HIGH</v>
      </c>
    </row>
    <row r="4360" spans="1:26" x14ac:dyDescent="0.25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84"/>
        <v>400</v>
      </c>
      <c r="L4360" s="46">
        <f t="shared" si="885"/>
        <v>435</v>
      </c>
      <c r="M4360" s="46">
        <v>10</v>
      </c>
      <c r="N4360" s="46">
        <f t="shared" si="886"/>
        <v>445</v>
      </c>
      <c r="O4360" s="46">
        <f t="shared" si="887"/>
        <v>45</v>
      </c>
      <c r="P4360" s="46" t="s">
        <v>30</v>
      </c>
      <c r="Q4360" s="58">
        <f t="shared" si="888"/>
        <v>0.3</v>
      </c>
      <c r="R4360" s="46">
        <f t="shared" si="889"/>
        <v>133.5</v>
      </c>
      <c r="S4360" s="58" t="str">
        <f t="shared" si="890"/>
        <v>No Discount</v>
      </c>
      <c r="T4360" s="46" t="str">
        <f t="shared" si="891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92"/>
        <v>0.3</v>
      </c>
      <c r="W4360" s="46">
        <f t="shared" si="893"/>
        <v>133.5</v>
      </c>
      <c r="X4360" s="58">
        <f t="shared" si="894"/>
        <v>0</v>
      </c>
      <c r="Y4360" s="46" t="str">
        <f t="shared" si="895"/>
        <v>No</v>
      </c>
      <c r="Z4360" s="46" t="str">
        <f t="shared" si="896"/>
        <v>LOW</v>
      </c>
    </row>
    <row r="4361" spans="1:26" x14ac:dyDescent="0.25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84"/>
        <v>2260</v>
      </c>
      <c r="L4361" s="46">
        <f t="shared" si="885"/>
        <v>2580</v>
      </c>
      <c r="M4361" s="46">
        <v>20</v>
      </c>
      <c r="N4361" s="46">
        <f t="shared" si="886"/>
        <v>2600</v>
      </c>
      <c r="O4361" s="46">
        <f t="shared" si="887"/>
        <v>340</v>
      </c>
      <c r="P4361" s="46" t="s">
        <v>30</v>
      </c>
      <c r="Q4361" s="58">
        <f t="shared" si="888"/>
        <v>0</v>
      </c>
      <c r="R4361" s="46">
        <f t="shared" si="889"/>
        <v>728.00000000000011</v>
      </c>
      <c r="S4361" s="58" t="str">
        <f t="shared" si="890"/>
        <v>No Discount</v>
      </c>
      <c r="T4361" s="46" t="str">
        <f t="shared" si="891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92"/>
        <v>0</v>
      </c>
      <c r="W4361" s="46">
        <f t="shared" si="893"/>
        <v>728.00000000000011</v>
      </c>
      <c r="X4361" s="58">
        <f t="shared" si="894"/>
        <v>0</v>
      </c>
      <c r="Y4361" s="46" t="str">
        <f t="shared" si="895"/>
        <v>No</v>
      </c>
      <c r="Z4361" s="46" t="str">
        <f t="shared" si="896"/>
        <v>LOW</v>
      </c>
    </row>
    <row r="4362" spans="1:26" x14ac:dyDescent="0.25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84"/>
        <v>16122</v>
      </c>
      <c r="L4362" s="46">
        <f t="shared" si="885"/>
        <v>16758</v>
      </c>
      <c r="M4362" s="46">
        <v>82</v>
      </c>
      <c r="N4362" s="46">
        <f t="shared" si="886"/>
        <v>16840</v>
      </c>
      <c r="O4362" s="46">
        <f t="shared" si="887"/>
        <v>718</v>
      </c>
      <c r="P4362" s="46" t="s">
        <v>28</v>
      </c>
      <c r="Q4362" s="58">
        <f t="shared" si="888"/>
        <v>0</v>
      </c>
      <c r="R4362" s="46" t="str">
        <f t="shared" si="889"/>
        <v>-</v>
      </c>
      <c r="S4362" s="58" t="str">
        <f t="shared" si="890"/>
        <v>No Discount</v>
      </c>
      <c r="T4362" s="46" t="str">
        <f t="shared" si="891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92"/>
        <v>0</v>
      </c>
      <c r="W4362" s="46" t="str">
        <f t="shared" si="893"/>
        <v>-</v>
      </c>
      <c r="X4362" s="58">
        <f t="shared" si="894"/>
        <v>0</v>
      </c>
      <c r="Y4362" s="46" t="str">
        <f t="shared" si="895"/>
        <v>Yes</v>
      </c>
      <c r="Z4362" s="46" t="str">
        <f t="shared" si="896"/>
        <v>Very high</v>
      </c>
    </row>
    <row r="4363" spans="1:26" x14ac:dyDescent="0.25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84"/>
        <v>13242</v>
      </c>
      <c r="L4363" s="46">
        <f t="shared" si="885"/>
        <v>13500</v>
      </c>
      <c r="M4363" s="46">
        <v>44</v>
      </c>
      <c r="N4363" s="46">
        <f t="shared" si="886"/>
        <v>13544</v>
      </c>
      <c r="O4363" s="46">
        <f t="shared" si="887"/>
        <v>302</v>
      </c>
      <c r="P4363" s="46" t="s">
        <v>28</v>
      </c>
      <c r="Q4363" s="58">
        <f t="shared" si="888"/>
        <v>0</v>
      </c>
      <c r="R4363" s="46" t="str">
        <f t="shared" si="889"/>
        <v>-</v>
      </c>
      <c r="S4363" s="58" t="str">
        <f t="shared" si="890"/>
        <v>No Discount</v>
      </c>
      <c r="T4363" s="46" t="str">
        <f t="shared" si="891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92"/>
        <v>0</v>
      </c>
      <c r="W4363" s="46" t="str">
        <f t="shared" si="893"/>
        <v>-</v>
      </c>
      <c r="X4363" s="58">
        <f t="shared" si="894"/>
        <v>0</v>
      </c>
      <c r="Y4363" s="46" t="str">
        <f t="shared" si="895"/>
        <v>Yes</v>
      </c>
      <c r="Z4363" s="46" t="str">
        <f t="shared" si="896"/>
        <v>HIGH</v>
      </c>
    </row>
    <row r="4364" spans="1:26" x14ac:dyDescent="0.25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84"/>
        <v>16070</v>
      </c>
      <c r="L4364" s="46">
        <f t="shared" si="885"/>
        <v>17372</v>
      </c>
      <c r="M4364" s="46">
        <v>99</v>
      </c>
      <c r="N4364" s="46">
        <f t="shared" si="886"/>
        <v>17471</v>
      </c>
      <c r="O4364" s="46">
        <f t="shared" si="887"/>
        <v>1401</v>
      </c>
      <c r="P4364" s="46" t="s">
        <v>28</v>
      </c>
      <c r="Q4364" s="58">
        <f t="shared" si="888"/>
        <v>0.3</v>
      </c>
      <c r="R4364" s="46">
        <f t="shared" si="889"/>
        <v>5241.3</v>
      </c>
      <c r="S4364" s="58" t="str">
        <f t="shared" si="890"/>
        <v>No Discount</v>
      </c>
      <c r="T4364" s="46" t="str">
        <f t="shared" si="891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92"/>
        <v>0.3</v>
      </c>
      <c r="W4364" s="46">
        <f t="shared" si="893"/>
        <v>5241.3</v>
      </c>
      <c r="X4364" s="58">
        <f t="shared" si="894"/>
        <v>0</v>
      </c>
      <c r="Y4364" s="46" t="str">
        <f t="shared" si="895"/>
        <v>Yes</v>
      </c>
      <c r="Z4364" s="46" t="str">
        <f t="shared" si="896"/>
        <v>Very high</v>
      </c>
    </row>
    <row r="4365" spans="1:26" x14ac:dyDescent="0.25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84"/>
        <v>16551</v>
      </c>
      <c r="L4365" s="46">
        <f t="shared" si="885"/>
        <v>18063</v>
      </c>
      <c r="M4365" s="46">
        <v>63</v>
      </c>
      <c r="N4365" s="46">
        <f t="shared" si="886"/>
        <v>18126</v>
      </c>
      <c r="O4365" s="46">
        <f t="shared" si="887"/>
        <v>1575</v>
      </c>
      <c r="P4365" s="46" t="s">
        <v>28</v>
      </c>
      <c r="Q4365" s="58">
        <f t="shared" si="888"/>
        <v>0</v>
      </c>
      <c r="R4365" s="46">
        <f t="shared" si="889"/>
        <v>2718.9</v>
      </c>
      <c r="S4365" s="58" t="str">
        <f t="shared" si="890"/>
        <v>No Discount</v>
      </c>
      <c r="T4365" s="46" t="str">
        <f t="shared" si="891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92"/>
        <v>0</v>
      </c>
      <c r="W4365" s="46" t="str">
        <f t="shared" si="893"/>
        <v>-</v>
      </c>
      <c r="X4365" s="58">
        <f t="shared" si="894"/>
        <v>0</v>
      </c>
      <c r="Y4365" s="46" t="str">
        <f t="shared" si="895"/>
        <v>Yes</v>
      </c>
      <c r="Z4365" s="46" t="str">
        <f t="shared" si="896"/>
        <v>Very high</v>
      </c>
    </row>
    <row r="4366" spans="1:26" x14ac:dyDescent="0.25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84"/>
        <v>2460</v>
      </c>
      <c r="L4366" s="46">
        <f t="shared" si="885"/>
        <v>2632</v>
      </c>
      <c r="M4366" s="46">
        <v>66</v>
      </c>
      <c r="N4366" s="46">
        <f t="shared" si="886"/>
        <v>2698</v>
      </c>
      <c r="O4366" s="46">
        <f t="shared" si="887"/>
        <v>238</v>
      </c>
      <c r="P4366" s="46" t="s">
        <v>30</v>
      </c>
      <c r="Q4366" s="58">
        <f t="shared" si="888"/>
        <v>0</v>
      </c>
      <c r="R4366" s="46" t="str">
        <f t="shared" si="889"/>
        <v>-</v>
      </c>
      <c r="S4366" s="58" t="str">
        <f t="shared" si="890"/>
        <v>No Discount</v>
      </c>
      <c r="T4366" s="46" t="str">
        <f t="shared" si="891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92"/>
        <v>0</v>
      </c>
      <c r="W4366" s="46" t="str">
        <f t="shared" si="893"/>
        <v>-</v>
      </c>
      <c r="X4366" s="58">
        <f t="shared" si="894"/>
        <v>0</v>
      </c>
      <c r="Y4366" s="46" t="str">
        <f t="shared" si="895"/>
        <v>No</v>
      </c>
      <c r="Z4366" s="46" t="str">
        <f t="shared" si="896"/>
        <v>Very high</v>
      </c>
    </row>
    <row r="4367" spans="1:26" x14ac:dyDescent="0.25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84"/>
        <v>160</v>
      </c>
      <c r="L4367" s="46">
        <f t="shared" si="885"/>
        <v>174</v>
      </c>
      <c r="M4367" s="46">
        <v>10</v>
      </c>
      <c r="N4367" s="46">
        <f t="shared" si="886"/>
        <v>184</v>
      </c>
      <c r="O4367" s="46">
        <f t="shared" si="887"/>
        <v>24</v>
      </c>
      <c r="P4367" s="46" t="s">
        <v>30</v>
      </c>
      <c r="Q4367" s="58">
        <f t="shared" si="888"/>
        <v>0</v>
      </c>
      <c r="R4367" s="46" t="str">
        <f t="shared" si="889"/>
        <v>-</v>
      </c>
      <c r="S4367" s="58" t="str">
        <f t="shared" si="890"/>
        <v>No Discount</v>
      </c>
      <c r="T4367" s="46" t="str">
        <f t="shared" si="891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92"/>
        <v>0</v>
      </c>
      <c r="W4367" s="46" t="str">
        <f t="shared" si="893"/>
        <v>-</v>
      </c>
      <c r="X4367" s="58">
        <f t="shared" si="894"/>
        <v>0</v>
      </c>
      <c r="Y4367" s="46" t="str">
        <f t="shared" si="895"/>
        <v>No</v>
      </c>
      <c r="Z4367" s="46" t="str">
        <f t="shared" si="896"/>
        <v>LOW</v>
      </c>
    </row>
    <row r="4368" spans="1:26" x14ac:dyDescent="0.25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84"/>
        <v>30092</v>
      </c>
      <c r="L4368" s="46">
        <f t="shared" si="885"/>
        <v>32796</v>
      </c>
      <c r="M4368" s="46">
        <v>65</v>
      </c>
      <c r="N4368" s="46">
        <f t="shared" si="886"/>
        <v>32861</v>
      </c>
      <c r="O4368" s="46">
        <f t="shared" si="887"/>
        <v>2769</v>
      </c>
      <c r="P4368" s="46" t="s">
        <v>30</v>
      </c>
      <c r="Q4368" s="58">
        <f t="shared" si="888"/>
        <v>0.3</v>
      </c>
      <c r="R4368" s="46">
        <f t="shared" si="889"/>
        <v>9858.2999999999993</v>
      </c>
      <c r="S4368" s="58" t="str">
        <f t="shared" si="890"/>
        <v>No Discount</v>
      </c>
      <c r="T4368" s="46" t="str">
        <f t="shared" si="891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92"/>
        <v>0.3</v>
      </c>
      <c r="W4368" s="46">
        <f t="shared" si="893"/>
        <v>9858.2999999999993</v>
      </c>
      <c r="X4368" s="58">
        <f t="shared" si="894"/>
        <v>0</v>
      </c>
      <c r="Y4368" s="46" t="str">
        <f t="shared" si="895"/>
        <v>Yes</v>
      </c>
      <c r="Z4368" s="46" t="str">
        <f t="shared" si="896"/>
        <v>Very high</v>
      </c>
    </row>
    <row r="4369" spans="1:26" x14ac:dyDescent="0.25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84"/>
        <v>398</v>
      </c>
      <c r="L4369" s="46">
        <f t="shared" si="885"/>
        <v>428</v>
      </c>
      <c r="M4369" s="46">
        <v>25</v>
      </c>
      <c r="N4369" s="46">
        <f t="shared" si="886"/>
        <v>453</v>
      </c>
      <c r="O4369" s="46">
        <f t="shared" si="887"/>
        <v>55</v>
      </c>
      <c r="P4369" s="46" t="s">
        <v>152</v>
      </c>
      <c r="Q4369" s="58">
        <f t="shared" si="888"/>
        <v>0</v>
      </c>
      <c r="R4369" s="46">
        <f t="shared" si="889"/>
        <v>126.84000000000002</v>
      </c>
      <c r="S4369" s="58" t="str">
        <f t="shared" si="890"/>
        <v>No Discount</v>
      </c>
      <c r="T4369" s="46" t="str">
        <f t="shared" si="891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92"/>
        <v>0</v>
      </c>
      <c r="W4369" s="46">
        <f t="shared" si="893"/>
        <v>126.84000000000002</v>
      </c>
      <c r="X4369" s="58">
        <f t="shared" si="894"/>
        <v>0</v>
      </c>
      <c r="Y4369" s="46" t="str">
        <f t="shared" si="895"/>
        <v>No</v>
      </c>
      <c r="Z4369" s="46" t="str">
        <f t="shared" si="896"/>
        <v>MID</v>
      </c>
    </row>
    <row r="4370" spans="1:26" x14ac:dyDescent="0.25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84"/>
        <v>371</v>
      </c>
      <c r="L4370" s="46">
        <f t="shared" si="885"/>
        <v>404</v>
      </c>
      <c r="M4370" s="46">
        <v>34</v>
      </c>
      <c r="N4370" s="46">
        <f t="shared" si="886"/>
        <v>438</v>
      </c>
      <c r="O4370" s="46">
        <f t="shared" si="887"/>
        <v>67</v>
      </c>
      <c r="P4370" s="46" t="s">
        <v>30</v>
      </c>
      <c r="Q4370" s="58">
        <f t="shared" si="888"/>
        <v>0</v>
      </c>
      <c r="R4370" s="46" t="str">
        <f t="shared" si="889"/>
        <v>-</v>
      </c>
      <c r="S4370" s="58" t="str">
        <f t="shared" si="890"/>
        <v>No Discount</v>
      </c>
      <c r="T4370" s="46" t="str">
        <f t="shared" si="891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92"/>
        <v>0</v>
      </c>
      <c r="W4370" s="46" t="str">
        <f t="shared" si="893"/>
        <v>-</v>
      </c>
      <c r="X4370" s="58">
        <f t="shared" si="894"/>
        <v>0</v>
      </c>
      <c r="Y4370" s="46" t="str">
        <f t="shared" si="895"/>
        <v>No</v>
      </c>
      <c r="Z4370" s="46" t="str">
        <f t="shared" si="896"/>
        <v>MID</v>
      </c>
    </row>
    <row r="4371" spans="1:26" x14ac:dyDescent="0.25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84"/>
        <v>27640</v>
      </c>
      <c r="L4371" s="46">
        <f t="shared" si="885"/>
        <v>29545</v>
      </c>
      <c r="M4371" s="46">
        <v>99</v>
      </c>
      <c r="N4371" s="46">
        <f t="shared" si="886"/>
        <v>29644</v>
      </c>
      <c r="O4371" s="46">
        <f t="shared" si="887"/>
        <v>2004</v>
      </c>
      <c r="P4371" s="46" t="s">
        <v>30</v>
      </c>
      <c r="Q4371" s="58">
        <f t="shared" si="888"/>
        <v>0</v>
      </c>
      <c r="R4371" s="46" t="str">
        <f t="shared" si="889"/>
        <v>-</v>
      </c>
      <c r="S4371" s="58" t="str">
        <f t="shared" si="890"/>
        <v>No Discount</v>
      </c>
      <c r="T4371" s="46" t="str">
        <f t="shared" si="891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92"/>
        <v>0</v>
      </c>
      <c r="W4371" s="46" t="str">
        <f t="shared" si="893"/>
        <v>-</v>
      </c>
      <c r="X4371" s="58">
        <f t="shared" si="894"/>
        <v>0</v>
      </c>
      <c r="Y4371" s="46" t="str">
        <f t="shared" si="895"/>
        <v>Yes</v>
      </c>
      <c r="Z4371" s="46" t="str">
        <f t="shared" si="896"/>
        <v>Very high</v>
      </c>
    </row>
    <row r="4372" spans="1:26" x14ac:dyDescent="0.25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84"/>
        <v>4002</v>
      </c>
      <c r="L4372" s="46">
        <f t="shared" si="885"/>
        <v>4239</v>
      </c>
      <c r="M4372" s="46">
        <v>35</v>
      </c>
      <c r="N4372" s="46">
        <f t="shared" si="886"/>
        <v>4274</v>
      </c>
      <c r="O4372" s="46">
        <f t="shared" si="887"/>
        <v>272</v>
      </c>
      <c r="P4372" s="46" t="s">
        <v>28</v>
      </c>
      <c r="Q4372" s="58">
        <f t="shared" si="888"/>
        <v>0</v>
      </c>
      <c r="R4372" s="46">
        <f t="shared" si="889"/>
        <v>641.1</v>
      </c>
      <c r="S4372" s="58" t="str">
        <f t="shared" si="890"/>
        <v>No Discount</v>
      </c>
      <c r="T4372" s="46" t="str">
        <f t="shared" si="891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92"/>
        <v>0</v>
      </c>
      <c r="W4372" s="46" t="str">
        <f t="shared" si="893"/>
        <v>-</v>
      </c>
      <c r="X4372" s="58">
        <f t="shared" si="894"/>
        <v>0</v>
      </c>
      <c r="Y4372" s="46" t="str">
        <f t="shared" si="895"/>
        <v>No</v>
      </c>
      <c r="Z4372" s="46" t="str">
        <f t="shared" si="896"/>
        <v>MID</v>
      </c>
    </row>
    <row r="4373" spans="1:26" x14ac:dyDescent="0.25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84"/>
        <v>2080</v>
      </c>
      <c r="L4373" s="46">
        <f t="shared" si="885"/>
        <v>2226</v>
      </c>
      <c r="M4373" s="46">
        <v>35</v>
      </c>
      <c r="N4373" s="46">
        <f t="shared" si="886"/>
        <v>2261</v>
      </c>
      <c r="O4373" s="46">
        <f t="shared" si="887"/>
        <v>181</v>
      </c>
      <c r="P4373" s="46" t="s">
        <v>28</v>
      </c>
      <c r="Q4373" s="58">
        <f t="shared" si="888"/>
        <v>0.3</v>
      </c>
      <c r="R4373" s="46">
        <f t="shared" si="889"/>
        <v>678.3</v>
      </c>
      <c r="S4373" s="58" t="str">
        <f t="shared" si="890"/>
        <v>No Discount</v>
      </c>
      <c r="T4373" s="46" t="str">
        <f t="shared" si="891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92"/>
        <v>0.3</v>
      </c>
      <c r="W4373" s="46">
        <f t="shared" si="893"/>
        <v>678.3</v>
      </c>
      <c r="X4373" s="58">
        <f t="shared" si="894"/>
        <v>0</v>
      </c>
      <c r="Y4373" s="46" t="str">
        <f t="shared" si="895"/>
        <v>No</v>
      </c>
      <c r="Z4373" s="46" t="str">
        <f t="shared" si="896"/>
        <v>MID</v>
      </c>
    </row>
    <row r="4374" spans="1:26" x14ac:dyDescent="0.25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84"/>
        <v>22569</v>
      </c>
      <c r="L4374" s="46">
        <f t="shared" si="885"/>
        <v>24597</v>
      </c>
      <c r="M4374" s="46">
        <v>99</v>
      </c>
      <c r="N4374" s="46">
        <f t="shared" si="886"/>
        <v>24696</v>
      </c>
      <c r="O4374" s="46">
        <f t="shared" si="887"/>
        <v>2127</v>
      </c>
      <c r="P4374" s="46" t="s">
        <v>30</v>
      </c>
      <c r="Q4374" s="58">
        <f t="shared" si="888"/>
        <v>0</v>
      </c>
      <c r="R4374" s="46" t="str">
        <f t="shared" si="889"/>
        <v>-</v>
      </c>
      <c r="S4374" s="58" t="str">
        <f t="shared" si="890"/>
        <v>No Discount</v>
      </c>
      <c r="T4374" s="46" t="str">
        <f t="shared" si="891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92"/>
        <v>0</v>
      </c>
      <c r="W4374" s="46" t="str">
        <f t="shared" si="893"/>
        <v>-</v>
      </c>
      <c r="X4374" s="58">
        <f t="shared" si="894"/>
        <v>0</v>
      </c>
      <c r="Y4374" s="46" t="str">
        <f t="shared" si="895"/>
        <v>Yes</v>
      </c>
      <c r="Z4374" s="46" t="str">
        <f t="shared" si="896"/>
        <v>Very high</v>
      </c>
    </row>
    <row r="4375" spans="1:26" x14ac:dyDescent="0.25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84"/>
        <v>5440</v>
      </c>
      <c r="L4375" s="46">
        <f t="shared" si="885"/>
        <v>5764</v>
      </c>
      <c r="M4375" s="46">
        <v>21</v>
      </c>
      <c r="N4375" s="46">
        <f t="shared" si="886"/>
        <v>5785</v>
      </c>
      <c r="O4375" s="46">
        <f t="shared" si="887"/>
        <v>345</v>
      </c>
      <c r="P4375" s="46" t="s">
        <v>28</v>
      </c>
      <c r="Q4375" s="58">
        <f t="shared" si="888"/>
        <v>0</v>
      </c>
      <c r="R4375" s="46">
        <f t="shared" si="889"/>
        <v>867.75</v>
      </c>
      <c r="S4375" s="58" t="str">
        <f t="shared" si="890"/>
        <v>No Discount</v>
      </c>
      <c r="T4375" s="46" t="str">
        <f t="shared" si="891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92"/>
        <v>0</v>
      </c>
      <c r="W4375" s="46" t="str">
        <f t="shared" si="893"/>
        <v>-</v>
      </c>
      <c r="X4375" s="58">
        <f t="shared" si="894"/>
        <v>0</v>
      </c>
      <c r="Y4375" s="46" t="str">
        <f t="shared" si="895"/>
        <v>No</v>
      </c>
      <c r="Z4375" s="46" t="str">
        <f t="shared" si="896"/>
        <v>MID</v>
      </c>
    </row>
    <row r="4376" spans="1:26" x14ac:dyDescent="0.25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84"/>
        <v>6541</v>
      </c>
      <c r="L4376" s="46">
        <f t="shared" si="885"/>
        <v>7141</v>
      </c>
      <c r="M4376" s="46">
        <v>38</v>
      </c>
      <c r="N4376" s="46">
        <f t="shared" si="886"/>
        <v>7179</v>
      </c>
      <c r="O4376" s="46">
        <f t="shared" si="887"/>
        <v>638</v>
      </c>
      <c r="P4376" s="46" t="s">
        <v>64</v>
      </c>
      <c r="Q4376" s="58">
        <f t="shared" si="888"/>
        <v>0.3</v>
      </c>
      <c r="R4376" s="46">
        <f t="shared" si="889"/>
        <v>2153.6999999999998</v>
      </c>
      <c r="S4376" s="58" t="str">
        <f t="shared" si="890"/>
        <v>No Discount</v>
      </c>
      <c r="T4376" s="46" t="str">
        <f t="shared" si="891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92"/>
        <v>0.3</v>
      </c>
      <c r="W4376" s="46">
        <f t="shared" si="893"/>
        <v>2153.6999999999998</v>
      </c>
      <c r="X4376" s="58">
        <f t="shared" si="894"/>
        <v>0</v>
      </c>
      <c r="Y4376" s="46" t="str">
        <f t="shared" si="895"/>
        <v>Yes</v>
      </c>
      <c r="Z4376" s="46" t="str">
        <f t="shared" si="896"/>
        <v>MID</v>
      </c>
    </row>
    <row r="4377" spans="1:26" x14ac:dyDescent="0.25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84"/>
        <v>4728</v>
      </c>
      <c r="L4377" s="46">
        <f t="shared" si="885"/>
        <v>5262</v>
      </c>
      <c r="M4377" s="46">
        <v>79</v>
      </c>
      <c r="N4377" s="46">
        <f t="shared" si="886"/>
        <v>5341</v>
      </c>
      <c r="O4377" s="46">
        <f t="shared" si="887"/>
        <v>613</v>
      </c>
      <c r="P4377" s="46" t="s">
        <v>28</v>
      </c>
      <c r="Q4377" s="58">
        <f t="shared" si="888"/>
        <v>0</v>
      </c>
      <c r="R4377" s="46">
        <f t="shared" si="889"/>
        <v>1495.4800000000002</v>
      </c>
      <c r="S4377" s="58" t="str">
        <f t="shared" si="890"/>
        <v>No Discount</v>
      </c>
      <c r="T4377" s="46" t="str">
        <f t="shared" si="891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92"/>
        <v>0</v>
      </c>
      <c r="W4377" s="46">
        <f t="shared" si="893"/>
        <v>1495.4800000000002</v>
      </c>
      <c r="X4377" s="58">
        <f t="shared" si="894"/>
        <v>0</v>
      </c>
      <c r="Y4377" s="46" t="str">
        <f t="shared" si="895"/>
        <v>No</v>
      </c>
      <c r="Z4377" s="46" t="str">
        <f t="shared" si="896"/>
        <v>Very high</v>
      </c>
    </row>
    <row r="4378" spans="1:26" x14ac:dyDescent="0.25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84"/>
        <v>928</v>
      </c>
      <c r="L4378" s="46">
        <f t="shared" si="885"/>
        <v>992</v>
      </c>
      <c r="M4378" s="46">
        <v>94</v>
      </c>
      <c r="N4378" s="46">
        <f t="shared" si="886"/>
        <v>1086</v>
      </c>
      <c r="O4378" s="46">
        <f t="shared" si="887"/>
        <v>158</v>
      </c>
      <c r="P4378" s="46" t="s">
        <v>28</v>
      </c>
      <c r="Q4378" s="58">
        <f t="shared" si="888"/>
        <v>0</v>
      </c>
      <c r="R4378" s="46">
        <f t="shared" si="889"/>
        <v>162.9</v>
      </c>
      <c r="S4378" s="58" t="str">
        <f t="shared" si="890"/>
        <v>No Discount</v>
      </c>
      <c r="T4378" s="46" t="str">
        <f t="shared" si="891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92"/>
        <v>0</v>
      </c>
      <c r="W4378" s="46" t="str">
        <f t="shared" si="893"/>
        <v>-</v>
      </c>
      <c r="X4378" s="58">
        <f t="shared" si="894"/>
        <v>0</v>
      </c>
      <c r="Y4378" s="46" t="str">
        <f t="shared" si="895"/>
        <v>No</v>
      </c>
      <c r="Z4378" s="46" t="str">
        <f t="shared" si="896"/>
        <v>Very high</v>
      </c>
    </row>
    <row r="4379" spans="1:26" x14ac:dyDescent="0.25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84"/>
        <v>6180</v>
      </c>
      <c r="L4379" s="46">
        <f t="shared" si="885"/>
        <v>6550</v>
      </c>
      <c r="M4379" s="46">
        <v>61</v>
      </c>
      <c r="N4379" s="46">
        <f t="shared" si="886"/>
        <v>6611</v>
      </c>
      <c r="O4379" s="46">
        <f t="shared" si="887"/>
        <v>431</v>
      </c>
      <c r="P4379" s="46" t="s">
        <v>30</v>
      </c>
      <c r="Q4379" s="58">
        <f t="shared" si="888"/>
        <v>0</v>
      </c>
      <c r="R4379" s="46">
        <f t="shared" si="889"/>
        <v>1851.0800000000002</v>
      </c>
      <c r="S4379" s="58" t="str">
        <f t="shared" si="890"/>
        <v>No Discount</v>
      </c>
      <c r="T4379" s="46" t="str">
        <f t="shared" si="891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92"/>
        <v>0</v>
      </c>
      <c r="W4379" s="46">
        <f t="shared" si="893"/>
        <v>1851.0800000000002</v>
      </c>
      <c r="X4379" s="58">
        <f t="shared" si="894"/>
        <v>0</v>
      </c>
      <c r="Y4379" s="46" t="str">
        <f t="shared" si="895"/>
        <v>Yes</v>
      </c>
      <c r="Z4379" s="46" t="str">
        <f t="shared" si="896"/>
        <v>Very high</v>
      </c>
    </row>
    <row r="4380" spans="1:26" x14ac:dyDescent="0.25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84"/>
        <v>32088</v>
      </c>
      <c r="L4380" s="46">
        <f t="shared" si="885"/>
        <v>33696</v>
      </c>
      <c r="M4380" s="46">
        <v>32</v>
      </c>
      <c r="N4380" s="46">
        <f t="shared" si="886"/>
        <v>33728</v>
      </c>
      <c r="O4380" s="46">
        <f t="shared" si="887"/>
        <v>1640</v>
      </c>
      <c r="P4380" s="46" t="s">
        <v>28</v>
      </c>
      <c r="Q4380" s="58">
        <f t="shared" si="888"/>
        <v>0</v>
      </c>
      <c r="R4380" s="46" t="str">
        <f t="shared" si="889"/>
        <v>-</v>
      </c>
      <c r="S4380" s="58" t="str">
        <f t="shared" si="890"/>
        <v>No Discount</v>
      </c>
      <c r="T4380" s="46" t="str">
        <f t="shared" si="891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92"/>
        <v>0</v>
      </c>
      <c r="W4380" s="46" t="str">
        <f t="shared" si="893"/>
        <v>-</v>
      </c>
      <c r="X4380" s="58">
        <f t="shared" si="894"/>
        <v>0</v>
      </c>
      <c r="Y4380" s="46" t="str">
        <f t="shared" si="895"/>
        <v>Yes</v>
      </c>
      <c r="Z4380" s="46" t="str">
        <f t="shared" si="896"/>
        <v>MID</v>
      </c>
    </row>
    <row r="4381" spans="1:26" x14ac:dyDescent="0.25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84"/>
        <v>356</v>
      </c>
      <c r="L4381" s="46">
        <f t="shared" si="885"/>
        <v>392</v>
      </c>
      <c r="M4381" s="46">
        <v>27</v>
      </c>
      <c r="N4381" s="46">
        <f t="shared" si="886"/>
        <v>419</v>
      </c>
      <c r="O4381" s="46">
        <f t="shared" si="887"/>
        <v>63</v>
      </c>
      <c r="P4381" s="46" t="s">
        <v>28</v>
      </c>
      <c r="Q4381" s="58">
        <f t="shared" si="888"/>
        <v>0</v>
      </c>
      <c r="R4381" s="46">
        <f t="shared" si="889"/>
        <v>117.32000000000001</v>
      </c>
      <c r="S4381" s="58" t="str">
        <f t="shared" si="890"/>
        <v>No Discount</v>
      </c>
      <c r="T4381" s="46" t="str">
        <f t="shared" si="891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92"/>
        <v>0</v>
      </c>
      <c r="W4381" s="46">
        <f t="shared" si="893"/>
        <v>117.32000000000001</v>
      </c>
      <c r="X4381" s="58">
        <f t="shared" si="894"/>
        <v>0</v>
      </c>
      <c r="Y4381" s="46" t="str">
        <f t="shared" si="895"/>
        <v>No</v>
      </c>
      <c r="Z4381" s="46" t="str">
        <f t="shared" si="896"/>
        <v>MID</v>
      </c>
    </row>
    <row r="4382" spans="1:26" x14ac:dyDescent="0.25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84"/>
        <v>26704</v>
      </c>
      <c r="L4382" s="46">
        <f t="shared" si="885"/>
        <v>28544</v>
      </c>
      <c r="M4382" s="46">
        <v>92</v>
      </c>
      <c r="N4382" s="46">
        <f t="shared" si="886"/>
        <v>28636</v>
      </c>
      <c r="O4382" s="46">
        <f t="shared" si="887"/>
        <v>1932</v>
      </c>
      <c r="P4382" s="46" t="s">
        <v>30</v>
      </c>
      <c r="Q4382" s="58">
        <f t="shared" si="888"/>
        <v>0.3</v>
      </c>
      <c r="R4382" s="46">
        <f t="shared" si="889"/>
        <v>8590.7999999999993</v>
      </c>
      <c r="S4382" s="58" t="str">
        <f t="shared" si="890"/>
        <v>No Discount</v>
      </c>
      <c r="T4382" s="46" t="str">
        <f t="shared" si="891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92"/>
        <v>0.3</v>
      </c>
      <c r="W4382" s="46">
        <f t="shared" si="893"/>
        <v>8590.7999999999993</v>
      </c>
      <c r="X4382" s="58">
        <f t="shared" si="894"/>
        <v>0</v>
      </c>
      <c r="Y4382" s="46" t="str">
        <f t="shared" si="895"/>
        <v>Yes</v>
      </c>
      <c r="Z4382" s="46" t="str">
        <f t="shared" si="896"/>
        <v>Very high</v>
      </c>
    </row>
    <row r="4383" spans="1:26" x14ac:dyDescent="0.25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84"/>
        <v>5096</v>
      </c>
      <c r="L4383" s="46">
        <f t="shared" si="885"/>
        <v>5456</v>
      </c>
      <c r="M4383" s="46">
        <v>96</v>
      </c>
      <c r="N4383" s="46">
        <f t="shared" si="886"/>
        <v>5552</v>
      </c>
      <c r="O4383" s="46">
        <f t="shared" si="887"/>
        <v>456</v>
      </c>
      <c r="P4383" s="46" t="s">
        <v>28</v>
      </c>
      <c r="Q4383" s="58">
        <f t="shared" si="888"/>
        <v>0</v>
      </c>
      <c r="R4383" s="46">
        <f t="shared" si="889"/>
        <v>1554.5600000000002</v>
      </c>
      <c r="S4383" s="58" t="str">
        <f t="shared" si="890"/>
        <v>No Discount</v>
      </c>
      <c r="T4383" s="46" t="str">
        <f t="shared" si="891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92"/>
        <v>0</v>
      </c>
      <c r="W4383" s="46">
        <f t="shared" si="893"/>
        <v>1554.5600000000002</v>
      </c>
      <c r="X4383" s="58">
        <f t="shared" si="894"/>
        <v>0</v>
      </c>
      <c r="Y4383" s="46" t="str">
        <f t="shared" si="895"/>
        <v>Yes</v>
      </c>
      <c r="Z4383" s="46" t="str">
        <f t="shared" si="896"/>
        <v>Very high</v>
      </c>
    </row>
    <row r="4384" spans="1:26" x14ac:dyDescent="0.25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84"/>
        <v>1008</v>
      </c>
      <c r="L4384" s="46">
        <f t="shared" si="885"/>
        <v>1098</v>
      </c>
      <c r="M4384" s="46">
        <v>30</v>
      </c>
      <c r="N4384" s="46">
        <f t="shared" si="886"/>
        <v>1128</v>
      </c>
      <c r="O4384" s="46">
        <f t="shared" si="887"/>
        <v>120</v>
      </c>
      <c r="P4384" s="46" t="s">
        <v>28</v>
      </c>
      <c r="Q4384" s="58">
        <f t="shared" si="888"/>
        <v>0</v>
      </c>
      <c r="R4384" s="46" t="str">
        <f t="shared" si="889"/>
        <v>-</v>
      </c>
      <c r="S4384" s="58" t="str">
        <f t="shared" si="890"/>
        <v>No Discount</v>
      </c>
      <c r="T4384" s="46" t="str">
        <f t="shared" si="891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92"/>
        <v>0</v>
      </c>
      <c r="W4384" s="46" t="str">
        <f t="shared" si="893"/>
        <v>-</v>
      </c>
      <c r="X4384" s="58">
        <f t="shared" si="894"/>
        <v>0</v>
      </c>
      <c r="Y4384" s="46" t="str">
        <f t="shared" si="895"/>
        <v>No</v>
      </c>
      <c r="Z4384" s="46" t="str">
        <f t="shared" si="896"/>
        <v>MID</v>
      </c>
    </row>
    <row r="4385" spans="1:26" x14ac:dyDescent="0.25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84"/>
        <v>7749</v>
      </c>
      <c r="L4385" s="46">
        <f t="shared" si="885"/>
        <v>8622</v>
      </c>
      <c r="M4385" s="46">
        <v>38</v>
      </c>
      <c r="N4385" s="46">
        <f t="shared" si="886"/>
        <v>8660</v>
      </c>
      <c r="O4385" s="46">
        <f t="shared" si="887"/>
        <v>911</v>
      </c>
      <c r="P4385" s="46" t="s">
        <v>64</v>
      </c>
      <c r="Q4385" s="58">
        <f t="shared" si="888"/>
        <v>0</v>
      </c>
      <c r="R4385" s="46" t="str">
        <f t="shared" si="889"/>
        <v>-</v>
      </c>
      <c r="S4385" s="58" t="str">
        <f t="shared" si="890"/>
        <v>No Discount</v>
      </c>
      <c r="T4385" s="46" t="str">
        <f t="shared" si="891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92"/>
        <v>0</v>
      </c>
      <c r="W4385" s="46" t="str">
        <f t="shared" si="893"/>
        <v>-</v>
      </c>
      <c r="X4385" s="58">
        <f t="shared" si="894"/>
        <v>0</v>
      </c>
      <c r="Y4385" s="46" t="str">
        <f t="shared" si="895"/>
        <v>Yes</v>
      </c>
      <c r="Z4385" s="46" t="str">
        <f t="shared" si="896"/>
        <v>MID</v>
      </c>
    </row>
    <row r="4386" spans="1:26" x14ac:dyDescent="0.25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84"/>
        <v>5724</v>
      </c>
      <c r="L4386" s="46">
        <f t="shared" si="885"/>
        <v>5949</v>
      </c>
      <c r="M4386" s="46">
        <v>74</v>
      </c>
      <c r="N4386" s="46">
        <f t="shared" si="886"/>
        <v>6023</v>
      </c>
      <c r="O4386" s="46">
        <f t="shared" si="887"/>
        <v>299</v>
      </c>
      <c r="P4386" s="46" t="s">
        <v>30</v>
      </c>
      <c r="Q4386" s="58">
        <f t="shared" si="888"/>
        <v>0</v>
      </c>
      <c r="R4386" s="46" t="str">
        <f t="shared" si="889"/>
        <v>-</v>
      </c>
      <c r="S4386" s="58" t="str">
        <f t="shared" si="890"/>
        <v>No Discount</v>
      </c>
      <c r="T4386" s="46" t="str">
        <f t="shared" si="891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92"/>
        <v>0</v>
      </c>
      <c r="W4386" s="46" t="str">
        <f t="shared" si="893"/>
        <v>-</v>
      </c>
      <c r="X4386" s="58">
        <f t="shared" si="894"/>
        <v>0</v>
      </c>
      <c r="Y4386" s="46" t="str">
        <f t="shared" si="895"/>
        <v>Yes</v>
      </c>
      <c r="Z4386" s="46" t="str">
        <f t="shared" si="896"/>
        <v>Very high</v>
      </c>
    </row>
    <row r="4387" spans="1:26" x14ac:dyDescent="0.25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84"/>
        <v>164</v>
      </c>
      <c r="L4387" s="46">
        <f t="shared" si="885"/>
        <v>184</v>
      </c>
      <c r="M4387" s="46">
        <v>10</v>
      </c>
      <c r="N4387" s="46">
        <f t="shared" si="886"/>
        <v>194</v>
      </c>
      <c r="O4387" s="46">
        <f t="shared" si="887"/>
        <v>30</v>
      </c>
      <c r="P4387" s="46" t="s">
        <v>28</v>
      </c>
      <c r="Q4387" s="58">
        <f t="shared" si="888"/>
        <v>0</v>
      </c>
      <c r="R4387" s="46" t="str">
        <f t="shared" si="889"/>
        <v>-</v>
      </c>
      <c r="S4387" s="58" t="str">
        <f t="shared" si="890"/>
        <v>No Discount</v>
      </c>
      <c r="T4387" s="46" t="str">
        <f t="shared" si="891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92"/>
        <v>0</v>
      </c>
      <c r="W4387" s="46" t="str">
        <f t="shared" si="893"/>
        <v>-</v>
      </c>
      <c r="X4387" s="58">
        <f t="shared" si="894"/>
        <v>0</v>
      </c>
      <c r="Y4387" s="46" t="str">
        <f t="shared" si="895"/>
        <v>No</v>
      </c>
      <c r="Z4387" s="46" t="str">
        <f t="shared" si="896"/>
        <v>LOW</v>
      </c>
    </row>
    <row r="4388" spans="1:26" x14ac:dyDescent="0.25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84"/>
        <v>173</v>
      </c>
      <c r="L4388" s="46">
        <f t="shared" si="885"/>
        <v>193</v>
      </c>
      <c r="M4388" s="46">
        <v>30</v>
      </c>
      <c r="N4388" s="46">
        <f t="shared" si="886"/>
        <v>223</v>
      </c>
      <c r="O4388" s="46">
        <f t="shared" si="887"/>
        <v>50</v>
      </c>
      <c r="P4388" s="46" t="s">
        <v>30</v>
      </c>
      <c r="Q4388" s="58">
        <f t="shared" si="888"/>
        <v>0</v>
      </c>
      <c r="R4388" s="46" t="str">
        <f t="shared" si="889"/>
        <v>-</v>
      </c>
      <c r="S4388" s="58" t="str">
        <f t="shared" si="890"/>
        <v>No Discount</v>
      </c>
      <c r="T4388" s="46" t="str">
        <f t="shared" si="891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92"/>
        <v>0</v>
      </c>
      <c r="W4388" s="46" t="str">
        <f t="shared" si="893"/>
        <v>-</v>
      </c>
      <c r="X4388" s="58">
        <f t="shared" si="894"/>
        <v>0</v>
      </c>
      <c r="Y4388" s="46" t="str">
        <f t="shared" si="895"/>
        <v>No</v>
      </c>
      <c r="Z4388" s="46" t="str">
        <f t="shared" si="896"/>
        <v>MID</v>
      </c>
    </row>
    <row r="4389" spans="1:26" x14ac:dyDescent="0.25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84"/>
        <v>274</v>
      </c>
      <c r="L4389" s="46">
        <f t="shared" si="885"/>
        <v>286</v>
      </c>
      <c r="M4389" s="46">
        <v>30</v>
      </c>
      <c r="N4389" s="46">
        <f t="shared" si="886"/>
        <v>316</v>
      </c>
      <c r="O4389" s="46">
        <f t="shared" si="887"/>
        <v>42</v>
      </c>
      <c r="P4389" s="46" t="s">
        <v>28</v>
      </c>
      <c r="Q4389" s="58">
        <f t="shared" si="888"/>
        <v>0</v>
      </c>
      <c r="R4389" s="46">
        <f t="shared" si="889"/>
        <v>47.4</v>
      </c>
      <c r="S4389" s="58" t="str">
        <f t="shared" si="890"/>
        <v>No Discount</v>
      </c>
      <c r="T4389" s="46" t="str">
        <f t="shared" si="891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si="892"/>
        <v>0</v>
      </c>
      <c r="W4389" s="46" t="str">
        <f t="shared" si="893"/>
        <v>-</v>
      </c>
      <c r="X4389" s="58">
        <f t="shared" si="894"/>
        <v>0</v>
      </c>
      <c r="Y4389" s="46" t="str">
        <f t="shared" si="895"/>
        <v>No</v>
      </c>
      <c r="Z4389" s="46" t="str">
        <f t="shared" si="896"/>
        <v>MID</v>
      </c>
    </row>
    <row r="4390" spans="1:26" x14ac:dyDescent="0.25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84"/>
        <v>1602</v>
      </c>
      <c r="L4390" s="46">
        <f t="shared" si="885"/>
        <v>1763</v>
      </c>
      <c r="M4390" s="46">
        <v>75</v>
      </c>
      <c r="N4390" s="46">
        <f t="shared" si="886"/>
        <v>1838</v>
      </c>
      <c r="O4390" s="46">
        <f t="shared" si="887"/>
        <v>236</v>
      </c>
      <c r="P4390" s="46" t="s">
        <v>30</v>
      </c>
      <c r="Q4390" s="58">
        <f t="shared" si="888"/>
        <v>0</v>
      </c>
      <c r="R4390" s="46" t="str">
        <f t="shared" si="889"/>
        <v>-</v>
      </c>
      <c r="S4390" s="58" t="str">
        <f t="shared" si="890"/>
        <v>No Discount</v>
      </c>
      <c r="T4390" s="46" t="str">
        <f t="shared" si="891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92"/>
        <v>0</v>
      </c>
      <c r="W4390" s="46" t="str">
        <f t="shared" si="893"/>
        <v>-</v>
      </c>
      <c r="X4390" s="58">
        <f t="shared" si="894"/>
        <v>0</v>
      </c>
      <c r="Y4390" s="46" t="str">
        <f t="shared" si="895"/>
        <v>No</v>
      </c>
      <c r="Z4390" s="46" t="str">
        <f t="shared" si="896"/>
        <v>Very high</v>
      </c>
    </row>
    <row r="4391" spans="1:26" x14ac:dyDescent="0.25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84"/>
        <v>50974</v>
      </c>
      <c r="L4391" s="46">
        <f t="shared" si="885"/>
        <v>55561</v>
      </c>
      <c r="M4391" s="46">
        <v>44</v>
      </c>
      <c r="N4391" s="46">
        <f t="shared" si="886"/>
        <v>55605</v>
      </c>
      <c r="O4391" s="46">
        <f t="shared" si="887"/>
        <v>4631</v>
      </c>
      <c r="P4391" s="46" t="s">
        <v>152</v>
      </c>
      <c r="Q4391" s="58">
        <f t="shared" si="888"/>
        <v>0</v>
      </c>
      <c r="R4391" s="46">
        <f t="shared" si="889"/>
        <v>8340.75</v>
      </c>
      <c r="S4391" s="58" t="str">
        <f t="shared" si="890"/>
        <v>No Discount</v>
      </c>
      <c r="T4391" s="46" t="str">
        <f t="shared" si="891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92"/>
        <v>0</v>
      </c>
      <c r="W4391" s="46" t="str">
        <f t="shared" si="893"/>
        <v>-</v>
      </c>
      <c r="X4391" s="58">
        <f t="shared" si="894"/>
        <v>0</v>
      </c>
      <c r="Y4391" s="46" t="str">
        <f t="shared" si="895"/>
        <v>Yes</v>
      </c>
      <c r="Z4391" s="46" t="str">
        <f t="shared" si="896"/>
        <v>HIGH</v>
      </c>
    </row>
    <row r="4392" spans="1:26" x14ac:dyDescent="0.25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84"/>
        <v>12642</v>
      </c>
      <c r="L4392" s="46">
        <f t="shared" si="885"/>
        <v>13270</v>
      </c>
      <c r="M4392" s="46">
        <v>60</v>
      </c>
      <c r="N4392" s="46">
        <f t="shared" si="886"/>
        <v>13330</v>
      </c>
      <c r="O4392" s="46">
        <f t="shared" si="887"/>
        <v>688</v>
      </c>
      <c r="P4392" s="46" t="s">
        <v>30</v>
      </c>
      <c r="Q4392" s="58">
        <f t="shared" si="888"/>
        <v>0</v>
      </c>
      <c r="R4392" s="46" t="str">
        <f t="shared" si="889"/>
        <v>-</v>
      </c>
      <c r="S4392" s="58" t="str">
        <f t="shared" si="890"/>
        <v>No Discount</v>
      </c>
      <c r="T4392" s="46" t="str">
        <f t="shared" si="891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92"/>
        <v>0</v>
      </c>
      <c r="W4392" s="46" t="str">
        <f t="shared" si="893"/>
        <v>-</v>
      </c>
      <c r="X4392" s="58">
        <f t="shared" si="894"/>
        <v>0</v>
      </c>
      <c r="Y4392" s="46" t="str">
        <f t="shared" si="895"/>
        <v>Yes</v>
      </c>
      <c r="Z4392" s="46" t="str">
        <f t="shared" si="896"/>
        <v>HIGH</v>
      </c>
    </row>
    <row r="4393" spans="1:26" x14ac:dyDescent="0.25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84"/>
        <v>5106</v>
      </c>
      <c r="L4393" s="46">
        <f t="shared" si="885"/>
        <v>5202</v>
      </c>
      <c r="M4393" s="46">
        <v>32</v>
      </c>
      <c r="N4393" s="46">
        <f t="shared" si="886"/>
        <v>5234</v>
      </c>
      <c r="O4393" s="46">
        <f t="shared" si="887"/>
        <v>128</v>
      </c>
      <c r="P4393" s="46" t="s">
        <v>28</v>
      </c>
      <c r="Q4393" s="58">
        <f t="shared" si="888"/>
        <v>0</v>
      </c>
      <c r="R4393" s="46" t="str">
        <f t="shared" si="889"/>
        <v>-</v>
      </c>
      <c r="S4393" s="58" t="str">
        <f t="shared" si="890"/>
        <v>No Discount</v>
      </c>
      <c r="T4393" s="46" t="str">
        <f t="shared" si="891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92"/>
        <v>0</v>
      </c>
      <c r="W4393" s="46" t="str">
        <f t="shared" si="893"/>
        <v>-</v>
      </c>
      <c r="X4393" s="58">
        <f t="shared" si="894"/>
        <v>0</v>
      </c>
      <c r="Y4393" s="46" t="str">
        <f t="shared" si="895"/>
        <v>Yes</v>
      </c>
      <c r="Z4393" s="46" t="str">
        <f t="shared" si="896"/>
        <v>MID</v>
      </c>
    </row>
    <row r="4394" spans="1:26" x14ac:dyDescent="0.25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84"/>
        <v>504</v>
      </c>
      <c r="L4394" s="46">
        <f t="shared" si="885"/>
        <v>549</v>
      </c>
      <c r="M4394" s="46">
        <v>30</v>
      </c>
      <c r="N4394" s="46">
        <f t="shared" si="886"/>
        <v>579</v>
      </c>
      <c r="O4394" s="46">
        <f t="shared" si="887"/>
        <v>75</v>
      </c>
      <c r="P4394" s="46" t="s">
        <v>30</v>
      </c>
      <c r="Q4394" s="58">
        <f t="shared" si="888"/>
        <v>0</v>
      </c>
      <c r="R4394" s="46">
        <f t="shared" si="889"/>
        <v>86.85</v>
      </c>
      <c r="S4394" s="58" t="str">
        <f t="shared" si="890"/>
        <v>No Discount</v>
      </c>
      <c r="T4394" s="46" t="str">
        <f t="shared" si="891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92"/>
        <v>0</v>
      </c>
      <c r="W4394" s="46" t="str">
        <f t="shared" si="893"/>
        <v>-</v>
      </c>
      <c r="X4394" s="58">
        <f t="shared" si="894"/>
        <v>0</v>
      </c>
      <c r="Y4394" s="46" t="str">
        <f t="shared" si="895"/>
        <v>No</v>
      </c>
      <c r="Z4394" s="46" t="str">
        <f t="shared" si="896"/>
        <v>MID</v>
      </c>
    </row>
    <row r="4395" spans="1:26" x14ac:dyDescent="0.25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84"/>
        <v>3300</v>
      </c>
      <c r="L4395" s="46">
        <f t="shared" si="885"/>
        <v>3596</v>
      </c>
      <c r="M4395" s="46">
        <v>71</v>
      </c>
      <c r="N4395" s="46">
        <f t="shared" si="886"/>
        <v>3667</v>
      </c>
      <c r="O4395" s="46">
        <f t="shared" si="887"/>
        <v>367</v>
      </c>
      <c r="P4395" s="46" t="s">
        <v>30</v>
      </c>
      <c r="Q4395" s="58">
        <f t="shared" si="888"/>
        <v>0.3</v>
      </c>
      <c r="R4395" s="46">
        <f t="shared" si="889"/>
        <v>1100.0999999999999</v>
      </c>
      <c r="S4395" s="58" t="str">
        <f t="shared" si="890"/>
        <v>No Discount</v>
      </c>
      <c r="T4395" s="46" t="str">
        <f t="shared" si="891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92"/>
        <v>0.3</v>
      </c>
      <c r="W4395" s="46">
        <f t="shared" si="893"/>
        <v>1100.0999999999999</v>
      </c>
      <c r="X4395" s="58">
        <f t="shared" si="894"/>
        <v>0</v>
      </c>
      <c r="Y4395" s="46" t="str">
        <f t="shared" si="895"/>
        <v>No</v>
      </c>
      <c r="Z4395" s="46" t="str">
        <f t="shared" si="896"/>
        <v>Very high</v>
      </c>
    </row>
    <row r="4396" spans="1:26" x14ac:dyDescent="0.25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84"/>
        <v>9462</v>
      </c>
      <c r="L4396" s="46">
        <f t="shared" si="885"/>
        <v>9924</v>
      </c>
      <c r="M4396" s="46">
        <v>90</v>
      </c>
      <c r="N4396" s="46">
        <f t="shared" si="886"/>
        <v>10014</v>
      </c>
      <c r="O4396" s="46">
        <f t="shared" si="887"/>
        <v>552</v>
      </c>
      <c r="P4396" s="46" t="s">
        <v>30</v>
      </c>
      <c r="Q4396" s="58">
        <f t="shared" si="888"/>
        <v>0</v>
      </c>
      <c r="R4396" s="46">
        <f t="shared" si="889"/>
        <v>2803.92</v>
      </c>
      <c r="S4396" s="58" t="str">
        <f t="shared" si="890"/>
        <v>No Discount</v>
      </c>
      <c r="T4396" s="46" t="str">
        <f t="shared" si="891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92"/>
        <v>0</v>
      </c>
      <c r="W4396" s="46">
        <f t="shared" si="893"/>
        <v>2803.92</v>
      </c>
      <c r="X4396" s="58">
        <f t="shared" si="894"/>
        <v>0</v>
      </c>
      <c r="Y4396" s="46" t="str">
        <f t="shared" si="895"/>
        <v>No</v>
      </c>
      <c r="Z4396" s="46" t="str">
        <f t="shared" si="896"/>
        <v>Very high</v>
      </c>
    </row>
    <row r="4397" spans="1:26" x14ac:dyDescent="0.25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84"/>
        <v>2825</v>
      </c>
      <c r="L4397" s="46">
        <f t="shared" si="885"/>
        <v>3017</v>
      </c>
      <c r="M4397" s="46">
        <v>45</v>
      </c>
      <c r="N4397" s="46">
        <f t="shared" si="886"/>
        <v>3062</v>
      </c>
      <c r="O4397" s="46">
        <f t="shared" si="887"/>
        <v>237</v>
      </c>
      <c r="P4397" s="46" t="s">
        <v>30</v>
      </c>
      <c r="Q4397" s="58">
        <f t="shared" si="888"/>
        <v>0.3</v>
      </c>
      <c r="R4397" s="46">
        <f t="shared" si="889"/>
        <v>918.6</v>
      </c>
      <c r="S4397" s="58" t="str">
        <f t="shared" si="890"/>
        <v>No Discount</v>
      </c>
      <c r="T4397" s="46" t="str">
        <f t="shared" si="891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92"/>
        <v>0.3</v>
      </c>
      <c r="W4397" s="46">
        <f t="shared" si="893"/>
        <v>918.6</v>
      </c>
      <c r="X4397" s="58">
        <f t="shared" si="894"/>
        <v>0</v>
      </c>
      <c r="Y4397" s="46" t="str">
        <f t="shared" si="895"/>
        <v>Yes</v>
      </c>
      <c r="Z4397" s="46" t="str">
        <f t="shared" si="896"/>
        <v>HIGH</v>
      </c>
    </row>
    <row r="4398" spans="1:26" x14ac:dyDescent="0.25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84"/>
        <v>580</v>
      </c>
      <c r="L4398" s="46">
        <f t="shared" si="885"/>
        <v>635</v>
      </c>
      <c r="M4398" s="46">
        <v>30</v>
      </c>
      <c r="N4398" s="46">
        <f t="shared" si="886"/>
        <v>665</v>
      </c>
      <c r="O4398" s="46">
        <f t="shared" si="887"/>
        <v>85</v>
      </c>
      <c r="P4398" s="46" t="s">
        <v>28</v>
      </c>
      <c r="Q4398" s="58">
        <f t="shared" si="888"/>
        <v>0.3</v>
      </c>
      <c r="R4398" s="46">
        <f t="shared" si="889"/>
        <v>199.5</v>
      </c>
      <c r="S4398" s="58" t="str">
        <f t="shared" si="890"/>
        <v>No Discount</v>
      </c>
      <c r="T4398" s="46" t="str">
        <f t="shared" si="891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92"/>
        <v>0.3</v>
      </c>
      <c r="W4398" s="46">
        <f t="shared" si="893"/>
        <v>199.5</v>
      </c>
      <c r="X4398" s="58">
        <f t="shared" si="894"/>
        <v>0</v>
      </c>
      <c r="Y4398" s="46" t="str">
        <f t="shared" si="895"/>
        <v>No</v>
      </c>
      <c r="Z4398" s="46" t="str">
        <f t="shared" si="896"/>
        <v>MID</v>
      </c>
    </row>
    <row r="4399" spans="1:26" x14ac:dyDescent="0.25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84"/>
        <v>2681</v>
      </c>
      <c r="L4399" s="46">
        <f t="shared" si="885"/>
        <v>2787</v>
      </c>
      <c r="M4399" s="46">
        <v>76</v>
      </c>
      <c r="N4399" s="46">
        <f t="shared" si="886"/>
        <v>2863</v>
      </c>
      <c r="O4399" s="46">
        <f t="shared" si="887"/>
        <v>182</v>
      </c>
      <c r="P4399" s="46" t="s">
        <v>28</v>
      </c>
      <c r="Q4399" s="58">
        <f t="shared" si="888"/>
        <v>0</v>
      </c>
      <c r="R4399" s="46" t="str">
        <f t="shared" si="889"/>
        <v>-</v>
      </c>
      <c r="S4399" s="58" t="str">
        <f t="shared" si="890"/>
        <v>No Discount</v>
      </c>
      <c r="T4399" s="46" t="str">
        <f t="shared" si="891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92"/>
        <v>0</v>
      </c>
      <c r="W4399" s="46" t="str">
        <f t="shared" si="893"/>
        <v>-</v>
      </c>
      <c r="X4399" s="58">
        <f t="shared" si="894"/>
        <v>0</v>
      </c>
      <c r="Y4399" s="46" t="str">
        <f t="shared" si="895"/>
        <v>Yes</v>
      </c>
      <c r="Z4399" s="46" t="str">
        <f t="shared" si="896"/>
        <v>Very high</v>
      </c>
    </row>
    <row r="4400" spans="1:26" x14ac:dyDescent="0.25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84"/>
        <v>2906</v>
      </c>
      <c r="L4400" s="46">
        <f t="shared" si="885"/>
        <v>2964</v>
      </c>
      <c r="M4400" s="46">
        <v>34</v>
      </c>
      <c r="N4400" s="46">
        <f t="shared" si="886"/>
        <v>2998</v>
      </c>
      <c r="O4400" s="46">
        <f t="shared" si="887"/>
        <v>92</v>
      </c>
      <c r="P4400" s="46" t="s">
        <v>30</v>
      </c>
      <c r="Q4400" s="58">
        <f t="shared" si="888"/>
        <v>0.3</v>
      </c>
      <c r="R4400" s="46">
        <f t="shared" si="889"/>
        <v>899.4</v>
      </c>
      <c r="S4400" s="58" t="str">
        <f t="shared" si="890"/>
        <v>No Discount</v>
      </c>
      <c r="T4400" s="46" t="str">
        <f t="shared" si="891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92"/>
        <v>0.3</v>
      </c>
      <c r="W4400" s="46">
        <f t="shared" si="893"/>
        <v>899.4</v>
      </c>
      <c r="X4400" s="58">
        <f t="shared" si="894"/>
        <v>0</v>
      </c>
      <c r="Y4400" s="46" t="str">
        <f t="shared" si="895"/>
        <v>No</v>
      </c>
      <c r="Z4400" s="46" t="str">
        <f t="shared" si="896"/>
        <v>MID</v>
      </c>
    </row>
    <row r="4401" spans="1:26" x14ac:dyDescent="0.25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84"/>
        <v>2743</v>
      </c>
      <c r="L4401" s="46">
        <f t="shared" si="885"/>
        <v>2958</v>
      </c>
      <c r="M4401" s="46">
        <v>56</v>
      </c>
      <c r="N4401" s="46">
        <f t="shared" si="886"/>
        <v>3014</v>
      </c>
      <c r="O4401" s="46">
        <f t="shared" si="887"/>
        <v>271</v>
      </c>
      <c r="P4401" s="46" t="s">
        <v>30</v>
      </c>
      <c r="Q4401" s="58">
        <f t="shared" si="888"/>
        <v>0</v>
      </c>
      <c r="R4401" s="46">
        <f t="shared" si="889"/>
        <v>843.92000000000007</v>
      </c>
      <c r="S4401" s="58" t="str">
        <f t="shared" si="890"/>
        <v>No Discount</v>
      </c>
      <c r="T4401" s="46" t="str">
        <f t="shared" si="891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92"/>
        <v>0</v>
      </c>
      <c r="W4401" s="46">
        <f t="shared" si="893"/>
        <v>843.92000000000007</v>
      </c>
      <c r="X4401" s="58">
        <f t="shared" si="894"/>
        <v>0</v>
      </c>
      <c r="Y4401" s="46" t="str">
        <f t="shared" si="895"/>
        <v>Yes</v>
      </c>
      <c r="Z4401" s="46" t="str">
        <f t="shared" si="896"/>
        <v>HIGH</v>
      </c>
    </row>
    <row r="4402" spans="1:26" x14ac:dyDescent="0.25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84"/>
        <v>19428</v>
      </c>
      <c r="L4402" s="46">
        <f t="shared" si="885"/>
        <v>21003</v>
      </c>
      <c r="M4402" s="46">
        <v>89</v>
      </c>
      <c r="N4402" s="46">
        <f t="shared" si="886"/>
        <v>21092</v>
      </c>
      <c r="O4402" s="46">
        <f t="shared" si="887"/>
        <v>1664</v>
      </c>
      <c r="P4402" s="46" t="s">
        <v>28</v>
      </c>
      <c r="Q4402" s="58">
        <f t="shared" si="888"/>
        <v>0</v>
      </c>
      <c r="R4402" s="46" t="str">
        <f t="shared" si="889"/>
        <v>-</v>
      </c>
      <c r="S4402" s="58" t="str">
        <f t="shared" si="890"/>
        <v>No Discount</v>
      </c>
      <c r="T4402" s="46" t="str">
        <f t="shared" si="891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92"/>
        <v>0</v>
      </c>
      <c r="W4402" s="46" t="str">
        <f t="shared" si="893"/>
        <v>-</v>
      </c>
      <c r="X4402" s="58">
        <f t="shared" si="894"/>
        <v>0</v>
      </c>
      <c r="Y4402" s="46" t="str">
        <f t="shared" si="895"/>
        <v>Yes</v>
      </c>
      <c r="Z4402" s="46" t="str">
        <f t="shared" si="896"/>
        <v>Very high</v>
      </c>
    </row>
    <row r="4403" spans="1:26" x14ac:dyDescent="0.25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84"/>
        <v>2694</v>
      </c>
      <c r="L4403" s="46">
        <f t="shared" si="885"/>
        <v>2965</v>
      </c>
      <c r="M4403" s="46">
        <v>43</v>
      </c>
      <c r="N4403" s="46">
        <f t="shared" si="886"/>
        <v>3008</v>
      </c>
      <c r="O4403" s="46">
        <f t="shared" si="887"/>
        <v>314</v>
      </c>
      <c r="P4403" s="46" t="s">
        <v>28</v>
      </c>
      <c r="Q4403" s="58">
        <f t="shared" si="888"/>
        <v>0</v>
      </c>
      <c r="R4403" s="46" t="str">
        <f t="shared" si="889"/>
        <v>-</v>
      </c>
      <c r="S4403" s="58" t="str">
        <f t="shared" si="890"/>
        <v>No Discount</v>
      </c>
      <c r="T4403" s="46" t="str">
        <f t="shared" si="891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92"/>
        <v>0</v>
      </c>
      <c r="W4403" s="46" t="str">
        <f t="shared" si="893"/>
        <v>-</v>
      </c>
      <c r="X4403" s="58">
        <f t="shared" si="894"/>
        <v>0</v>
      </c>
      <c r="Y4403" s="46" t="str">
        <f t="shared" si="895"/>
        <v>No</v>
      </c>
      <c r="Z4403" s="46" t="str">
        <f t="shared" si="896"/>
        <v>HIGH</v>
      </c>
    </row>
    <row r="4404" spans="1:26" x14ac:dyDescent="0.25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84"/>
        <v>1384</v>
      </c>
      <c r="L4404" s="46">
        <f t="shared" si="885"/>
        <v>1544</v>
      </c>
      <c r="M4404" s="46">
        <v>30</v>
      </c>
      <c r="N4404" s="46">
        <f t="shared" si="886"/>
        <v>1574</v>
      </c>
      <c r="O4404" s="46">
        <f t="shared" si="887"/>
        <v>190</v>
      </c>
      <c r="P4404" s="46" t="s">
        <v>30</v>
      </c>
      <c r="Q4404" s="58">
        <f t="shared" si="888"/>
        <v>0</v>
      </c>
      <c r="R4404" s="46" t="str">
        <f t="shared" si="889"/>
        <v>-</v>
      </c>
      <c r="S4404" s="58" t="str">
        <f t="shared" si="890"/>
        <v>No Discount</v>
      </c>
      <c r="T4404" s="46" t="str">
        <f t="shared" si="891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92"/>
        <v>0</v>
      </c>
      <c r="W4404" s="46" t="str">
        <f t="shared" si="893"/>
        <v>-</v>
      </c>
      <c r="X4404" s="58">
        <f t="shared" si="894"/>
        <v>0</v>
      </c>
      <c r="Y4404" s="46" t="str">
        <f t="shared" si="895"/>
        <v>No</v>
      </c>
      <c r="Z4404" s="46" t="str">
        <f t="shared" si="896"/>
        <v>MID</v>
      </c>
    </row>
    <row r="4405" spans="1:26" x14ac:dyDescent="0.25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84"/>
        <v>2304</v>
      </c>
      <c r="L4405" s="46">
        <f t="shared" si="885"/>
        <v>2442</v>
      </c>
      <c r="M4405" s="46">
        <v>88</v>
      </c>
      <c r="N4405" s="46">
        <f t="shared" si="886"/>
        <v>2530</v>
      </c>
      <c r="O4405" s="46">
        <f t="shared" si="887"/>
        <v>226</v>
      </c>
      <c r="P4405" s="46" t="s">
        <v>30</v>
      </c>
      <c r="Q4405" s="58">
        <f t="shared" si="888"/>
        <v>0</v>
      </c>
      <c r="R4405" s="46">
        <f t="shared" si="889"/>
        <v>708.40000000000009</v>
      </c>
      <c r="S4405" s="58" t="str">
        <f t="shared" si="890"/>
        <v>No Discount</v>
      </c>
      <c r="T4405" s="46" t="str">
        <f t="shared" si="891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92"/>
        <v>0</v>
      </c>
      <c r="W4405" s="46">
        <f t="shared" si="893"/>
        <v>708.40000000000009</v>
      </c>
      <c r="X4405" s="58">
        <f t="shared" si="894"/>
        <v>0</v>
      </c>
      <c r="Y4405" s="46" t="str">
        <f t="shared" si="895"/>
        <v>Yes</v>
      </c>
      <c r="Z4405" s="46" t="str">
        <f t="shared" si="896"/>
        <v>Very high</v>
      </c>
    </row>
    <row r="4406" spans="1:26" x14ac:dyDescent="0.25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84"/>
        <v>2703</v>
      </c>
      <c r="L4406" s="46">
        <f t="shared" si="885"/>
        <v>2862</v>
      </c>
      <c r="M4406" s="46">
        <v>77</v>
      </c>
      <c r="N4406" s="46">
        <f t="shared" si="886"/>
        <v>2939</v>
      </c>
      <c r="O4406" s="46">
        <f t="shared" si="887"/>
        <v>236</v>
      </c>
      <c r="P4406" s="46" t="s">
        <v>28</v>
      </c>
      <c r="Q4406" s="58">
        <f t="shared" si="888"/>
        <v>0</v>
      </c>
      <c r="R4406" s="46">
        <f t="shared" si="889"/>
        <v>440.84999999999997</v>
      </c>
      <c r="S4406" s="58" t="str">
        <f t="shared" si="890"/>
        <v>No Discount</v>
      </c>
      <c r="T4406" s="46" t="str">
        <f t="shared" si="891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92"/>
        <v>0</v>
      </c>
      <c r="W4406" s="46" t="str">
        <f t="shared" si="893"/>
        <v>-</v>
      </c>
      <c r="X4406" s="58">
        <f t="shared" si="894"/>
        <v>0</v>
      </c>
      <c r="Y4406" s="46" t="str">
        <f t="shared" si="895"/>
        <v>No</v>
      </c>
      <c r="Z4406" s="46" t="str">
        <f t="shared" si="896"/>
        <v>Very high</v>
      </c>
    </row>
    <row r="4407" spans="1:26" x14ac:dyDescent="0.25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84"/>
        <v>496</v>
      </c>
      <c r="L4407" s="46">
        <f t="shared" si="885"/>
        <v>524</v>
      </c>
      <c r="M4407" s="46">
        <v>30</v>
      </c>
      <c r="N4407" s="46">
        <f t="shared" si="886"/>
        <v>554</v>
      </c>
      <c r="O4407" s="46">
        <f t="shared" si="887"/>
        <v>58</v>
      </c>
      <c r="P4407" s="46" t="s">
        <v>30</v>
      </c>
      <c r="Q4407" s="58">
        <f t="shared" si="888"/>
        <v>0.3</v>
      </c>
      <c r="R4407" s="46">
        <f t="shared" si="889"/>
        <v>166.2</v>
      </c>
      <c r="S4407" s="58" t="str">
        <f t="shared" si="890"/>
        <v>No Discount</v>
      </c>
      <c r="T4407" s="46" t="str">
        <f t="shared" si="891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92"/>
        <v>0.3</v>
      </c>
      <c r="W4407" s="46">
        <f t="shared" si="893"/>
        <v>166.2</v>
      </c>
      <c r="X4407" s="58">
        <f t="shared" si="894"/>
        <v>0</v>
      </c>
      <c r="Y4407" s="46" t="str">
        <f t="shared" si="895"/>
        <v>No</v>
      </c>
      <c r="Z4407" s="46" t="str">
        <f t="shared" si="896"/>
        <v>MID</v>
      </c>
    </row>
    <row r="4408" spans="1:26" x14ac:dyDescent="0.25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84"/>
        <v>23076</v>
      </c>
      <c r="L4408" s="46">
        <f t="shared" si="885"/>
        <v>25416</v>
      </c>
      <c r="M4408" s="46">
        <v>66</v>
      </c>
      <c r="N4408" s="46">
        <f t="shared" si="886"/>
        <v>25482</v>
      </c>
      <c r="O4408" s="46">
        <f t="shared" si="887"/>
        <v>2406</v>
      </c>
      <c r="P4408" s="46" t="s">
        <v>30</v>
      </c>
      <c r="Q4408" s="58">
        <f t="shared" si="888"/>
        <v>0</v>
      </c>
      <c r="R4408" s="46">
        <f t="shared" si="889"/>
        <v>7134.9600000000009</v>
      </c>
      <c r="S4408" s="58" t="str">
        <f t="shared" si="890"/>
        <v>No Discount</v>
      </c>
      <c r="T4408" s="46" t="str">
        <f t="shared" si="891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92"/>
        <v>0</v>
      </c>
      <c r="W4408" s="46">
        <f t="shared" si="893"/>
        <v>7134.9600000000009</v>
      </c>
      <c r="X4408" s="58">
        <f t="shared" si="894"/>
        <v>0</v>
      </c>
      <c r="Y4408" s="46" t="str">
        <f t="shared" si="895"/>
        <v>Yes</v>
      </c>
      <c r="Z4408" s="46" t="str">
        <f t="shared" si="896"/>
        <v>Very high</v>
      </c>
    </row>
    <row r="4409" spans="1:26" x14ac:dyDescent="0.25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84"/>
        <v>2060</v>
      </c>
      <c r="L4409" s="46">
        <f t="shared" si="885"/>
        <v>2206</v>
      </c>
      <c r="M4409" s="46">
        <v>24</v>
      </c>
      <c r="N4409" s="46">
        <f t="shared" si="886"/>
        <v>2230</v>
      </c>
      <c r="O4409" s="46">
        <f t="shared" si="887"/>
        <v>170</v>
      </c>
      <c r="P4409" s="46" t="s">
        <v>64</v>
      </c>
      <c r="Q4409" s="58">
        <f t="shared" si="888"/>
        <v>0</v>
      </c>
      <c r="R4409" s="46" t="str">
        <f t="shared" si="889"/>
        <v>-</v>
      </c>
      <c r="S4409" s="58" t="str">
        <f t="shared" si="890"/>
        <v>No Discount</v>
      </c>
      <c r="T4409" s="46" t="str">
        <f t="shared" si="891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92"/>
        <v>0</v>
      </c>
      <c r="W4409" s="46" t="str">
        <f t="shared" si="893"/>
        <v>-</v>
      </c>
      <c r="X4409" s="58">
        <f t="shared" si="894"/>
        <v>0</v>
      </c>
      <c r="Y4409" s="46" t="str">
        <f t="shared" si="895"/>
        <v>No</v>
      </c>
      <c r="Z4409" s="46" t="str">
        <f t="shared" si="896"/>
        <v>MID</v>
      </c>
    </row>
    <row r="4410" spans="1:26" x14ac:dyDescent="0.25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84"/>
        <v>1650</v>
      </c>
      <c r="L4410" s="46">
        <f t="shared" si="885"/>
        <v>1798</v>
      </c>
      <c r="M4410" s="46">
        <v>46</v>
      </c>
      <c r="N4410" s="46">
        <f t="shared" si="886"/>
        <v>1844</v>
      </c>
      <c r="O4410" s="46">
        <f t="shared" si="887"/>
        <v>194</v>
      </c>
      <c r="P4410" s="46" t="s">
        <v>28</v>
      </c>
      <c r="Q4410" s="58">
        <f t="shared" si="888"/>
        <v>0</v>
      </c>
      <c r="R4410" s="46" t="str">
        <f t="shared" si="889"/>
        <v>-</v>
      </c>
      <c r="S4410" s="58" t="str">
        <f t="shared" si="890"/>
        <v>No Discount</v>
      </c>
      <c r="T4410" s="46" t="str">
        <f t="shared" si="891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92"/>
        <v>0</v>
      </c>
      <c r="W4410" s="46" t="str">
        <f t="shared" si="893"/>
        <v>-</v>
      </c>
      <c r="X4410" s="58">
        <f t="shared" si="894"/>
        <v>0</v>
      </c>
      <c r="Y4410" s="46" t="str">
        <f t="shared" si="895"/>
        <v>No</v>
      </c>
      <c r="Z4410" s="46" t="str">
        <f t="shared" si="896"/>
        <v>HIGH</v>
      </c>
    </row>
    <row r="4411" spans="1:26" x14ac:dyDescent="0.25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84"/>
        <v>4726</v>
      </c>
      <c r="L4411" s="46">
        <f t="shared" si="885"/>
        <v>5204</v>
      </c>
      <c r="M4411" s="46">
        <v>31</v>
      </c>
      <c r="N4411" s="46">
        <f t="shared" si="886"/>
        <v>5235</v>
      </c>
      <c r="O4411" s="46">
        <f t="shared" si="887"/>
        <v>509</v>
      </c>
      <c r="P4411" s="46" t="s">
        <v>28</v>
      </c>
      <c r="Q4411" s="58">
        <f t="shared" si="888"/>
        <v>0</v>
      </c>
      <c r="R4411" s="46">
        <f t="shared" si="889"/>
        <v>785.25</v>
      </c>
      <c r="S4411" s="58" t="str">
        <f t="shared" si="890"/>
        <v>No Discount</v>
      </c>
      <c r="T4411" s="46" t="str">
        <f t="shared" si="891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92"/>
        <v>0</v>
      </c>
      <c r="W4411" s="46" t="str">
        <f t="shared" si="893"/>
        <v>-</v>
      </c>
      <c r="X4411" s="58">
        <f t="shared" si="894"/>
        <v>0</v>
      </c>
      <c r="Y4411" s="46" t="str">
        <f t="shared" si="895"/>
        <v>Yes</v>
      </c>
      <c r="Z4411" s="46" t="str">
        <f t="shared" si="896"/>
        <v>MID</v>
      </c>
    </row>
    <row r="4412" spans="1:26" x14ac:dyDescent="0.25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84"/>
        <v>1496</v>
      </c>
      <c r="L4412" s="46">
        <f t="shared" si="885"/>
        <v>1572</v>
      </c>
      <c r="M4412" s="46">
        <v>66</v>
      </c>
      <c r="N4412" s="46">
        <f t="shared" si="886"/>
        <v>1638</v>
      </c>
      <c r="O4412" s="46">
        <f t="shared" si="887"/>
        <v>142</v>
      </c>
      <c r="P4412" s="46" t="s">
        <v>64</v>
      </c>
      <c r="Q4412" s="58">
        <f t="shared" si="888"/>
        <v>0</v>
      </c>
      <c r="R4412" s="46" t="str">
        <f t="shared" si="889"/>
        <v>-</v>
      </c>
      <c r="S4412" s="58" t="str">
        <f t="shared" si="890"/>
        <v>No Discount</v>
      </c>
      <c r="T4412" s="46" t="str">
        <f t="shared" si="891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92"/>
        <v>0</v>
      </c>
      <c r="W4412" s="46" t="str">
        <f t="shared" si="893"/>
        <v>-</v>
      </c>
      <c r="X4412" s="58">
        <f t="shared" si="894"/>
        <v>0</v>
      </c>
      <c r="Y4412" s="46" t="str">
        <f t="shared" si="895"/>
        <v>No</v>
      </c>
      <c r="Z4412" s="46" t="str">
        <f t="shared" si="896"/>
        <v>Very high</v>
      </c>
    </row>
    <row r="4413" spans="1:26" x14ac:dyDescent="0.25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84"/>
        <v>352</v>
      </c>
      <c r="L4413" s="46">
        <f t="shared" si="885"/>
        <v>374</v>
      </c>
      <c r="M4413" s="46">
        <v>30</v>
      </c>
      <c r="N4413" s="46">
        <f t="shared" si="886"/>
        <v>404</v>
      </c>
      <c r="O4413" s="46">
        <f t="shared" si="887"/>
        <v>52</v>
      </c>
      <c r="P4413" s="46" t="s">
        <v>30</v>
      </c>
      <c r="Q4413" s="58">
        <f t="shared" si="888"/>
        <v>0</v>
      </c>
      <c r="R4413" s="46">
        <f t="shared" si="889"/>
        <v>113.12</v>
      </c>
      <c r="S4413" s="58" t="str">
        <f t="shared" si="890"/>
        <v>No Discount</v>
      </c>
      <c r="T4413" s="46" t="str">
        <f t="shared" si="891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92"/>
        <v>0</v>
      </c>
      <c r="W4413" s="46">
        <f t="shared" si="893"/>
        <v>113.12</v>
      </c>
      <c r="X4413" s="58">
        <f t="shared" si="894"/>
        <v>0</v>
      </c>
      <c r="Y4413" s="46" t="str">
        <f t="shared" si="895"/>
        <v>No</v>
      </c>
      <c r="Z4413" s="46" t="str">
        <f t="shared" si="896"/>
        <v>MID</v>
      </c>
    </row>
    <row r="4414" spans="1:26" x14ac:dyDescent="0.25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84"/>
        <v>6225</v>
      </c>
      <c r="L4414" s="46">
        <f t="shared" si="885"/>
        <v>6726</v>
      </c>
      <c r="M4414" s="46">
        <v>82</v>
      </c>
      <c r="N4414" s="46">
        <f t="shared" si="886"/>
        <v>6808</v>
      </c>
      <c r="O4414" s="46">
        <f t="shared" si="887"/>
        <v>583</v>
      </c>
      <c r="P4414" s="46" t="s">
        <v>30</v>
      </c>
      <c r="Q4414" s="58">
        <f t="shared" si="888"/>
        <v>0</v>
      </c>
      <c r="R4414" s="46" t="str">
        <f t="shared" si="889"/>
        <v>-</v>
      </c>
      <c r="S4414" s="58" t="str">
        <f t="shared" si="890"/>
        <v>No Discount</v>
      </c>
      <c r="T4414" s="46" t="str">
        <f t="shared" si="891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92"/>
        <v>0</v>
      </c>
      <c r="W4414" s="46" t="str">
        <f t="shared" si="893"/>
        <v>-</v>
      </c>
      <c r="X4414" s="58">
        <f t="shared" si="894"/>
        <v>0</v>
      </c>
      <c r="Y4414" s="46" t="str">
        <f t="shared" si="895"/>
        <v>Yes</v>
      </c>
      <c r="Z4414" s="46" t="str">
        <f t="shared" si="896"/>
        <v>Very high</v>
      </c>
    </row>
    <row r="4415" spans="1:26" x14ac:dyDescent="0.25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84"/>
        <v>646</v>
      </c>
      <c r="L4415" s="46">
        <f t="shared" si="885"/>
        <v>691</v>
      </c>
      <c r="M4415" s="46">
        <v>63</v>
      </c>
      <c r="N4415" s="46">
        <f t="shared" si="886"/>
        <v>754</v>
      </c>
      <c r="O4415" s="46">
        <f t="shared" si="887"/>
        <v>108</v>
      </c>
      <c r="P4415" s="46" t="s">
        <v>30</v>
      </c>
      <c r="Q4415" s="58">
        <f t="shared" si="888"/>
        <v>0</v>
      </c>
      <c r="R4415" s="46" t="str">
        <f t="shared" si="889"/>
        <v>-</v>
      </c>
      <c r="S4415" s="58" t="str">
        <f t="shared" si="890"/>
        <v>No Discount</v>
      </c>
      <c r="T4415" s="46" t="str">
        <f t="shared" si="891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92"/>
        <v>0</v>
      </c>
      <c r="W4415" s="46" t="str">
        <f t="shared" si="893"/>
        <v>-</v>
      </c>
      <c r="X4415" s="58">
        <f t="shared" si="894"/>
        <v>0</v>
      </c>
      <c r="Y4415" s="46" t="str">
        <f t="shared" si="895"/>
        <v>No</v>
      </c>
      <c r="Z4415" s="46" t="str">
        <f t="shared" si="896"/>
        <v>Very high</v>
      </c>
    </row>
    <row r="4416" spans="1:26" x14ac:dyDescent="0.25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84"/>
        <v>912</v>
      </c>
      <c r="L4416" s="46">
        <f t="shared" si="885"/>
        <v>984</v>
      </c>
      <c r="M4416" s="46">
        <v>30</v>
      </c>
      <c r="N4416" s="46">
        <f t="shared" si="886"/>
        <v>1014</v>
      </c>
      <c r="O4416" s="46">
        <f t="shared" si="887"/>
        <v>102</v>
      </c>
      <c r="P4416" s="46" t="s">
        <v>152</v>
      </c>
      <c r="Q4416" s="58">
        <f t="shared" si="888"/>
        <v>0</v>
      </c>
      <c r="R4416" s="46" t="str">
        <f t="shared" si="889"/>
        <v>-</v>
      </c>
      <c r="S4416" s="58" t="str">
        <f t="shared" si="890"/>
        <v>No Discount</v>
      </c>
      <c r="T4416" s="46" t="str">
        <f t="shared" si="891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92"/>
        <v>0</v>
      </c>
      <c r="W4416" s="46" t="str">
        <f t="shared" si="893"/>
        <v>-</v>
      </c>
      <c r="X4416" s="58">
        <f t="shared" si="894"/>
        <v>0</v>
      </c>
      <c r="Y4416" s="46" t="str">
        <f t="shared" si="895"/>
        <v>No</v>
      </c>
      <c r="Z4416" s="46" t="str">
        <f t="shared" si="896"/>
        <v>MID</v>
      </c>
    </row>
    <row r="4417" spans="1:26" x14ac:dyDescent="0.25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84"/>
        <v>447</v>
      </c>
      <c r="L4417" s="46">
        <f t="shared" si="885"/>
        <v>498</v>
      </c>
      <c r="M4417" s="46">
        <v>30</v>
      </c>
      <c r="N4417" s="46">
        <f t="shared" si="886"/>
        <v>528</v>
      </c>
      <c r="O4417" s="46">
        <f t="shared" si="887"/>
        <v>81</v>
      </c>
      <c r="P4417" s="46" t="s">
        <v>30</v>
      </c>
      <c r="Q4417" s="58">
        <f t="shared" si="888"/>
        <v>0</v>
      </c>
      <c r="R4417" s="46">
        <f t="shared" si="889"/>
        <v>79.2</v>
      </c>
      <c r="S4417" s="58" t="str">
        <f t="shared" si="890"/>
        <v>No Discount</v>
      </c>
      <c r="T4417" s="46" t="str">
        <f t="shared" si="891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92"/>
        <v>0</v>
      </c>
      <c r="W4417" s="46" t="str">
        <f t="shared" si="893"/>
        <v>-</v>
      </c>
      <c r="X4417" s="58">
        <f t="shared" si="894"/>
        <v>0</v>
      </c>
      <c r="Y4417" s="46" t="str">
        <f t="shared" si="895"/>
        <v>No</v>
      </c>
      <c r="Z4417" s="46" t="str">
        <f t="shared" si="896"/>
        <v>MID</v>
      </c>
    </row>
    <row r="4418" spans="1:26" x14ac:dyDescent="0.25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84"/>
        <v>3400</v>
      </c>
      <c r="L4418" s="46">
        <f t="shared" si="885"/>
        <v>3632</v>
      </c>
      <c r="M4418" s="46">
        <v>58</v>
      </c>
      <c r="N4418" s="46">
        <f t="shared" si="886"/>
        <v>3690</v>
      </c>
      <c r="O4418" s="46">
        <f t="shared" si="887"/>
        <v>290</v>
      </c>
      <c r="P4418" s="46" t="s">
        <v>28</v>
      </c>
      <c r="Q4418" s="58">
        <f t="shared" si="888"/>
        <v>0</v>
      </c>
      <c r="R4418" s="46" t="str">
        <f t="shared" si="889"/>
        <v>-</v>
      </c>
      <c r="S4418" s="58" t="str">
        <f t="shared" si="890"/>
        <v>No Discount</v>
      </c>
      <c r="T4418" s="46" t="str">
        <f t="shared" si="891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92"/>
        <v>0</v>
      </c>
      <c r="W4418" s="46" t="str">
        <f t="shared" si="893"/>
        <v>-</v>
      </c>
      <c r="X4418" s="58">
        <f t="shared" si="894"/>
        <v>0</v>
      </c>
      <c r="Y4418" s="46" t="str">
        <f t="shared" si="895"/>
        <v>No</v>
      </c>
      <c r="Z4418" s="46" t="str">
        <f t="shared" si="896"/>
        <v>HIGH</v>
      </c>
    </row>
    <row r="4419" spans="1:26" x14ac:dyDescent="0.25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97">I4419*J4419</f>
        <v>6045</v>
      </c>
      <c r="L4419" s="46">
        <f t="shared" ref="L4419:L4482" si="898">H4419*J4419</f>
        <v>6660</v>
      </c>
      <c r="M4419" s="46">
        <v>43</v>
      </c>
      <c r="N4419" s="46">
        <f t="shared" ref="N4419:N4482" si="899">L4419+M4419</f>
        <v>6703</v>
      </c>
      <c r="O4419" s="46">
        <f t="shared" ref="O4419:O4482" si="900">N4419-K4419</f>
        <v>658</v>
      </c>
      <c r="P4419" s="46" t="s">
        <v>30</v>
      </c>
      <c r="Q4419" s="58">
        <f t="shared" ref="Q4419:Q4482" si="901">IF(E4419="Amazon",30%,0)</f>
        <v>0</v>
      </c>
      <c r="R4419" s="46" t="str">
        <f t="shared" ref="R4419:R4482" si="902">IF(E4419="Amazon",30%*N4419,IF(E4419="Flipkart",28%*N4419,IF(E4419="India Mart",15%*N4419,"-")))</f>
        <v>-</v>
      </c>
      <c r="S4419" s="58" t="str">
        <f t="shared" ref="S4419:S4482" si="903">IF(AND(E4419="Website",N4419&gt;25000),2%,"No Discount")</f>
        <v>No Discount</v>
      </c>
      <c r="T4419" s="46" t="str">
        <f t="shared" ref="T4419:T4482" si="904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ref="V4419:V4482" si="905">IF(E4419="Amazon",30%,0%)</f>
        <v>0</v>
      </c>
      <c r="W4419" s="46" t="str">
        <f t="shared" ref="W4419:W4482" si="906">IF(E4419="Amazon",N4419*30%,IF(E4419="flipkart",N4419*28%,IF(E4419="indiamart",N4419*15%,"-")))</f>
        <v>-</v>
      </c>
      <c r="X4419" s="58">
        <f t="shared" ref="X4419:X4482" si="907">IF(AND(E4419="website",N4419&gt;25000),2%,0%)</f>
        <v>0</v>
      </c>
      <c r="Y4419" s="46" t="str">
        <f t="shared" ref="Y4419:Y4482" si="908">IF(OR(D4419="Furniture",D4419="Technology"),"Yes","No")</f>
        <v>Yes</v>
      </c>
      <c r="Z4419" s="46" t="str">
        <f t="shared" ref="Z4419:Z4482" si="909">_xlfn.IFS(M4419&lt;=20,"LOW",M4419&lt;=40,"MID",M4419&lt;=60,"HIGH",M4419&gt;60,"Very high")</f>
        <v>HIGH</v>
      </c>
    </row>
    <row r="4420" spans="1:26" x14ac:dyDescent="0.25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97"/>
        <v>410</v>
      </c>
      <c r="L4420" s="46">
        <f t="shared" si="898"/>
        <v>460</v>
      </c>
      <c r="M4420" s="46">
        <v>10</v>
      </c>
      <c r="N4420" s="46">
        <f t="shared" si="899"/>
        <v>470</v>
      </c>
      <c r="O4420" s="46">
        <f t="shared" si="900"/>
        <v>60</v>
      </c>
      <c r="P4420" s="46" t="s">
        <v>30</v>
      </c>
      <c r="Q4420" s="58">
        <f t="shared" si="901"/>
        <v>0</v>
      </c>
      <c r="R4420" s="46" t="str">
        <f t="shared" si="902"/>
        <v>-</v>
      </c>
      <c r="S4420" s="58" t="str">
        <f t="shared" si="903"/>
        <v>No Discount</v>
      </c>
      <c r="T4420" s="46" t="str">
        <f t="shared" si="904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905"/>
        <v>0</v>
      </c>
      <c r="W4420" s="46" t="str">
        <f t="shared" si="906"/>
        <v>-</v>
      </c>
      <c r="X4420" s="58">
        <f t="shared" si="907"/>
        <v>0</v>
      </c>
      <c r="Y4420" s="46" t="str">
        <f t="shared" si="908"/>
        <v>No</v>
      </c>
      <c r="Z4420" s="46" t="str">
        <f t="shared" si="909"/>
        <v>LOW</v>
      </c>
    </row>
    <row r="4421" spans="1:26" x14ac:dyDescent="0.25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97"/>
        <v>2804</v>
      </c>
      <c r="L4421" s="46">
        <f t="shared" si="898"/>
        <v>3060</v>
      </c>
      <c r="M4421" s="46">
        <v>86</v>
      </c>
      <c r="N4421" s="46">
        <f t="shared" si="899"/>
        <v>3146</v>
      </c>
      <c r="O4421" s="46">
        <f t="shared" si="900"/>
        <v>342</v>
      </c>
      <c r="P4421" s="46" t="s">
        <v>152</v>
      </c>
      <c r="Q4421" s="58">
        <f t="shared" si="901"/>
        <v>0.3</v>
      </c>
      <c r="R4421" s="46">
        <f t="shared" si="902"/>
        <v>943.8</v>
      </c>
      <c r="S4421" s="58" t="str">
        <f t="shared" si="903"/>
        <v>No Discount</v>
      </c>
      <c r="T4421" s="46" t="str">
        <f t="shared" si="904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905"/>
        <v>0.3</v>
      </c>
      <c r="W4421" s="46">
        <f t="shared" si="906"/>
        <v>943.8</v>
      </c>
      <c r="X4421" s="58">
        <f t="shared" si="907"/>
        <v>0</v>
      </c>
      <c r="Y4421" s="46" t="str">
        <f t="shared" si="908"/>
        <v>No</v>
      </c>
      <c r="Z4421" s="46" t="str">
        <f t="shared" si="909"/>
        <v>Very high</v>
      </c>
    </row>
    <row r="4422" spans="1:26" x14ac:dyDescent="0.25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97"/>
        <v>5470</v>
      </c>
      <c r="L4422" s="46">
        <f t="shared" si="898"/>
        <v>5686</v>
      </c>
      <c r="M4422" s="46">
        <v>34</v>
      </c>
      <c r="N4422" s="46">
        <f t="shared" si="899"/>
        <v>5720</v>
      </c>
      <c r="O4422" s="46">
        <f t="shared" si="900"/>
        <v>250</v>
      </c>
      <c r="P4422" s="46" t="s">
        <v>30</v>
      </c>
      <c r="Q4422" s="58">
        <f t="shared" si="901"/>
        <v>0</v>
      </c>
      <c r="R4422" s="46">
        <f t="shared" si="902"/>
        <v>858</v>
      </c>
      <c r="S4422" s="58" t="str">
        <f t="shared" si="903"/>
        <v>No Discount</v>
      </c>
      <c r="T4422" s="46" t="str">
        <f t="shared" si="904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905"/>
        <v>0</v>
      </c>
      <c r="W4422" s="46" t="str">
        <f t="shared" si="906"/>
        <v>-</v>
      </c>
      <c r="X4422" s="58">
        <f t="shared" si="907"/>
        <v>0</v>
      </c>
      <c r="Y4422" s="46" t="str">
        <f t="shared" si="908"/>
        <v>Yes</v>
      </c>
      <c r="Z4422" s="46" t="str">
        <f t="shared" si="909"/>
        <v>MID</v>
      </c>
    </row>
    <row r="4423" spans="1:26" x14ac:dyDescent="0.25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97"/>
        <v>3120</v>
      </c>
      <c r="L4423" s="46">
        <f t="shared" si="898"/>
        <v>3306</v>
      </c>
      <c r="M4423" s="46">
        <v>96</v>
      </c>
      <c r="N4423" s="46">
        <f t="shared" si="899"/>
        <v>3402</v>
      </c>
      <c r="O4423" s="46">
        <f t="shared" si="900"/>
        <v>282</v>
      </c>
      <c r="P4423" s="46" t="s">
        <v>30</v>
      </c>
      <c r="Q4423" s="58">
        <f t="shared" si="901"/>
        <v>0</v>
      </c>
      <c r="R4423" s="46">
        <f t="shared" si="902"/>
        <v>510.29999999999995</v>
      </c>
      <c r="S4423" s="58" t="str">
        <f t="shared" si="903"/>
        <v>No Discount</v>
      </c>
      <c r="T4423" s="46" t="str">
        <f t="shared" si="904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905"/>
        <v>0</v>
      </c>
      <c r="W4423" s="46" t="str">
        <f t="shared" si="906"/>
        <v>-</v>
      </c>
      <c r="X4423" s="58">
        <f t="shared" si="907"/>
        <v>0</v>
      </c>
      <c r="Y4423" s="46" t="str">
        <f t="shared" si="908"/>
        <v>Yes</v>
      </c>
      <c r="Z4423" s="46" t="str">
        <f t="shared" si="909"/>
        <v>Very high</v>
      </c>
    </row>
    <row r="4424" spans="1:26" x14ac:dyDescent="0.25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97"/>
        <v>399</v>
      </c>
      <c r="L4424" s="46">
        <f t="shared" si="898"/>
        <v>417</v>
      </c>
      <c r="M4424" s="46">
        <v>30</v>
      </c>
      <c r="N4424" s="46">
        <f t="shared" si="899"/>
        <v>447</v>
      </c>
      <c r="O4424" s="46">
        <f t="shared" si="900"/>
        <v>48</v>
      </c>
      <c r="P4424" s="46" t="s">
        <v>30</v>
      </c>
      <c r="Q4424" s="58">
        <f t="shared" si="901"/>
        <v>0</v>
      </c>
      <c r="R4424" s="46" t="str">
        <f t="shared" si="902"/>
        <v>-</v>
      </c>
      <c r="S4424" s="58" t="str">
        <f t="shared" si="903"/>
        <v>No Discount</v>
      </c>
      <c r="T4424" s="46" t="str">
        <f t="shared" si="904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905"/>
        <v>0</v>
      </c>
      <c r="W4424" s="46" t="str">
        <f t="shared" si="906"/>
        <v>-</v>
      </c>
      <c r="X4424" s="58">
        <f t="shared" si="907"/>
        <v>0</v>
      </c>
      <c r="Y4424" s="46" t="str">
        <f t="shared" si="908"/>
        <v>No</v>
      </c>
      <c r="Z4424" s="46" t="str">
        <f t="shared" si="909"/>
        <v>MID</v>
      </c>
    </row>
    <row r="4425" spans="1:26" x14ac:dyDescent="0.25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97"/>
        <v>14212</v>
      </c>
      <c r="L4425" s="46">
        <f t="shared" si="898"/>
        <v>15068</v>
      </c>
      <c r="M4425" s="46">
        <v>78</v>
      </c>
      <c r="N4425" s="46">
        <f t="shared" si="899"/>
        <v>15146</v>
      </c>
      <c r="O4425" s="46">
        <f t="shared" si="900"/>
        <v>934</v>
      </c>
      <c r="P4425" s="46" t="s">
        <v>28</v>
      </c>
      <c r="Q4425" s="58">
        <f t="shared" si="901"/>
        <v>0.3</v>
      </c>
      <c r="R4425" s="46">
        <f t="shared" si="902"/>
        <v>4543.8</v>
      </c>
      <c r="S4425" s="58" t="str">
        <f t="shared" si="903"/>
        <v>No Discount</v>
      </c>
      <c r="T4425" s="46" t="str">
        <f t="shared" si="904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905"/>
        <v>0.3</v>
      </c>
      <c r="W4425" s="46">
        <f t="shared" si="906"/>
        <v>4543.8</v>
      </c>
      <c r="X4425" s="58">
        <f t="shared" si="907"/>
        <v>0</v>
      </c>
      <c r="Y4425" s="46" t="str">
        <f t="shared" si="908"/>
        <v>Yes</v>
      </c>
      <c r="Z4425" s="46" t="str">
        <f t="shared" si="909"/>
        <v>Very high</v>
      </c>
    </row>
    <row r="4426" spans="1:26" x14ac:dyDescent="0.25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97"/>
        <v>33180</v>
      </c>
      <c r="L4426" s="46">
        <f t="shared" si="898"/>
        <v>36856</v>
      </c>
      <c r="M4426" s="46">
        <v>20</v>
      </c>
      <c r="N4426" s="46">
        <f t="shared" si="899"/>
        <v>36876</v>
      </c>
      <c r="O4426" s="46">
        <f t="shared" si="900"/>
        <v>3696</v>
      </c>
      <c r="P4426" s="46" t="s">
        <v>30</v>
      </c>
      <c r="Q4426" s="58">
        <f t="shared" si="901"/>
        <v>0</v>
      </c>
      <c r="R4426" s="46" t="str">
        <f t="shared" si="902"/>
        <v>-</v>
      </c>
      <c r="S4426" s="58">
        <f t="shared" si="903"/>
        <v>0.02</v>
      </c>
      <c r="T4426" s="46" t="str">
        <f t="shared" si="904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905"/>
        <v>0</v>
      </c>
      <c r="W4426" s="46" t="str">
        <f t="shared" si="906"/>
        <v>-</v>
      </c>
      <c r="X4426" s="58">
        <f t="shared" si="907"/>
        <v>0.02</v>
      </c>
      <c r="Y4426" s="46" t="str">
        <f t="shared" si="908"/>
        <v>Yes</v>
      </c>
      <c r="Z4426" s="46" t="str">
        <f t="shared" si="909"/>
        <v>LOW</v>
      </c>
    </row>
    <row r="4427" spans="1:26" x14ac:dyDescent="0.25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97"/>
        <v>7265</v>
      </c>
      <c r="L4427" s="46">
        <f t="shared" si="898"/>
        <v>7410</v>
      </c>
      <c r="M4427" s="46">
        <v>70</v>
      </c>
      <c r="N4427" s="46">
        <f t="shared" si="899"/>
        <v>7480</v>
      </c>
      <c r="O4427" s="46">
        <f t="shared" si="900"/>
        <v>215</v>
      </c>
      <c r="P4427" s="46" t="s">
        <v>28</v>
      </c>
      <c r="Q4427" s="58">
        <f t="shared" si="901"/>
        <v>0</v>
      </c>
      <c r="R4427" s="46" t="str">
        <f t="shared" si="902"/>
        <v>-</v>
      </c>
      <c r="S4427" s="58" t="str">
        <f t="shared" si="903"/>
        <v>No Discount</v>
      </c>
      <c r="T4427" s="46" t="str">
        <f t="shared" si="904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905"/>
        <v>0</v>
      </c>
      <c r="W4427" s="46" t="str">
        <f t="shared" si="906"/>
        <v>-</v>
      </c>
      <c r="X4427" s="58">
        <f t="shared" si="907"/>
        <v>0</v>
      </c>
      <c r="Y4427" s="46" t="str">
        <f t="shared" si="908"/>
        <v>No</v>
      </c>
      <c r="Z4427" s="46" t="str">
        <f t="shared" si="909"/>
        <v>Very high</v>
      </c>
    </row>
    <row r="4428" spans="1:26" x14ac:dyDescent="0.25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97"/>
        <v>463</v>
      </c>
      <c r="L4428" s="46">
        <f t="shared" si="898"/>
        <v>505</v>
      </c>
      <c r="M4428" s="46">
        <v>46</v>
      </c>
      <c r="N4428" s="46">
        <f t="shared" si="899"/>
        <v>551</v>
      </c>
      <c r="O4428" s="46">
        <f t="shared" si="900"/>
        <v>88</v>
      </c>
      <c r="P4428" s="46" t="s">
        <v>30</v>
      </c>
      <c r="Q4428" s="58">
        <f t="shared" si="901"/>
        <v>0</v>
      </c>
      <c r="R4428" s="46" t="str">
        <f t="shared" si="902"/>
        <v>-</v>
      </c>
      <c r="S4428" s="58" t="str">
        <f t="shared" si="903"/>
        <v>No Discount</v>
      </c>
      <c r="T4428" s="46" t="str">
        <f t="shared" si="904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905"/>
        <v>0</v>
      </c>
      <c r="W4428" s="46" t="str">
        <f t="shared" si="906"/>
        <v>-</v>
      </c>
      <c r="X4428" s="58">
        <f t="shared" si="907"/>
        <v>0</v>
      </c>
      <c r="Y4428" s="46" t="str">
        <f t="shared" si="908"/>
        <v>No</v>
      </c>
      <c r="Z4428" s="46" t="str">
        <f t="shared" si="909"/>
        <v>HIGH</v>
      </c>
    </row>
    <row r="4429" spans="1:26" x14ac:dyDescent="0.25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97"/>
        <v>4850</v>
      </c>
      <c r="L4429" s="46">
        <f t="shared" si="898"/>
        <v>5288</v>
      </c>
      <c r="M4429" s="46">
        <v>66</v>
      </c>
      <c r="N4429" s="46">
        <f t="shared" si="899"/>
        <v>5354</v>
      </c>
      <c r="O4429" s="46">
        <f t="shared" si="900"/>
        <v>504</v>
      </c>
      <c r="P4429" s="46" t="s">
        <v>152</v>
      </c>
      <c r="Q4429" s="58">
        <f t="shared" si="901"/>
        <v>0</v>
      </c>
      <c r="R4429" s="46" t="str">
        <f t="shared" si="902"/>
        <v>-</v>
      </c>
      <c r="S4429" s="58" t="str">
        <f t="shared" si="903"/>
        <v>No Discount</v>
      </c>
      <c r="T4429" s="46" t="str">
        <f t="shared" si="904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905"/>
        <v>0</v>
      </c>
      <c r="W4429" s="46" t="str">
        <f t="shared" si="906"/>
        <v>-</v>
      </c>
      <c r="X4429" s="58">
        <f t="shared" si="907"/>
        <v>0</v>
      </c>
      <c r="Y4429" s="46" t="str">
        <f t="shared" si="908"/>
        <v>Yes</v>
      </c>
      <c r="Z4429" s="46" t="str">
        <f t="shared" si="909"/>
        <v>Very high</v>
      </c>
    </row>
    <row r="4430" spans="1:26" x14ac:dyDescent="0.25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97"/>
        <v>14950</v>
      </c>
      <c r="L4430" s="46">
        <f t="shared" si="898"/>
        <v>16320</v>
      </c>
      <c r="M4430" s="46">
        <v>37</v>
      </c>
      <c r="N4430" s="46">
        <f t="shared" si="899"/>
        <v>16357</v>
      </c>
      <c r="O4430" s="46">
        <f t="shared" si="900"/>
        <v>1407</v>
      </c>
      <c r="P4430" s="46" t="s">
        <v>30</v>
      </c>
      <c r="Q4430" s="58">
        <f t="shared" si="901"/>
        <v>0.3</v>
      </c>
      <c r="R4430" s="46">
        <f t="shared" si="902"/>
        <v>4907.0999999999995</v>
      </c>
      <c r="S4430" s="58" t="str">
        <f t="shared" si="903"/>
        <v>No Discount</v>
      </c>
      <c r="T4430" s="46" t="str">
        <f t="shared" si="904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905"/>
        <v>0.3</v>
      </c>
      <c r="W4430" s="46">
        <f t="shared" si="906"/>
        <v>4907.0999999999995</v>
      </c>
      <c r="X4430" s="58">
        <f t="shared" si="907"/>
        <v>0</v>
      </c>
      <c r="Y4430" s="46" t="str">
        <f t="shared" si="908"/>
        <v>Yes</v>
      </c>
      <c r="Z4430" s="46" t="str">
        <f t="shared" si="909"/>
        <v>MID</v>
      </c>
    </row>
    <row r="4431" spans="1:26" x14ac:dyDescent="0.25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97"/>
        <v>513</v>
      </c>
      <c r="L4431" s="46">
        <f t="shared" si="898"/>
        <v>537</v>
      </c>
      <c r="M4431" s="46">
        <v>30</v>
      </c>
      <c r="N4431" s="46">
        <f t="shared" si="899"/>
        <v>567</v>
      </c>
      <c r="O4431" s="46">
        <f t="shared" si="900"/>
        <v>54</v>
      </c>
      <c r="P4431" s="46" t="s">
        <v>28</v>
      </c>
      <c r="Q4431" s="58">
        <f t="shared" si="901"/>
        <v>0</v>
      </c>
      <c r="R4431" s="46" t="str">
        <f t="shared" si="902"/>
        <v>-</v>
      </c>
      <c r="S4431" s="58" t="str">
        <f t="shared" si="903"/>
        <v>No Discount</v>
      </c>
      <c r="T4431" s="46" t="str">
        <f t="shared" si="904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905"/>
        <v>0</v>
      </c>
      <c r="W4431" s="46" t="str">
        <f t="shared" si="906"/>
        <v>-</v>
      </c>
      <c r="X4431" s="58">
        <f t="shared" si="907"/>
        <v>0</v>
      </c>
      <c r="Y4431" s="46" t="str">
        <f t="shared" si="908"/>
        <v>No</v>
      </c>
      <c r="Z4431" s="46" t="str">
        <f t="shared" si="909"/>
        <v>MID</v>
      </c>
    </row>
    <row r="4432" spans="1:26" x14ac:dyDescent="0.25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97"/>
        <v>149</v>
      </c>
      <c r="L4432" s="46">
        <f t="shared" si="898"/>
        <v>165</v>
      </c>
      <c r="M4432" s="46">
        <v>30</v>
      </c>
      <c r="N4432" s="46">
        <f t="shared" si="899"/>
        <v>195</v>
      </c>
      <c r="O4432" s="46">
        <f t="shared" si="900"/>
        <v>46</v>
      </c>
      <c r="P4432" s="46" t="s">
        <v>28</v>
      </c>
      <c r="Q4432" s="58">
        <f t="shared" si="901"/>
        <v>0</v>
      </c>
      <c r="R4432" s="46">
        <f t="shared" si="902"/>
        <v>54.600000000000009</v>
      </c>
      <c r="S4432" s="58" t="str">
        <f t="shared" si="903"/>
        <v>No Discount</v>
      </c>
      <c r="T4432" s="46" t="str">
        <f t="shared" si="904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905"/>
        <v>0</v>
      </c>
      <c r="W4432" s="46">
        <f t="shared" si="906"/>
        <v>54.600000000000009</v>
      </c>
      <c r="X4432" s="58">
        <f t="shared" si="907"/>
        <v>0</v>
      </c>
      <c r="Y4432" s="46" t="str">
        <f t="shared" si="908"/>
        <v>No</v>
      </c>
      <c r="Z4432" s="46" t="str">
        <f t="shared" si="909"/>
        <v>MID</v>
      </c>
    </row>
    <row r="4433" spans="1:26" x14ac:dyDescent="0.25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97"/>
        <v>5502</v>
      </c>
      <c r="L4433" s="46">
        <f t="shared" si="898"/>
        <v>5775</v>
      </c>
      <c r="M4433" s="46">
        <v>80</v>
      </c>
      <c r="N4433" s="46">
        <f t="shared" si="899"/>
        <v>5855</v>
      </c>
      <c r="O4433" s="46">
        <f t="shared" si="900"/>
        <v>353</v>
      </c>
      <c r="P4433" s="46" t="s">
        <v>30</v>
      </c>
      <c r="Q4433" s="58">
        <f t="shared" si="901"/>
        <v>0</v>
      </c>
      <c r="R4433" s="46" t="str">
        <f t="shared" si="902"/>
        <v>-</v>
      </c>
      <c r="S4433" s="58" t="str">
        <f t="shared" si="903"/>
        <v>No Discount</v>
      </c>
      <c r="T4433" s="46" t="str">
        <f t="shared" si="904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905"/>
        <v>0</v>
      </c>
      <c r="W4433" s="46" t="str">
        <f t="shared" si="906"/>
        <v>-</v>
      </c>
      <c r="X4433" s="58">
        <f t="shared" si="907"/>
        <v>0</v>
      </c>
      <c r="Y4433" s="46" t="str">
        <f t="shared" si="908"/>
        <v>Yes</v>
      </c>
      <c r="Z4433" s="46" t="str">
        <f t="shared" si="909"/>
        <v>Very high</v>
      </c>
    </row>
    <row r="4434" spans="1:26" x14ac:dyDescent="0.25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97"/>
        <v>5256</v>
      </c>
      <c r="L4434" s="46">
        <f t="shared" si="898"/>
        <v>5518</v>
      </c>
      <c r="M4434" s="46">
        <v>82</v>
      </c>
      <c r="N4434" s="46">
        <f t="shared" si="899"/>
        <v>5600</v>
      </c>
      <c r="O4434" s="46">
        <f t="shared" si="900"/>
        <v>344</v>
      </c>
      <c r="P4434" s="46" t="s">
        <v>30</v>
      </c>
      <c r="Q4434" s="58">
        <f t="shared" si="901"/>
        <v>0</v>
      </c>
      <c r="R4434" s="46" t="str">
        <f t="shared" si="902"/>
        <v>-</v>
      </c>
      <c r="S4434" s="58" t="str">
        <f t="shared" si="903"/>
        <v>No Discount</v>
      </c>
      <c r="T4434" s="46" t="str">
        <f t="shared" si="904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905"/>
        <v>0</v>
      </c>
      <c r="W4434" s="46" t="str">
        <f t="shared" si="906"/>
        <v>-</v>
      </c>
      <c r="X4434" s="58">
        <f t="shared" si="907"/>
        <v>0</v>
      </c>
      <c r="Y4434" s="46" t="str">
        <f t="shared" si="908"/>
        <v>Yes</v>
      </c>
      <c r="Z4434" s="46" t="str">
        <f t="shared" si="909"/>
        <v>Very high</v>
      </c>
    </row>
    <row r="4435" spans="1:26" x14ac:dyDescent="0.25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97"/>
        <v>7337</v>
      </c>
      <c r="L4435" s="46">
        <f t="shared" si="898"/>
        <v>7623</v>
      </c>
      <c r="M4435" s="46">
        <v>98</v>
      </c>
      <c r="N4435" s="46">
        <f t="shared" si="899"/>
        <v>7721</v>
      </c>
      <c r="O4435" s="46">
        <f t="shared" si="900"/>
        <v>384</v>
      </c>
      <c r="P4435" s="46" t="s">
        <v>30</v>
      </c>
      <c r="Q4435" s="58">
        <f t="shared" si="901"/>
        <v>0</v>
      </c>
      <c r="R4435" s="46" t="str">
        <f t="shared" si="902"/>
        <v>-</v>
      </c>
      <c r="S4435" s="58" t="str">
        <f t="shared" si="903"/>
        <v>No Discount</v>
      </c>
      <c r="T4435" s="46" t="str">
        <f t="shared" si="904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905"/>
        <v>0</v>
      </c>
      <c r="W4435" s="46" t="str">
        <f t="shared" si="906"/>
        <v>-</v>
      </c>
      <c r="X4435" s="58">
        <f t="shared" si="907"/>
        <v>0</v>
      </c>
      <c r="Y4435" s="46" t="str">
        <f t="shared" si="908"/>
        <v>No</v>
      </c>
      <c r="Z4435" s="46" t="str">
        <f t="shared" si="909"/>
        <v>Very high</v>
      </c>
    </row>
    <row r="4436" spans="1:26" x14ac:dyDescent="0.25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97"/>
        <v>15798</v>
      </c>
      <c r="L4436" s="46">
        <f t="shared" si="898"/>
        <v>17718</v>
      </c>
      <c r="M4436" s="46">
        <v>30</v>
      </c>
      <c r="N4436" s="46">
        <f t="shared" si="899"/>
        <v>17748</v>
      </c>
      <c r="O4436" s="46">
        <f t="shared" si="900"/>
        <v>1950</v>
      </c>
      <c r="P4436" s="46" t="s">
        <v>28</v>
      </c>
      <c r="Q4436" s="58">
        <f t="shared" si="901"/>
        <v>0</v>
      </c>
      <c r="R4436" s="46" t="str">
        <f t="shared" si="902"/>
        <v>-</v>
      </c>
      <c r="S4436" s="58" t="str">
        <f t="shared" si="903"/>
        <v>No Discount</v>
      </c>
      <c r="T4436" s="46" t="str">
        <f t="shared" si="904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905"/>
        <v>0</v>
      </c>
      <c r="W4436" s="46" t="str">
        <f t="shared" si="906"/>
        <v>-</v>
      </c>
      <c r="X4436" s="58">
        <f t="shared" si="907"/>
        <v>0</v>
      </c>
      <c r="Y4436" s="46" t="str">
        <f t="shared" si="908"/>
        <v>Yes</v>
      </c>
      <c r="Z4436" s="46" t="str">
        <f t="shared" si="909"/>
        <v>MID</v>
      </c>
    </row>
    <row r="4437" spans="1:26" x14ac:dyDescent="0.25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97"/>
        <v>1335</v>
      </c>
      <c r="L4437" s="46">
        <f t="shared" si="898"/>
        <v>1498</v>
      </c>
      <c r="M4437" s="46">
        <v>86</v>
      </c>
      <c r="N4437" s="46">
        <f t="shared" si="899"/>
        <v>1584</v>
      </c>
      <c r="O4437" s="46">
        <f t="shared" si="900"/>
        <v>249</v>
      </c>
      <c r="P4437" s="46" t="s">
        <v>30</v>
      </c>
      <c r="Q4437" s="58">
        <f t="shared" si="901"/>
        <v>0</v>
      </c>
      <c r="R4437" s="46" t="str">
        <f t="shared" si="902"/>
        <v>-</v>
      </c>
      <c r="S4437" s="58" t="str">
        <f t="shared" si="903"/>
        <v>No Discount</v>
      </c>
      <c r="T4437" s="46" t="str">
        <f t="shared" si="904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905"/>
        <v>0</v>
      </c>
      <c r="W4437" s="46" t="str">
        <f t="shared" si="906"/>
        <v>-</v>
      </c>
      <c r="X4437" s="58">
        <f t="shared" si="907"/>
        <v>0</v>
      </c>
      <c r="Y4437" s="46" t="str">
        <f t="shared" si="908"/>
        <v>Yes</v>
      </c>
      <c r="Z4437" s="46" t="str">
        <f t="shared" si="909"/>
        <v>Very high</v>
      </c>
    </row>
    <row r="4438" spans="1:26" x14ac:dyDescent="0.25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97"/>
        <v>10452</v>
      </c>
      <c r="L4438" s="46">
        <f t="shared" si="898"/>
        <v>11070</v>
      </c>
      <c r="M4438" s="46">
        <v>77</v>
      </c>
      <c r="N4438" s="46">
        <f t="shared" si="899"/>
        <v>11147</v>
      </c>
      <c r="O4438" s="46">
        <f t="shared" si="900"/>
        <v>695</v>
      </c>
      <c r="P4438" s="46" t="s">
        <v>28</v>
      </c>
      <c r="Q4438" s="58">
        <f t="shared" si="901"/>
        <v>0.3</v>
      </c>
      <c r="R4438" s="46">
        <f t="shared" si="902"/>
        <v>3344.1</v>
      </c>
      <c r="S4438" s="58" t="str">
        <f t="shared" si="903"/>
        <v>No Discount</v>
      </c>
      <c r="T4438" s="46" t="str">
        <f t="shared" si="904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905"/>
        <v>0.3</v>
      </c>
      <c r="W4438" s="46">
        <f t="shared" si="906"/>
        <v>3344.1</v>
      </c>
      <c r="X4438" s="58">
        <f t="shared" si="907"/>
        <v>0</v>
      </c>
      <c r="Y4438" s="46" t="str">
        <f t="shared" si="908"/>
        <v>No</v>
      </c>
      <c r="Z4438" s="46" t="str">
        <f t="shared" si="909"/>
        <v>Very high</v>
      </c>
    </row>
    <row r="4439" spans="1:26" x14ac:dyDescent="0.25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97"/>
        <v>66074</v>
      </c>
      <c r="L4439" s="46">
        <f t="shared" si="898"/>
        <v>70700</v>
      </c>
      <c r="M4439" s="46">
        <v>51</v>
      </c>
      <c r="N4439" s="46">
        <f t="shared" si="899"/>
        <v>70751</v>
      </c>
      <c r="O4439" s="46">
        <f t="shared" si="900"/>
        <v>4677</v>
      </c>
      <c r="P4439" s="46" t="s">
        <v>30</v>
      </c>
      <c r="Q4439" s="58">
        <f t="shared" si="901"/>
        <v>0.3</v>
      </c>
      <c r="R4439" s="46">
        <f t="shared" si="902"/>
        <v>21225.3</v>
      </c>
      <c r="S4439" s="58" t="str">
        <f t="shared" si="903"/>
        <v>No Discount</v>
      </c>
      <c r="T4439" s="46" t="str">
        <f t="shared" si="904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905"/>
        <v>0.3</v>
      </c>
      <c r="W4439" s="46">
        <f t="shared" si="906"/>
        <v>21225.3</v>
      </c>
      <c r="X4439" s="58">
        <f t="shared" si="907"/>
        <v>0</v>
      </c>
      <c r="Y4439" s="46" t="str">
        <f t="shared" si="908"/>
        <v>Yes</v>
      </c>
      <c r="Z4439" s="46" t="str">
        <f t="shared" si="909"/>
        <v>HIGH</v>
      </c>
    </row>
    <row r="4440" spans="1:26" x14ac:dyDescent="0.25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97"/>
        <v>2720</v>
      </c>
      <c r="L4440" s="46">
        <f t="shared" si="898"/>
        <v>2882</v>
      </c>
      <c r="M4440" s="46">
        <v>42</v>
      </c>
      <c r="N4440" s="46">
        <f t="shared" si="899"/>
        <v>2924</v>
      </c>
      <c r="O4440" s="46">
        <f t="shared" si="900"/>
        <v>204</v>
      </c>
      <c r="P4440" s="46" t="s">
        <v>30</v>
      </c>
      <c r="Q4440" s="58">
        <f t="shared" si="901"/>
        <v>0</v>
      </c>
      <c r="R4440" s="46" t="str">
        <f t="shared" si="902"/>
        <v>-</v>
      </c>
      <c r="S4440" s="58" t="str">
        <f t="shared" si="903"/>
        <v>No Discount</v>
      </c>
      <c r="T4440" s="46" t="str">
        <f t="shared" si="904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905"/>
        <v>0</v>
      </c>
      <c r="W4440" s="46" t="str">
        <f t="shared" si="906"/>
        <v>-</v>
      </c>
      <c r="X4440" s="58">
        <f t="shared" si="907"/>
        <v>0</v>
      </c>
      <c r="Y4440" s="46" t="str">
        <f t="shared" si="908"/>
        <v>No</v>
      </c>
      <c r="Z4440" s="46" t="str">
        <f t="shared" si="909"/>
        <v>HIGH</v>
      </c>
    </row>
    <row r="4441" spans="1:26" x14ac:dyDescent="0.25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97"/>
        <v>3278</v>
      </c>
      <c r="L4441" s="46">
        <f t="shared" si="898"/>
        <v>3406</v>
      </c>
      <c r="M4441" s="46">
        <v>72</v>
      </c>
      <c r="N4441" s="46">
        <f t="shared" si="899"/>
        <v>3478</v>
      </c>
      <c r="O4441" s="46">
        <f t="shared" si="900"/>
        <v>200</v>
      </c>
      <c r="P4441" s="46" t="s">
        <v>30</v>
      </c>
      <c r="Q4441" s="58">
        <f t="shared" si="901"/>
        <v>0</v>
      </c>
      <c r="R4441" s="46">
        <f t="shared" si="902"/>
        <v>973.84000000000015</v>
      </c>
      <c r="S4441" s="58" t="str">
        <f t="shared" si="903"/>
        <v>No Discount</v>
      </c>
      <c r="T4441" s="46" t="str">
        <f t="shared" si="904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905"/>
        <v>0</v>
      </c>
      <c r="W4441" s="46">
        <f t="shared" si="906"/>
        <v>973.84000000000015</v>
      </c>
      <c r="X4441" s="58">
        <f t="shared" si="907"/>
        <v>0</v>
      </c>
      <c r="Y4441" s="46" t="str">
        <f t="shared" si="908"/>
        <v>Yes</v>
      </c>
      <c r="Z4441" s="46" t="str">
        <f t="shared" si="909"/>
        <v>Very high</v>
      </c>
    </row>
    <row r="4442" spans="1:26" x14ac:dyDescent="0.25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97"/>
        <v>12100</v>
      </c>
      <c r="L4442" s="46">
        <f t="shared" si="898"/>
        <v>12580</v>
      </c>
      <c r="M4442" s="46">
        <v>81</v>
      </c>
      <c r="N4442" s="46">
        <f t="shared" si="899"/>
        <v>12661</v>
      </c>
      <c r="O4442" s="46">
        <f t="shared" si="900"/>
        <v>561</v>
      </c>
      <c r="P4442" s="46" t="s">
        <v>30</v>
      </c>
      <c r="Q4442" s="58">
        <f t="shared" si="901"/>
        <v>0</v>
      </c>
      <c r="R4442" s="46" t="str">
        <f t="shared" si="902"/>
        <v>-</v>
      </c>
      <c r="S4442" s="58" t="str">
        <f t="shared" si="903"/>
        <v>No Discount</v>
      </c>
      <c r="T4442" s="46" t="str">
        <f t="shared" si="904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905"/>
        <v>0</v>
      </c>
      <c r="W4442" s="46" t="str">
        <f t="shared" si="906"/>
        <v>-</v>
      </c>
      <c r="X4442" s="58">
        <f t="shared" si="907"/>
        <v>0</v>
      </c>
      <c r="Y4442" s="46" t="str">
        <f t="shared" si="908"/>
        <v>Yes</v>
      </c>
      <c r="Z4442" s="46" t="str">
        <f t="shared" si="909"/>
        <v>Very high</v>
      </c>
    </row>
    <row r="4443" spans="1:26" x14ac:dyDescent="0.25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97"/>
        <v>16066</v>
      </c>
      <c r="L4443" s="46">
        <f t="shared" si="898"/>
        <v>16702</v>
      </c>
      <c r="M4443" s="46">
        <v>46</v>
      </c>
      <c r="N4443" s="46">
        <f t="shared" si="899"/>
        <v>16748</v>
      </c>
      <c r="O4443" s="46">
        <f t="shared" si="900"/>
        <v>682</v>
      </c>
      <c r="P4443" s="46" t="s">
        <v>30</v>
      </c>
      <c r="Q4443" s="58">
        <f t="shared" si="901"/>
        <v>0</v>
      </c>
      <c r="R4443" s="46" t="str">
        <f t="shared" si="902"/>
        <v>-</v>
      </c>
      <c r="S4443" s="58" t="str">
        <f t="shared" si="903"/>
        <v>No Discount</v>
      </c>
      <c r="T4443" s="46" t="str">
        <f t="shared" si="904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905"/>
        <v>0</v>
      </c>
      <c r="W4443" s="46" t="str">
        <f t="shared" si="906"/>
        <v>-</v>
      </c>
      <c r="X4443" s="58">
        <f t="shared" si="907"/>
        <v>0</v>
      </c>
      <c r="Y4443" s="46" t="str">
        <f t="shared" si="908"/>
        <v>Yes</v>
      </c>
      <c r="Z4443" s="46" t="str">
        <f t="shared" si="909"/>
        <v>HIGH</v>
      </c>
    </row>
    <row r="4444" spans="1:26" x14ac:dyDescent="0.25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97"/>
        <v>20559</v>
      </c>
      <c r="L4444" s="46">
        <f t="shared" si="898"/>
        <v>21371</v>
      </c>
      <c r="M4444" s="46">
        <v>24</v>
      </c>
      <c r="N4444" s="46">
        <f t="shared" si="899"/>
        <v>21395</v>
      </c>
      <c r="O4444" s="46">
        <f t="shared" si="900"/>
        <v>836</v>
      </c>
      <c r="P4444" s="46" t="s">
        <v>30</v>
      </c>
      <c r="Q4444" s="58">
        <f t="shared" si="901"/>
        <v>0</v>
      </c>
      <c r="R4444" s="46" t="str">
        <f t="shared" si="902"/>
        <v>-</v>
      </c>
      <c r="S4444" s="58" t="str">
        <f t="shared" si="903"/>
        <v>No Discount</v>
      </c>
      <c r="T4444" s="46" t="str">
        <f t="shared" si="904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905"/>
        <v>0</v>
      </c>
      <c r="W4444" s="46" t="str">
        <f t="shared" si="906"/>
        <v>-</v>
      </c>
      <c r="X4444" s="58">
        <f t="shared" si="907"/>
        <v>0</v>
      </c>
      <c r="Y4444" s="46" t="str">
        <f t="shared" si="908"/>
        <v>Yes</v>
      </c>
      <c r="Z4444" s="46" t="str">
        <f t="shared" si="909"/>
        <v>MID</v>
      </c>
    </row>
    <row r="4445" spans="1:26" x14ac:dyDescent="0.25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97"/>
        <v>684</v>
      </c>
      <c r="L4445" s="46">
        <f t="shared" si="898"/>
        <v>740</v>
      </c>
      <c r="M4445" s="46">
        <v>30</v>
      </c>
      <c r="N4445" s="46">
        <f t="shared" si="899"/>
        <v>770</v>
      </c>
      <c r="O4445" s="46">
        <f t="shared" si="900"/>
        <v>86</v>
      </c>
      <c r="P4445" s="46" t="s">
        <v>30</v>
      </c>
      <c r="Q4445" s="58">
        <f t="shared" si="901"/>
        <v>0.3</v>
      </c>
      <c r="R4445" s="46">
        <f t="shared" si="902"/>
        <v>231</v>
      </c>
      <c r="S4445" s="58" t="str">
        <f t="shared" si="903"/>
        <v>No Discount</v>
      </c>
      <c r="T4445" s="46" t="str">
        <f t="shared" si="904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905"/>
        <v>0.3</v>
      </c>
      <c r="W4445" s="46">
        <f t="shared" si="906"/>
        <v>231</v>
      </c>
      <c r="X4445" s="58">
        <f t="shared" si="907"/>
        <v>0</v>
      </c>
      <c r="Y4445" s="46" t="str">
        <f t="shared" si="908"/>
        <v>No</v>
      </c>
      <c r="Z4445" s="46" t="str">
        <f t="shared" si="909"/>
        <v>MID</v>
      </c>
    </row>
    <row r="4446" spans="1:26" x14ac:dyDescent="0.25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97"/>
        <v>24816</v>
      </c>
      <c r="L4446" s="46">
        <f t="shared" si="898"/>
        <v>26832</v>
      </c>
      <c r="M4446" s="46">
        <v>73</v>
      </c>
      <c r="N4446" s="46">
        <f t="shared" si="899"/>
        <v>26905</v>
      </c>
      <c r="O4446" s="46">
        <f t="shared" si="900"/>
        <v>2089</v>
      </c>
      <c r="P4446" s="46" t="s">
        <v>64</v>
      </c>
      <c r="Q4446" s="58">
        <f t="shared" si="901"/>
        <v>0</v>
      </c>
      <c r="R4446" s="46">
        <f t="shared" si="902"/>
        <v>4035.75</v>
      </c>
      <c r="S4446" s="58" t="str">
        <f t="shared" si="903"/>
        <v>No Discount</v>
      </c>
      <c r="T4446" s="46" t="str">
        <f t="shared" si="904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905"/>
        <v>0</v>
      </c>
      <c r="W4446" s="46" t="str">
        <f t="shared" si="906"/>
        <v>-</v>
      </c>
      <c r="X4446" s="58">
        <f t="shared" si="907"/>
        <v>0</v>
      </c>
      <c r="Y4446" s="46" t="str">
        <f t="shared" si="908"/>
        <v>Yes</v>
      </c>
      <c r="Z4446" s="46" t="str">
        <f t="shared" si="909"/>
        <v>Very high</v>
      </c>
    </row>
    <row r="4447" spans="1:26" x14ac:dyDescent="0.25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97"/>
        <v>4288</v>
      </c>
      <c r="L4447" s="46">
        <f t="shared" si="898"/>
        <v>4676</v>
      </c>
      <c r="M4447" s="46">
        <v>75</v>
      </c>
      <c r="N4447" s="46">
        <f t="shared" si="899"/>
        <v>4751</v>
      </c>
      <c r="O4447" s="46">
        <f t="shared" si="900"/>
        <v>463</v>
      </c>
      <c r="P4447" s="46" t="s">
        <v>152</v>
      </c>
      <c r="Q4447" s="58">
        <f t="shared" si="901"/>
        <v>0</v>
      </c>
      <c r="R4447" s="46" t="str">
        <f t="shared" si="902"/>
        <v>-</v>
      </c>
      <c r="S4447" s="58" t="str">
        <f t="shared" si="903"/>
        <v>No Discount</v>
      </c>
      <c r="T4447" s="46" t="str">
        <f t="shared" si="904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905"/>
        <v>0</v>
      </c>
      <c r="W4447" s="46" t="str">
        <f t="shared" si="906"/>
        <v>-</v>
      </c>
      <c r="X4447" s="58">
        <f t="shared" si="907"/>
        <v>0</v>
      </c>
      <c r="Y4447" s="46" t="str">
        <f t="shared" si="908"/>
        <v>No</v>
      </c>
      <c r="Z4447" s="46" t="str">
        <f t="shared" si="909"/>
        <v>Very high</v>
      </c>
    </row>
    <row r="4448" spans="1:26" x14ac:dyDescent="0.25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97"/>
        <v>3044</v>
      </c>
      <c r="L4448" s="46">
        <f t="shared" si="898"/>
        <v>3316</v>
      </c>
      <c r="M4448" s="46">
        <v>79</v>
      </c>
      <c r="N4448" s="46">
        <f t="shared" si="899"/>
        <v>3395</v>
      </c>
      <c r="O4448" s="46">
        <f t="shared" si="900"/>
        <v>351</v>
      </c>
      <c r="P4448" s="46" t="s">
        <v>30</v>
      </c>
      <c r="Q4448" s="58">
        <f t="shared" si="901"/>
        <v>0</v>
      </c>
      <c r="R4448" s="46">
        <f t="shared" si="902"/>
        <v>509.25</v>
      </c>
      <c r="S4448" s="58" t="str">
        <f t="shared" si="903"/>
        <v>No Discount</v>
      </c>
      <c r="T4448" s="46" t="str">
        <f t="shared" si="904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905"/>
        <v>0</v>
      </c>
      <c r="W4448" s="46" t="str">
        <f t="shared" si="906"/>
        <v>-</v>
      </c>
      <c r="X4448" s="58">
        <f t="shared" si="907"/>
        <v>0</v>
      </c>
      <c r="Y4448" s="46" t="str">
        <f t="shared" si="908"/>
        <v>No</v>
      </c>
      <c r="Z4448" s="46" t="str">
        <f t="shared" si="909"/>
        <v>Very high</v>
      </c>
    </row>
    <row r="4449" spans="1:26" x14ac:dyDescent="0.25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97"/>
        <v>1592</v>
      </c>
      <c r="L4449" s="46">
        <f t="shared" si="898"/>
        <v>1770</v>
      </c>
      <c r="M4449" s="46">
        <v>53</v>
      </c>
      <c r="N4449" s="46">
        <f t="shared" si="899"/>
        <v>1823</v>
      </c>
      <c r="O4449" s="46">
        <f t="shared" si="900"/>
        <v>231</v>
      </c>
      <c r="P4449" s="46" t="s">
        <v>30</v>
      </c>
      <c r="Q4449" s="58">
        <f t="shared" si="901"/>
        <v>0</v>
      </c>
      <c r="R4449" s="46" t="str">
        <f t="shared" si="902"/>
        <v>-</v>
      </c>
      <c r="S4449" s="58" t="str">
        <f t="shared" si="903"/>
        <v>No Discount</v>
      </c>
      <c r="T4449" s="46" t="str">
        <f t="shared" si="904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905"/>
        <v>0</v>
      </c>
      <c r="W4449" s="46" t="str">
        <f t="shared" si="906"/>
        <v>-</v>
      </c>
      <c r="X4449" s="58">
        <f t="shared" si="907"/>
        <v>0</v>
      </c>
      <c r="Y4449" s="46" t="str">
        <f t="shared" si="908"/>
        <v>Yes</v>
      </c>
      <c r="Z4449" s="46" t="str">
        <f t="shared" si="909"/>
        <v>HIGH</v>
      </c>
    </row>
    <row r="4450" spans="1:26" x14ac:dyDescent="0.25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97"/>
        <v>21192</v>
      </c>
      <c r="L4450" s="46">
        <f t="shared" si="898"/>
        <v>22869</v>
      </c>
      <c r="M4450" s="46">
        <v>63</v>
      </c>
      <c r="N4450" s="46">
        <f t="shared" si="899"/>
        <v>22932</v>
      </c>
      <c r="O4450" s="46">
        <f t="shared" si="900"/>
        <v>1740</v>
      </c>
      <c r="P4450" s="46" t="s">
        <v>30</v>
      </c>
      <c r="Q4450" s="58">
        <f t="shared" si="901"/>
        <v>0</v>
      </c>
      <c r="R4450" s="46">
        <f t="shared" si="902"/>
        <v>6420.9600000000009</v>
      </c>
      <c r="S4450" s="58" t="str">
        <f t="shared" si="903"/>
        <v>No Discount</v>
      </c>
      <c r="T4450" s="46" t="str">
        <f t="shared" si="904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905"/>
        <v>0</v>
      </c>
      <c r="W4450" s="46">
        <f t="shared" si="906"/>
        <v>6420.9600000000009</v>
      </c>
      <c r="X4450" s="58">
        <f t="shared" si="907"/>
        <v>0</v>
      </c>
      <c r="Y4450" s="46" t="str">
        <f t="shared" si="908"/>
        <v>Yes</v>
      </c>
      <c r="Z4450" s="46" t="str">
        <f t="shared" si="909"/>
        <v>Very high</v>
      </c>
    </row>
    <row r="4451" spans="1:26" x14ac:dyDescent="0.25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97"/>
        <v>26048</v>
      </c>
      <c r="L4451" s="46">
        <f t="shared" si="898"/>
        <v>27072</v>
      </c>
      <c r="M4451" s="46">
        <v>63</v>
      </c>
      <c r="N4451" s="46">
        <f t="shared" si="899"/>
        <v>27135</v>
      </c>
      <c r="O4451" s="46">
        <f t="shared" si="900"/>
        <v>1087</v>
      </c>
      <c r="P4451" s="46" t="s">
        <v>30</v>
      </c>
      <c r="Q4451" s="58">
        <f t="shared" si="901"/>
        <v>0</v>
      </c>
      <c r="R4451" s="46">
        <f t="shared" si="902"/>
        <v>7597.8000000000011</v>
      </c>
      <c r="S4451" s="58" t="str">
        <f t="shared" si="903"/>
        <v>No Discount</v>
      </c>
      <c r="T4451" s="46" t="str">
        <f t="shared" si="904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905"/>
        <v>0</v>
      </c>
      <c r="W4451" s="46">
        <f t="shared" si="906"/>
        <v>7597.8000000000011</v>
      </c>
      <c r="X4451" s="58">
        <f t="shared" si="907"/>
        <v>0</v>
      </c>
      <c r="Y4451" s="46" t="str">
        <f t="shared" si="908"/>
        <v>Yes</v>
      </c>
      <c r="Z4451" s="46" t="str">
        <f t="shared" si="909"/>
        <v>Very high</v>
      </c>
    </row>
    <row r="4452" spans="1:26" x14ac:dyDescent="0.25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97"/>
        <v>1392</v>
      </c>
      <c r="L4452" s="46">
        <f t="shared" si="898"/>
        <v>1502</v>
      </c>
      <c r="M4452" s="46">
        <v>26</v>
      </c>
      <c r="N4452" s="46">
        <f t="shared" si="899"/>
        <v>1528</v>
      </c>
      <c r="O4452" s="46">
        <f t="shared" si="900"/>
        <v>136</v>
      </c>
      <c r="P4452" s="46" t="s">
        <v>30</v>
      </c>
      <c r="Q4452" s="58">
        <f t="shared" si="901"/>
        <v>0</v>
      </c>
      <c r="R4452" s="46" t="str">
        <f t="shared" si="902"/>
        <v>-</v>
      </c>
      <c r="S4452" s="58" t="str">
        <f t="shared" si="903"/>
        <v>No Discount</v>
      </c>
      <c r="T4452" s="46" t="str">
        <f t="shared" si="904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905"/>
        <v>0</v>
      </c>
      <c r="W4452" s="46" t="str">
        <f t="shared" si="906"/>
        <v>-</v>
      </c>
      <c r="X4452" s="58">
        <f t="shared" si="907"/>
        <v>0</v>
      </c>
      <c r="Y4452" s="46" t="str">
        <f t="shared" si="908"/>
        <v>No</v>
      </c>
      <c r="Z4452" s="46" t="str">
        <f t="shared" si="909"/>
        <v>MID</v>
      </c>
    </row>
    <row r="4453" spans="1:26" x14ac:dyDescent="0.25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97"/>
        <v>7026</v>
      </c>
      <c r="L4453" s="46">
        <f t="shared" si="898"/>
        <v>7658</v>
      </c>
      <c r="M4453" s="46">
        <v>44</v>
      </c>
      <c r="N4453" s="46">
        <f t="shared" si="899"/>
        <v>7702</v>
      </c>
      <c r="O4453" s="46">
        <f t="shared" si="900"/>
        <v>676</v>
      </c>
      <c r="P4453" s="46" t="s">
        <v>30</v>
      </c>
      <c r="Q4453" s="58">
        <f t="shared" si="901"/>
        <v>0</v>
      </c>
      <c r="R4453" s="46" t="str">
        <f t="shared" si="902"/>
        <v>-</v>
      </c>
      <c r="S4453" s="58" t="str">
        <f t="shared" si="903"/>
        <v>No Discount</v>
      </c>
      <c r="T4453" s="46" t="str">
        <f t="shared" si="904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si="905"/>
        <v>0</v>
      </c>
      <c r="W4453" s="46" t="str">
        <f t="shared" si="906"/>
        <v>-</v>
      </c>
      <c r="X4453" s="58">
        <f t="shared" si="907"/>
        <v>0</v>
      </c>
      <c r="Y4453" s="46" t="str">
        <f t="shared" si="908"/>
        <v>Yes</v>
      </c>
      <c r="Z4453" s="46" t="str">
        <f t="shared" si="909"/>
        <v>HIGH</v>
      </c>
    </row>
    <row r="4454" spans="1:26" x14ac:dyDescent="0.25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97"/>
        <v>15754</v>
      </c>
      <c r="L4454" s="46">
        <f t="shared" si="898"/>
        <v>17504</v>
      </c>
      <c r="M4454" s="46">
        <v>100</v>
      </c>
      <c r="N4454" s="46">
        <f t="shared" si="899"/>
        <v>17604</v>
      </c>
      <c r="O4454" s="46">
        <f t="shared" si="900"/>
        <v>1850</v>
      </c>
      <c r="P4454" s="46" t="s">
        <v>152</v>
      </c>
      <c r="Q4454" s="58">
        <f t="shared" si="901"/>
        <v>0</v>
      </c>
      <c r="R4454" s="46" t="str">
        <f t="shared" si="902"/>
        <v>-</v>
      </c>
      <c r="S4454" s="58" t="str">
        <f t="shared" si="903"/>
        <v>No Discount</v>
      </c>
      <c r="T4454" s="46" t="str">
        <f t="shared" si="904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905"/>
        <v>0</v>
      </c>
      <c r="W4454" s="46" t="str">
        <f t="shared" si="906"/>
        <v>-</v>
      </c>
      <c r="X4454" s="58">
        <f t="shared" si="907"/>
        <v>0</v>
      </c>
      <c r="Y4454" s="46" t="str">
        <f t="shared" si="908"/>
        <v>Yes</v>
      </c>
      <c r="Z4454" s="46" t="str">
        <f t="shared" si="909"/>
        <v>Very high</v>
      </c>
    </row>
    <row r="4455" spans="1:26" x14ac:dyDescent="0.25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97"/>
        <v>24909</v>
      </c>
      <c r="L4455" s="46">
        <f t="shared" si="898"/>
        <v>25890</v>
      </c>
      <c r="M4455" s="46">
        <v>70</v>
      </c>
      <c r="N4455" s="46">
        <f t="shared" si="899"/>
        <v>25960</v>
      </c>
      <c r="O4455" s="46">
        <f t="shared" si="900"/>
        <v>1051</v>
      </c>
      <c r="P4455" s="46" t="s">
        <v>28</v>
      </c>
      <c r="Q4455" s="58">
        <f t="shared" si="901"/>
        <v>0.3</v>
      </c>
      <c r="R4455" s="46">
        <f t="shared" si="902"/>
        <v>7788</v>
      </c>
      <c r="S4455" s="58" t="str">
        <f t="shared" si="903"/>
        <v>No Discount</v>
      </c>
      <c r="T4455" s="46" t="str">
        <f t="shared" si="904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905"/>
        <v>0.3</v>
      </c>
      <c r="W4455" s="46">
        <f t="shared" si="906"/>
        <v>7788</v>
      </c>
      <c r="X4455" s="58">
        <f t="shared" si="907"/>
        <v>0</v>
      </c>
      <c r="Y4455" s="46" t="str">
        <f t="shared" si="908"/>
        <v>Yes</v>
      </c>
      <c r="Z4455" s="46" t="str">
        <f t="shared" si="909"/>
        <v>Very high</v>
      </c>
    </row>
    <row r="4456" spans="1:26" x14ac:dyDescent="0.25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97"/>
        <v>2933</v>
      </c>
      <c r="L4456" s="46">
        <f t="shared" si="898"/>
        <v>3206</v>
      </c>
      <c r="M4456" s="46">
        <v>70</v>
      </c>
      <c r="N4456" s="46">
        <f t="shared" si="899"/>
        <v>3276</v>
      </c>
      <c r="O4456" s="46">
        <f t="shared" si="900"/>
        <v>343</v>
      </c>
      <c r="P4456" s="46" t="s">
        <v>64</v>
      </c>
      <c r="Q4456" s="58">
        <f t="shared" si="901"/>
        <v>0</v>
      </c>
      <c r="R4456" s="46" t="str">
        <f t="shared" si="902"/>
        <v>-</v>
      </c>
      <c r="S4456" s="58" t="str">
        <f t="shared" si="903"/>
        <v>No Discount</v>
      </c>
      <c r="T4456" s="46" t="str">
        <f t="shared" si="904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905"/>
        <v>0</v>
      </c>
      <c r="W4456" s="46" t="str">
        <f t="shared" si="906"/>
        <v>-</v>
      </c>
      <c r="X4456" s="58">
        <f t="shared" si="907"/>
        <v>0</v>
      </c>
      <c r="Y4456" s="46" t="str">
        <f t="shared" si="908"/>
        <v>No</v>
      </c>
      <c r="Z4456" s="46" t="str">
        <f t="shared" si="909"/>
        <v>Very high</v>
      </c>
    </row>
    <row r="4457" spans="1:26" x14ac:dyDescent="0.25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97"/>
        <v>184</v>
      </c>
      <c r="L4457" s="46">
        <f t="shared" si="898"/>
        <v>194</v>
      </c>
      <c r="M4457" s="46">
        <v>10</v>
      </c>
      <c r="N4457" s="46">
        <f t="shared" si="899"/>
        <v>204</v>
      </c>
      <c r="O4457" s="46">
        <f t="shared" si="900"/>
        <v>20</v>
      </c>
      <c r="P4457" s="46" t="s">
        <v>30</v>
      </c>
      <c r="Q4457" s="58">
        <f t="shared" si="901"/>
        <v>0.3</v>
      </c>
      <c r="R4457" s="46">
        <f t="shared" si="902"/>
        <v>61.199999999999996</v>
      </c>
      <c r="S4457" s="58" t="str">
        <f t="shared" si="903"/>
        <v>No Discount</v>
      </c>
      <c r="T4457" s="46" t="str">
        <f t="shared" si="904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905"/>
        <v>0.3</v>
      </c>
      <c r="W4457" s="46">
        <f t="shared" si="906"/>
        <v>61.199999999999996</v>
      </c>
      <c r="X4457" s="58">
        <f t="shared" si="907"/>
        <v>0</v>
      </c>
      <c r="Y4457" s="46" t="str">
        <f t="shared" si="908"/>
        <v>No</v>
      </c>
      <c r="Z4457" s="46" t="str">
        <f t="shared" si="909"/>
        <v>LOW</v>
      </c>
    </row>
    <row r="4458" spans="1:26" x14ac:dyDescent="0.25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97"/>
        <v>8970</v>
      </c>
      <c r="L4458" s="46">
        <f t="shared" si="898"/>
        <v>9510</v>
      </c>
      <c r="M4458" s="46">
        <v>48</v>
      </c>
      <c r="N4458" s="46">
        <f t="shared" si="899"/>
        <v>9558</v>
      </c>
      <c r="O4458" s="46">
        <f t="shared" si="900"/>
        <v>588</v>
      </c>
      <c r="P4458" s="46" t="s">
        <v>30</v>
      </c>
      <c r="Q4458" s="58">
        <f t="shared" si="901"/>
        <v>0</v>
      </c>
      <c r="R4458" s="46" t="str">
        <f t="shared" si="902"/>
        <v>-</v>
      </c>
      <c r="S4458" s="58" t="str">
        <f t="shared" si="903"/>
        <v>No Discount</v>
      </c>
      <c r="T4458" s="46" t="str">
        <f t="shared" si="904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905"/>
        <v>0</v>
      </c>
      <c r="W4458" s="46" t="str">
        <f t="shared" si="906"/>
        <v>-</v>
      </c>
      <c r="X4458" s="58">
        <f t="shared" si="907"/>
        <v>0</v>
      </c>
      <c r="Y4458" s="46" t="str">
        <f t="shared" si="908"/>
        <v>Yes</v>
      </c>
      <c r="Z4458" s="46" t="str">
        <f t="shared" si="909"/>
        <v>HIGH</v>
      </c>
    </row>
    <row r="4459" spans="1:26" x14ac:dyDescent="0.25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97"/>
        <v>24372</v>
      </c>
      <c r="L4459" s="46">
        <f t="shared" si="898"/>
        <v>25096</v>
      </c>
      <c r="M4459" s="46">
        <v>78</v>
      </c>
      <c r="N4459" s="46">
        <f t="shared" si="899"/>
        <v>25174</v>
      </c>
      <c r="O4459" s="46">
        <f t="shared" si="900"/>
        <v>802</v>
      </c>
      <c r="P4459" s="46" t="s">
        <v>64</v>
      </c>
      <c r="Q4459" s="58">
        <f t="shared" si="901"/>
        <v>0</v>
      </c>
      <c r="R4459" s="46">
        <f t="shared" si="902"/>
        <v>7048.72</v>
      </c>
      <c r="S4459" s="58" t="str">
        <f t="shared" si="903"/>
        <v>No Discount</v>
      </c>
      <c r="T4459" s="46" t="str">
        <f t="shared" si="904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905"/>
        <v>0</v>
      </c>
      <c r="W4459" s="46">
        <f t="shared" si="906"/>
        <v>7048.72</v>
      </c>
      <c r="X4459" s="58">
        <f t="shared" si="907"/>
        <v>0</v>
      </c>
      <c r="Y4459" s="46" t="str">
        <f t="shared" si="908"/>
        <v>Yes</v>
      </c>
      <c r="Z4459" s="46" t="str">
        <f t="shared" si="909"/>
        <v>Very high</v>
      </c>
    </row>
    <row r="4460" spans="1:26" x14ac:dyDescent="0.25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97"/>
        <v>1790</v>
      </c>
      <c r="L4460" s="46">
        <f t="shared" si="898"/>
        <v>1878</v>
      </c>
      <c r="M4460" s="46">
        <v>48</v>
      </c>
      <c r="N4460" s="46">
        <f t="shared" si="899"/>
        <v>1926</v>
      </c>
      <c r="O4460" s="46">
        <f t="shared" si="900"/>
        <v>136</v>
      </c>
      <c r="P4460" s="46" t="s">
        <v>28</v>
      </c>
      <c r="Q4460" s="58">
        <f t="shared" si="901"/>
        <v>0</v>
      </c>
      <c r="R4460" s="46" t="str">
        <f t="shared" si="902"/>
        <v>-</v>
      </c>
      <c r="S4460" s="58" t="str">
        <f t="shared" si="903"/>
        <v>No Discount</v>
      </c>
      <c r="T4460" s="46" t="str">
        <f t="shared" si="904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905"/>
        <v>0</v>
      </c>
      <c r="W4460" s="46" t="str">
        <f t="shared" si="906"/>
        <v>-</v>
      </c>
      <c r="X4460" s="58">
        <f t="shared" si="907"/>
        <v>0</v>
      </c>
      <c r="Y4460" s="46" t="str">
        <f t="shared" si="908"/>
        <v>Yes</v>
      </c>
      <c r="Z4460" s="46" t="str">
        <f t="shared" si="909"/>
        <v>HIGH</v>
      </c>
    </row>
    <row r="4461" spans="1:26" x14ac:dyDescent="0.25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97"/>
        <v>32004</v>
      </c>
      <c r="L4461" s="46">
        <f t="shared" si="898"/>
        <v>33596</v>
      </c>
      <c r="M4461" s="46">
        <v>72</v>
      </c>
      <c r="N4461" s="46">
        <f t="shared" si="899"/>
        <v>33668</v>
      </c>
      <c r="O4461" s="46">
        <f t="shared" si="900"/>
        <v>1664</v>
      </c>
      <c r="P4461" s="46" t="s">
        <v>30</v>
      </c>
      <c r="Q4461" s="58">
        <f t="shared" si="901"/>
        <v>0</v>
      </c>
      <c r="R4461" s="46">
        <f t="shared" si="902"/>
        <v>9427.0400000000009</v>
      </c>
      <c r="S4461" s="58" t="str">
        <f t="shared" si="903"/>
        <v>No Discount</v>
      </c>
      <c r="T4461" s="46" t="str">
        <f t="shared" si="904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905"/>
        <v>0</v>
      </c>
      <c r="W4461" s="46">
        <f t="shared" si="906"/>
        <v>9427.0400000000009</v>
      </c>
      <c r="X4461" s="58">
        <f t="shared" si="907"/>
        <v>0</v>
      </c>
      <c r="Y4461" s="46" t="str">
        <f t="shared" si="908"/>
        <v>Yes</v>
      </c>
      <c r="Z4461" s="46" t="str">
        <f t="shared" si="909"/>
        <v>Very high</v>
      </c>
    </row>
    <row r="4462" spans="1:26" x14ac:dyDescent="0.25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97"/>
        <v>4080</v>
      </c>
      <c r="L4462" s="46">
        <f t="shared" si="898"/>
        <v>4323</v>
      </c>
      <c r="M4462" s="46">
        <v>28</v>
      </c>
      <c r="N4462" s="46">
        <f t="shared" si="899"/>
        <v>4351</v>
      </c>
      <c r="O4462" s="46">
        <f t="shared" si="900"/>
        <v>271</v>
      </c>
      <c r="P4462" s="46" t="s">
        <v>30</v>
      </c>
      <c r="Q4462" s="58">
        <f t="shared" si="901"/>
        <v>0</v>
      </c>
      <c r="R4462" s="46" t="str">
        <f t="shared" si="902"/>
        <v>-</v>
      </c>
      <c r="S4462" s="58" t="str">
        <f t="shared" si="903"/>
        <v>No Discount</v>
      </c>
      <c r="T4462" s="46" t="str">
        <f t="shared" si="904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905"/>
        <v>0</v>
      </c>
      <c r="W4462" s="46" t="str">
        <f t="shared" si="906"/>
        <v>-</v>
      </c>
      <c r="X4462" s="58">
        <f t="shared" si="907"/>
        <v>0</v>
      </c>
      <c r="Y4462" s="46" t="str">
        <f t="shared" si="908"/>
        <v>No</v>
      </c>
      <c r="Z4462" s="46" t="str">
        <f t="shared" si="909"/>
        <v>MID</v>
      </c>
    </row>
    <row r="4463" spans="1:26" x14ac:dyDescent="0.25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97"/>
        <v>26164</v>
      </c>
      <c r="L4463" s="46">
        <f t="shared" si="898"/>
        <v>28564</v>
      </c>
      <c r="M4463" s="46">
        <v>88</v>
      </c>
      <c r="N4463" s="46">
        <f t="shared" si="899"/>
        <v>28652</v>
      </c>
      <c r="O4463" s="46">
        <f t="shared" si="900"/>
        <v>2488</v>
      </c>
      <c r="P4463" s="46" t="s">
        <v>30</v>
      </c>
      <c r="Q4463" s="58">
        <f t="shared" si="901"/>
        <v>0.3</v>
      </c>
      <c r="R4463" s="46">
        <f t="shared" si="902"/>
        <v>8595.6</v>
      </c>
      <c r="S4463" s="58" t="str">
        <f t="shared" si="903"/>
        <v>No Discount</v>
      </c>
      <c r="T4463" s="46" t="str">
        <f t="shared" si="904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905"/>
        <v>0.3</v>
      </c>
      <c r="W4463" s="46">
        <f t="shared" si="906"/>
        <v>8595.6</v>
      </c>
      <c r="X4463" s="58">
        <f t="shared" si="907"/>
        <v>0</v>
      </c>
      <c r="Y4463" s="46" t="str">
        <f t="shared" si="908"/>
        <v>Yes</v>
      </c>
      <c r="Z4463" s="46" t="str">
        <f t="shared" si="909"/>
        <v>Very high</v>
      </c>
    </row>
    <row r="4464" spans="1:26" x14ac:dyDescent="0.25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97"/>
        <v>9565</v>
      </c>
      <c r="L4464" s="46">
        <f t="shared" si="898"/>
        <v>10135</v>
      </c>
      <c r="M4464" s="46">
        <v>55</v>
      </c>
      <c r="N4464" s="46">
        <f t="shared" si="899"/>
        <v>10190</v>
      </c>
      <c r="O4464" s="46">
        <f t="shared" si="900"/>
        <v>625</v>
      </c>
      <c r="P4464" s="46" t="s">
        <v>30</v>
      </c>
      <c r="Q4464" s="58">
        <f t="shared" si="901"/>
        <v>0</v>
      </c>
      <c r="R4464" s="46" t="str">
        <f t="shared" si="902"/>
        <v>-</v>
      </c>
      <c r="S4464" s="58" t="str">
        <f t="shared" si="903"/>
        <v>No Discount</v>
      </c>
      <c r="T4464" s="46" t="str">
        <f t="shared" si="904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905"/>
        <v>0</v>
      </c>
      <c r="W4464" s="46" t="str">
        <f t="shared" si="906"/>
        <v>-</v>
      </c>
      <c r="X4464" s="58">
        <f t="shared" si="907"/>
        <v>0</v>
      </c>
      <c r="Y4464" s="46" t="str">
        <f t="shared" si="908"/>
        <v>Yes</v>
      </c>
      <c r="Z4464" s="46" t="str">
        <f t="shared" si="909"/>
        <v>HIGH</v>
      </c>
    </row>
    <row r="4465" spans="1:26" x14ac:dyDescent="0.25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97"/>
        <v>974</v>
      </c>
      <c r="L4465" s="46">
        <f t="shared" si="898"/>
        <v>1062</v>
      </c>
      <c r="M4465" s="46">
        <v>35</v>
      </c>
      <c r="N4465" s="46">
        <f t="shared" si="899"/>
        <v>1097</v>
      </c>
      <c r="O4465" s="46">
        <f t="shared" si="900"/>
        <v>123</v>
      </c>
      <c r="P4465" s="46" t="s">
        <v>30</v>
      </c>
      <c r="Q4465" s="58">
        <f t="shared" si="901"/>
        <v>0</v>
      </c>
      <c r="R4465" s="46" t="str">
        <f t="shared" si="902"/>
        <v>-</v>
      </c>
      <c r="S4465" s="58" t="str">
        <f t="shared" si="903"/>
        <v>No Discount</v>
      </c>
      <c r="T4465" s="46" t="str">
        <f t="shared" si="904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905"/>
        <v>0</v>
      </c>
      <c r="W4465" s="46" t="str">
        <f t="shared" si="906"/>
        <v>-</v>
      </c>
      <c r="X4465" s="58">
        <f t="shared" si="907"/>
        <v>0</v>
      </c>
      <c r="Y4465" s="46" t="str">
        <f t="shared" si="908"/>
        <v>No</v>
      </c>
      <c r="Z4465" s="46" t="str">
        <f t="shared" si="909"/>
        <v>MID</v>
      </c>
    </row>
    <row r="4466" spans="1:26" x14ac:dyDescent="0.25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97"/>
        <v>2072</v>
      </c>
      <c r="L4466" s="46">
        <f t="shared" si="898"/>
        <v>2280</v>
      </c>
      <c r="M4466" s="46">
        <v>53</v>
      </c>
      <c r="N4466" s="46">
        <f t="shared" si="899"/>
        <v>2333</v>
      </c>
      <c r="O4466" s="46">
        <f t="shared" si="900"/>
        <v>261</v>
      </c>
      <c r="P4466" s="46" t="s">
        <v>30</v>
      </c>
      <c r="Q4466" s="58">
        <f t="shared" si="901"/>
        <v>0</v>
      </c>
      <c r="R4466" s="46">
        <f t="shared" si="902"/>
        <v>349.95</v>
      </c>
      <c r="S4466" s="58" t="str">
        <f t="shared" si="903"/>
        <v>No Discount</v>
      </c>
      <c r="T4466" s="46" t="str">
        <f t="shared" si="904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905"/>
        <v>0</v>
      </c>
      <c r="W4466" s="46" t="str">
        <f t="shared" si="906"/>
        <v>-</v>
      </c>
      <c r="X4466" s="58">
        <f t="shared" si="907"/>
        <v>0</v>
      </c>
      <c r="Y4466" s="46" t="str">
        <f t="shared" si="908"/>
        <v>No</v>
      </c>
      <c r="Z4466" s="46" t="str">
        <f t="shared" si="909"/>
        <v>HIGH</v>
      </c>
    </row>
    <row r="4467" spans="1:26" x14ac:dyDescent="0.25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97"/>
        <v>2784</v>
      </c>
      <c r="L4467" s="46">
        <f t="shared" si="898"/>
        <v>3036</v>
      </c>
      <c r="M4467" s="46">
        <v>23</v>
      </c>
      <c r="N4467" s="46">
        <f t="shared" si="899"/>
        <v>3059</v>
      </c>
      <c r="O4467" s="46">
        <f t="shared" si="900"/>
        <v>275</v>
      </c>
      <c r="P4467" s="46" t="s">
        <v>30</v>
      </c>
      <c r="Q4467" s="58">
        <f t="shared" si="901"/>
        <v>0</v>
      </c>
      <c r="R4467" s="46" t="str">
        <f t="shared" si="902"/>
        <v>-</v>
      </c>
      <c r="S4467" s="58" t="str">
        <f t="shared" si="903"/>
        <v>No Discount</v>
      </c>
      <c r="T4467" s="46" t="str">
        <f t="shared" si="904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905"/>
        <v>0</v>
      </c>
      <c r="W4467" s="46" t="str">
        <f t="shared" si="906"/>
        <v>-</v>
      </c>
      <c r="X4467" s="58">
        <f t="shared" si="907"/>
        <v>0</v>
      </c>
      <c r="Y4467" s="46" t="str">
        <f t="shared" si="908"/>
        <v>No</v>
      </c>
      <c r="Z4467" s="46" t="str">
        <f t="shared" si="909"/>
        <v>MID</v>
      </c>
    </row>
    <row r="4468" spans="1:26" x14ac:dyDescent="0.25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97"/>
        <v>448</v>
      </c>
      <c r="L4468" s="46">
        <f t="shared" si="898"/>
        <v>483</v>
      </c>
      <c r="M4468" s="46">
        <v>10</v>
      </c>
      <c r="N4468" s="46">
        <f t="shared" si="899"/>
        <v>493</v>
      </c>
      <c r="O4468" s="46">
        <f t="shared" si="900"/>
        <v>45</v>
      </c>
      <c r="P4468" s="46" t="s">
        <v>30</v>
      </c>
      <c r="Q4468" s="58">
        <f t="shared" si="901"/>
        <v>0</v>
      </c>
      <c r="R4468" s="46" t="str">
        <f t="shared" si="902"/>
        <v>-</v>
      </c>
      <c r="S4468" s="58" t="str">
        <f t="shared" si="903"/>
        <v>No Discount</v>
      </c>
      <c r="T4468" s="46" t="str">
        <f t="shared" si="904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905"/>
        <v>0</v>
      </c>
      <c r="W4468" s="46" t="str">
        <f t="shared" si="906"/>
        <v>-</v>
      </c>
      <c r="X4468" s="58">
        <f t="shared" si="907"/>
        <v>0</v>
      </c>
      <c r="Y4468" s="46" t="str">
        <f t="shared" si="908"/>
        <v>No</v>
      </c>
      <c r="Z4468" s="46" t="str">
        <f t="shared" si="909"/>
        <v>LOW</v>
      </c>
    </row>
    <row r="4469" spans="1:26" x14ac:dyDescent="0.25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97"/>
        <v>148</v>
      </c>
      <c r="L4469" s="46">
        <f t="shared" si="898"/>
        <v>162</v>
      </c>
      <c r="M4469" s="46">
        <v>30</v>
      </c>
      <c r="N4469" s="46">
        <f t="shared" si="899"/>
        <v>192</v>
      </c>
      <c r="O4469" s="46">
        <f t="shared" si="900"/>
        <v>44</v>
      </c>
      <c r="P4469" s="46" t="s">
        <v>30</v>
      </c>
      <c r="Q4469" s="58">
        <f t="shared" si="901"/>
        <v>0.3</v>
      </c>
      <c r="R4469" s="46">
        <f t="shared" si="902"/>
        <v>57.599999999999994</v>
      </c>
      <c r="S4469" s="58" t="str">
        <f t="shared" si="903"/>
        <v>No Discount</v>
      </c>
      <c r="T4469" s="46" t="str">
        <f t="shared" si="904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905"/>
        <v>0.3</v>
      </c>
      <c r="W4469" s="46">
        <f t="shared" si="906"/>
        <v>57.599999999999994</v>
      </c>
      <c r="X4469" s="58">
        <f t="shared" si="907"/>
        <v>0</v>
      </c>
      <c r="Y4469" s="46" t="str">
        <f t="shared" si="908"/>
        <v>No</v>
      </c>
      <c r="Z4469" s="46" t="str">
        <f t="shared" si="909"/>
        <v>MID</v>
      </c>
    </row>
    <row r="4470" spans="1:26" x14ac:dyDescent="0.25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97"/>
        <v>31284</v>
      </c>
      <c r="L4470" s="46">
        <f t="shared" si="898"/>
        <v>35088</v>
      </c>
      <c r="M4470" s="46">
        <v>36</v>
      </c>
      <c r="N4470" s="46">
        <f t="shared" si="899"/>
        <v>35124</v>
      </c>
      <c r="O4470" s="46">
        <f t="shared" si="900"/>
        <v>3840</v>
      </c>
      <c r="P4470" s="46" t="s">
        <v>30</v>
      </c>
      <c r="Q4470" s="58">
        <f t="shared" si="901"/>
        <v>0</v>
      </c>
      <c r="R4470" s="46">
        <f t="shared" si="902"/>
        <v>9834.7200000000012</v>
      </c>
      <c r="S4470" s="58" t="str">
        <f t="shared" si="903"/>
        <v>No Discount</v>
      </c>
      <c r="T4470" s="46" t="str">
        <f t="shared" si="904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905"/>
        <v>0</v>
      </c>
      <c r="W4470" s="46">
        <f t="shared" si="906"/>
        <v>9834.7200000000012</v>
      </c>
      <c r="X4470" s="58">
        <f t="shared" si="907"/>
        <v>0</v>
      </c>
      <c r="Y4470" s="46" t="str">
        <f t="shared" si="908"/>
        <v>Yes</v>
      </c>
      <c r="Z4470" s="46" t="str">
        <f t="shared" si="909"/>
        <v>MID</v>
      </c>
    </row>
    <row r="4471" spans="1:26" x14ac:dyDescent="0.25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97"/>
        <v>18279</v>
      </c>
      <c r="L4471" s="46">
        <f t="shared" si="898"/>
        <v>18822</v>
      </c>
      <c r="M4471" s="46">
        <v>48</v>
      </c>
      <c r="N4471" s="46">
        <f t="shared" si="899"/>
        <v>18870</v>
      </c>
      <c r="O4471" s="46">
        <f t="shared" si="900"/>
        <v>591</v>
      </c>
      <c r="P4471" s="46" t="s">
        <v>30</v>
      </c>
      <c r="Q4471" s="58">
        <f t="shared" si="901"/>
        <v>0</v>
      </c>
      <c r="R4471" s="46" t="str">
        <f t="shared" si="902"/>
        <v>-</v>
      </c>
      <c r="S4471" s="58" t="str">
        <f t="shared" si="903"/>
        <v>No Discount</v>
      </c>
      <c r="T4471" s="46" t="str">
        <f t="shared" si="904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905"/>
        <v>0</v>
      </c>
      <c r="W4471" s="46" t="str">
        <f t="shared" si="906"/>
        <v>-</v>
      </c>
      <c r="X4471" s="58">
        <f t="shared" si="907"/>
        <v>0</v>
      </c>
      <c r="Y4471" s="46" t="str">
        <f t="shared" si="908"/>
        <v>Yes</v>
      </c>
      <c r="Z4471" s="46" t="str">
        <f t="shared" si="909"/>
        <v>HIGH</v>
      </c>
    </row>
    <row r="4472" spans="1:26" x14ac:dyDescent="0.25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97"/>
        <v>4596</v>
      </c>
      <c r="L4472" s="46">
        <f t="shared" si="898"/>
        <v>4911</v>
      </c>
      <c r="M4472" s="46">
        <v>76</v>
      </c>
      <c r="N4472" s="46">
        <f t="shared" si="899"/>
        <v>4987</v>
      </c>
      <c r="O4472" s="46">
        <f t="shared" si="900"/>
        <v>391</v>
      </c>
      <c r="P4472" s="46" t="s">
        <v>28</v>
      </c>
      <c r="Q4472" s="58">
        <f t="shared" si="901"/>
        <v>0.3</v>
      </c>
      <c r="R4472" s="46">
        <f t="shared" si="902"/>
        <v>1496.1</v>
      </c>
      <c r="S4472" s="58" t="str">
        <f t="shared" si="903"/>
        <v>No Discount</v>
      </c>
      <c r="T4472" s="46" t="str">
        <f t="shared" si="904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905"/>
        <v>0.3</v>
      </c>
      <c r="W4472" s="46">
        <f t="shared" si="906"/>
        <v>1496.1</v>
      </c>
      <c r="X4472" s="58">
        <f t="shared" si="907"/>
        <v>0</v>
      </c>
      <c r="Y4472" s="46" t="str">
        <f t="shared" si="908"/>
        <v>Yes</v>
      </c>
      <c r="Z4472" s="46" t="str">
        <f t="shared" si="909"/>
        <v>Very high</v>
      </c>
    </row>
    <row r="4473" spans="1:26" x14ac:dyDescent="0.25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97"/>
        <v>6082</v>
      </c>
      <c r="L4473" s="46">
        <f t="shared" si="898"/>
        <v>6576</v>
      </c>
      <c r="M4473" s="46">
        <v>47</v>
      </c>
      <c r="N4473" s="46">
        <f t="shared" si="899"/>
        <v>6623</v>
      </c>
      <c r="O4473" s="46">
        <f t="shared" si="900"/>
        <v>541</v>
      </c>
      <c r="P4473" s="46" t="s">
        <v>30</v>
      </c>
      <c r="Q4473" s="58">
        <f t="shared" si="901"/>
        <v>0</v>
      </c>
      <c r="R4473" s="46" t="str">
        <f t="shared" si="902"/>
        <v>-</v>
      </c>
      <c r="S4473" s="58" t="str">
        <f t="shared" si="903"/>
        <v>No Discount</v>
      </c>
      <c r="T4473" s="46" t="str">
        <f t="shared" si="904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905"/>
        <v>0</v>
      </c>
      <c r="W4473" s="46" t="str">
        <f t="shared" si="906"/>
        <v>-</v>
      </c>
      <c r="X4473" s="58">
        <f t="shared" si="907"/>
        <v>0</v>
      </c>
      <c r="Y4473" s="46" t="str">
        <f t="shared" si="908"/>
        <v>Yes</v>
      </c>
      <c r="Z4473" s="46" t="str">
        <f t="shared" si="909"/>
        <v>HIGH</v>
      </c>
    </row>
    <row r="4474" spans="1:26" x14ac:dyDescent="0.25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97"/>
        <v>13082</v>
      </c>
      <c r="L4474" s="46">
        <f t="shared" si="898"/>
        <v>14282</v>
      </c>
      <c r="M4474" s="46">
        <v>21</v>
      </c>
      <c r="N4474" s="46">
        <f t="shared" si="899"/>
        <v>14303</v>
      </c>
      <c r="O4474" s="46">
        <f t="shared" si="900"/>
        <v>1221</v>
      </c>
      <c r="P4474" s="46" t="s">
        <v>28</v>
      </c>
      <c r="Q4474" s="58">
        <f t="shared" si="901"/>
        <v>0</v>
      </c>
      <c r="R4474" s="46" t="str">
        <f t="shared" si="902"/>
        <v>-</v>
      </c>
      <c r="S4474" s="58" t="str">
        <f t="shared" si="903"/>
        <v>No Discount</v>
      </c>
      <c r="T4474" s="46" t="str">
        <f t="shared" si="904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905"/>
        <v>0</v>
      </c>
      <c r="W4474" s="46" t="str">
        <f t="shared" si="906"/>
        <v>-</v>
      </c>
      <c r="X4474" s="58">
        <f t="shared" si="907"/>
        <v>0</v>
      </c>
      <c r="Y4474" s="46" t="str">
        <f t="shared" si="908"/>
        <v>Yes</v>
      </c>
      <c r="Z4474" s="46" t="str">
        <f t="shared" si="909"/>
        <v>MID</v>
      </c>
    </row>
    <row r="4475" spans="1:26" x14ac:dyDescent="0.25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97"/>
        <v>7191</v>
      </c>
      <c r="L4475" s="46">
        <f t="shared" si="898"/>
        <v>7620</v>
      </c>
      <c r="M4475" s="46">
        <v>57</v>
      </c>
      <c r="N4475" s="46">
        <f t="shared" si="899"/>
        <v>7677</v>
      </c>
      <c r="O4475" s="46">
        <f t="shared" si="900"/>
        <v>486</v>
      </c>
      <c r="P4475" s="46" t="s">
        <v>152</v>
      </c>
      <c r="Q4475" s="58">
        <f t="shared" si="901"/>
        <v>0.3</v>
      </c>
      <c r="R4475" s="46">
        <f t="shared" si="902"/>
        <v>2303.1</v>
      </c>
      <c r="S4475" s="58" t="str">
        <f t="shared" si="903"/>
        <v>No Discount</v>
      </c>
      <c r="T4475" s="46" t="str">
        <f t="shared" si="904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905"/>
        <v>0.3</v>
      </c>
      <c r="W4475" s="46">
        <f t="shared" si="906"/>
        <v>2303.1</v>
      </c>
      <c r="X4475" s="58">
        <f t="shared" si="907"/>
        <v>0</v>
      </c>
      <c r="Y4475" s="46" t="str">
        <f t="shared" si="908"/>
        <v>Yes</v>
      </c>
      <c r="Z4475" s="46" t="str">
        <f t="shared" si="909"/>
        <v>HIGH</v>
      </c>
    </row>
    <row r="4476" spans="1:26" x14ac:dyDescent="0.25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97"/>
        <v>2236</v>
      </c>
      <c r="L4476" s="46">
        <f t="shared" si="898"/>
        <v>2504</v>
      </c>
      <c r="M4476" s="46">
        <v>89</v>
      </c>
      <c r="N4476" s="46">
        <f t="shared" si="899"/>
        <v>2593</v>
      </c>
      <c r="O4476" s="46">
        <f t="shared" si="900"/>
        <v>357</v>
      </c>
      <c r="P4476" s="46" t="s">
        <v>28</v>
      </c>
      <c r="Q4476" s="58">
        <f t="shared" si="901"/>
        <v>0.3</v>
      </c>
      <c r="R4476" s="46">
        <f t="shared" si="902"/>
        <v>777.9</v>
      </c>
      <c r="S4476" s="58" t="str">
        <f t="shared" si="903"/>
        <v>No Discount</v>
      </c>
      <c r="T4476" s="46" t="str">
        <f t="shared" si="904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905"/>
        <v>0.3</v>
      </c>
      <c r="W4476" s="46">
        <f t="shared" si="906"/>
        <v>777.9</v>
      </c>
      <c r="X4476" s="58">
        <f t="shared" si="907"/>
        <v>0</v>
      </c>
      <c r="Y4476" s="46" t="str">
        <f t="shared" si="908"/>
        <v>No</v>
      </c>
      <c r="Z4476" s="46" t="str">
        <f t="shared" si="909"/>
        <v>Very high</v>
      </c>
    </row>
    <row r="4477" spans="1:26" x14ac:dyDescent="0.25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97"/>
        <v>10920</v>
      </c>
      <c r="L4477" s="46">
        <f t="shared" si="898"/>
        <v>11571</v>
      </c>
      <c r="M4477" s="46">
        <v>35</v>
      </c>
      <c r="N4477" s="46">
        <f t="shared" si="899"/>
        <v>11606</v>
      </c>
      <c r="O4477" s="46">
        <f t="shared" si="900"/>
        <v>686</v>
      </c>
      <c r="P4477" s="46" t="s">
        <v>30</v>
      </c>
      <c r="Q4477" s="58">
        <f t="shared" si="901"/>
        <v>0</v>
      </c>
      <c r="R4477" s="46">
        <f t="shared" si="902"/>
        <v>3249.6800000000003</v>
      </c>
      <c r="S4477" s="58" t="str">
        <f t="shared" si="903"/>
        <v>No Discount</v>
      </c>
      <c r="T4477" s="46" t="str">
        <f t="shared" si="904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905"/>
        <v>0</v>
      </c>
      <c r="W4477" s="46">
        <f t="shared" si="906"/>
        <v>3249.6800000000003</v>
      </c>
      <c r="X4477" s="58">
        <f t="shared" si="907"/>
        <v>0</v>
      </c>
      <c r="Y4477" s="46" t="str">
        <f t="shared" si="908"/>
        <v>Yes</v>
      </c>
      <c r="Z4477" s="46" t="str">
        <f t="shared" si="909"/>
        <v>MID</v>
      </c>
    </row>
    <row r="4478" spans="1:26" x14ac:dyDescent="0.25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97"/>
        <v>1282</v>
      </c>
      <c r="L4478" s="46">
        <f t="shared" si="898"/>
        <v>1332</v>
      </c>
      <c r="M4478" s="46">
        <v>22</v>
      </c>
      <c r="N4478" s="46">
        <f t="shared" si="899"/>
        <v>1354</v>
      </c>
      <c r="O4478" s="46">
        <f t="shared" si="900"/>
        <v>72</v>
      </c>
      <c r="P4478" s="46" t="s">
        <v>30</v>
      </c>
      <c r="Q4478" s="58">
        <f t="shared" si="901"/>
        <v>0</v>
      </c>
      <c r="R4478" s="46" t="str">
        <f t="shared" si="902"/>
        <v>-</v>
      </c>
      <c r="S4478" s="58" t="str">
        <f t="shared" si="903"/>
        <v>No Discount</v>
      </c>
      <c r="T4478" s="46" t="str">
        <f t="shared" si="904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905"/>
        <v>0</v>
      </c>
      <c r="W4478" s="46" t="str">
        <f t="shared" si="906"/>
        <v>-</v>
      </c>
      <c r="X4478" s="58">
        <f t="shared" si="907"/>
        <v>0</v>
      </c>
      <c r="Y4478" s="46" t="str">
        <f t="shared" si="908"/>
        <v>No</v>
      </c>
      <c r="Z4478" s="46" t="str">
        <f t="shared" si="909"/>
        <v>MID</v>
      </c>
    </row>
    <row r="4479" spans="1:26" x14ac:dyDescent="0.25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97"/>
        <v>630</v>
      </c>
      <c r="L4479" s="46">
        <f t="shared" si="898"/>
        <v>675</v>
      </c>
      <c r="M4479" s="46">
        <v>30</v>
      </c>
      <c r="N4479" s="46">
        <f t="shared" si="899"/>
        <v>705</v>
      </c>
      <c r="O4479" s="46">
        <f t="shared" si="900"/>
        <v>75</v>
      </c>
      <c r="P4479" s="46" t="s">
        <v>28</v>
      </c>
      <c r="Q4479" s="58">
        <f t="shared" si="901"/>
        <v>0</v>
      </c>
      <c r="R4479" s="46" t="str">
        <f t="shared" si="902"/>
        <v>-</v>
      </c>
      <c r="S4479" s="58" t="str">
        <f t="shared" si="903"/>
        <v>No Discount</v>
      </c>
      <c r="T4479" s="46" t="str">
        <f t="shared" si="904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905"/>
        <v>0</v>
      </c>
      <c r="W4479" s="46" t="str">
        <f t="shared" si="906"/>
        <v>-</v>
      </c>
      <c r="X4479" s="58">
        <f t="shared" si="907"/>
        <v>0</v>
      </c>
      <c r="Y4479" s="46" t="str">
        <f t="shared" si="908"/>
        <v>No</v>
      </c>
      <c r="Z4479" s="46" t="str">
        <f t="shared" si="909"/>
        <v>MID</v>
      </c>
    </row>
    <row r="4480" spans="1:26" x14ac:dyDescent="0.25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97"/>
        <v>17472</v>
      </c>
      <c r="L4480" s="46">
        <f t="shared" si="898"/>
        <v>19044</v>
      </c>
      <c r="M4480" s="46">
        <v>97</v>
      </c>
      <c r="N4480" s="46">
        <f t="shared" si="899"/>
        <v>19141</v>
      </c>
      <c r="O4480" s="46">
        <f t="shared" si="900"/>
        <v>1669</v>
      </c>
      <c r="P4480" s="46" t="s">
        <v>28</v>
      </c>
      <c r="Q4480" s="58">
        <f t="shared" si="901"/>
        <v>0</v>
      </c>
      <c r="R4480" s="46">
        <f t="shared" si="902"/>
        <v>2871.15</v>
      </c>
      <c r="S4480" s="58" t="str">
        <f t="shared" si="903"/>
        <v>No Discount</v>
      </c>
      <c r="T4480" s="46" t="str">
        <f t="shared" si="904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905"/>
        <v>0</v>
      </c>
      <c r="W4480" s="46" t="str">
        <f t="shared" si="906"/>
        <v>-</v>
      </c>
      <c r="X4480" s="58">
        <f t="shared" si="907"/>
        <v>0</v>
      </c>
      <c r="Y4480" s="46" t="str">
        <f t="shared" si="908"/>
        <v>Yes</v>
      </c>
      <c r="Z4480" s="46" t="str">
        <f t="shared" si="909"/>
        <v>Very high</v>
      </c>
    </row>
    <row r="4481" spans="1:26" x14ac:dyDescent="0.25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97"/>
        <v>31440</v>
      </c>
      <c r="L4481" s="46">
        <f t="shared" si="898"/>
        <v>33585</v>
      </c>
      <c r="M4481" s="46">
        <v>62</v>
      </c>
      <c r="N4481" s="46">
        <f t="shared" si="899"/>
        <v>33647</v>
      </c>
      <c r="O4481" s="46">
        <f t="shared" si="900"/>
        <v>2207</v>
      </c>
      <c r="P4481" s="46" t="s">
        <v>30</v>
      </c>
      <c r="Q4481" s="58">
        <f t="shared" si="901"/>
        <v>0.3</v>
      </c>
      <c r="R4481" s="46">
        <f t="shared" si="902"/>
        <v>10094.1</v>
      </c>
      <c r="S4481" s="58" t="str">
        <f t="shared" si="903"/>
        <v>No Discount</v>
      </c>
      <c r="T4481" s="46" t="str">
        <f t="shared" si="904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905"/>
        <v>0.3</v>
      </c>
      <c r="W4481" s="46">
        <f t="shared" si="906"/>
        <v>10094.1</v>
      </c>
      <c r="X4481" s="58">
        <f t="shared" si="907"/>
        <v>0</v>
      </c>
      <c r="Y4481" s="46" t="str">
        <f t="shared" si="908"/>
        <v>Yes</v>
      </c>
      <c r="Z4481" s="46" t="str">
        <f t="shared" si="909"/>
        <v>Very high</v>
      </c>
    </row>
    <row r="4482" spans="1:26" x14ac:dyDescent="0.25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97"/>
        <v>300</v>
      </c>
      <c r="L4482" s="46">
        <f t="shared" si="898"/>
        <v>320</v>
      </c>
      <c r="M4482" s="46">
        <v>10</v>
      </c>
      <c r="N4482" s="46">
        <f t="shared" si="899"/>
        <v>330</v>
      </c>
      <c r="O4482" s="46">
        <f t="shared" si="900"/>
        <v>30</v>
      </c>
      <c r="P4482" s="46" t="s">
        <v>28</v>
      </c>
      <c r="Q4482" s="58">
        <f t="shared" si="901"/>
        <v>0</v>
      </c>
      <c r="R4482" s="46">
        <f t="shared" si="902"/>
        <v>92.4</v>
      </c>
      <c r="S4482" s="58" t="str">
        <f t="shared" si="903"/>
        <v>No Discount</v>
      </c>
      <c r="T4482" s="46" t="str">
        <f t="shared" si="904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905"/>
        <v>0</v>
      </c>
      <c r="W4482" s="46">
        <f t="shared" si="906"/>
        <v>92.4</v>
      </c>
      <c r="X4482" s="58">
        <f t="shared" si="907"/>
        <v>0</v>
      </c>
      <c r="Y4482" s="46" t="str">
        <f t="shared" si="908"/>
        <v>No</v>
      </c>
      <c r="Z4482" s="46" t="str">
        <f t="shared" si="909"/>
        <v>LOW</v>
      </c>
    </row>
    <row r="4483" spans="1:26" x14ac:dyDescent="0.25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910">I4483*J4483</f>
        <v>4770</v>
      </c>
      <c r="L4483" s="46">
        <f t="shared" ref="L4483:L4546" si="911">H4483*J4483</f>
        <v>5195</v>
      </c>
      <c r="M4483" s="46">
        <v>90</v>
      </c>
      <c r="N4483" s="46">
        <f t="shared" ref="N4483:N4546" si="912">L4483+M4483</f>
        <v>5285</v>
      </c>
      <c r="O4483" s="46">
        <f t="shared" ref="O4483:O4546" si="913">N4483-K4483</f>
        <v>515</v>
      </c>
      <c r="P4483" s="46" t="s">
        <v>30</v>
      </c>
      <c r="Q4483" s="58">
        <f t="shared" ref="Q4483:Q4546" si="914">IF(E4483="Amazon",30%,0)</f>
        <v>0</v>
      </c>
      <c r="R4483" s="46">
        <f t="shared" ref="R4483:R4546" si="915">IF(E4483="Amazon",30%*N4483,IF(E4483="Flipkart",28%*N4483,IF(E4483="India Mart",15%*N4483,"-")))</f>
        <v>1479.8000000000002</v>
      </c>
      <c r="S4483" s="58" t="str">
        <f t="shared" ref="S4483:S4546" si="916">IF(AND(E4483="Website",N4483&gt;25000),2%,"No Discount")</f>
        <v>No Discount</v>
      </c>
      <c r="T4483" s="46" t="str">
        <f t="shared" ref="T4483:T4546" si="917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ref="V4483:V4546" si="918">IF(E4483="Amazon",30%,0%)</f>
        <v>0</v>
      </c>
      <c r="W4483" s="46">
        <f t="shared" ref="W4483:W4546" si="919">IF(E4483="Amazon",N4483*30%,IF(E4483="flipkart",N4483*28%,IF(E4483="indiamart",N4483*15%,"-")))</f>
        <v>1479.8000000000002</v>
      </c>
      <c r="X4483" s="58">
        <f t="shared" ref="X4483:X4546" si="920">IF(AND(E4483="website",N4483&gt;25000),2%,0%)</f>
        <v>0</v>
      </c>
      <c r="Y4483" s="46" t="str">
        <f t="shared" ref="Y4483:Y4546" si="921">IF(OR(D4483="Furniture",D4483="Technology"),"Yes","No")</f>
        <v>No</v>
      </c>
      <c r="Z4483" s="46" t="str">
        <f t="shared" ref="Z4483:Z4546" si="922">_xlfn.IFS(M4483&lt;=20,"LOW",M4483&lt;=40,"MID",M4483&lt;=60,"HIGH",M4483&gt;60,"Very high")</f>
        <v>Very high</v>
      </c>
    </row>
    <row r="4484" spans="1:26" x14ac:dyDescent="0.25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910"/>
        <v>126</v>
      </c>
      <c r="L4484" s="46">
        <f t="shared" si="911"/>
        <v>138</v>
      </c>
      <c r="M4484" s="46">
        <v>10</v>
      </c>
      <c r="N4484" s="46">
        <f t="shared" si="912"/>
        <v>148</v>
      </c>
      <c r="O4484" s="46">
        <f t="shared" si="913"/>
        <v>22</v>
      </c>
      <c r="P4484" s="46" t="s">
        <v>152</v>
      </c>
      <c r="Q4484" s="58">
        <f t="shared" si="914"/>
        <v>0.3</v>
      </c>
      <c r="R4484" s="46">
        <f t="shared" si="915"/>
        <v>44.4</v>
      </c>
      <c r="S4484" s="58" t="str">
        <f t="shared" si="916"/>
        <v>No Discount</v>
      </c>
      <c r="T4484" s="46" t="str">
        <f t="shared" si="917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918"/>
        <v>0.3</v>
      </c>
      <c r="W4484" s="46">
        <f t="shared" si="919"/>
        <v>44.4</v>
      </c>
      <c r="X4484" s="58">
        <f t="shared" si="920"/>
        <v>0</v>
      </c>
      <c r="Y4484" s="46" t="str">
        <f t="shared" si="921"/>
        <v>No</v>
      </c>
      <c r="Z4484" s="46" t="str">
        <f t="shared" si="922"/>
        <v>LOW</v>
      </c>
    </row>
    <row r="4485" spans="1:26" x14ac:dyDescent="0.25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910"/>
        <v>13240</v>
      </c>
      <c r="L4485" s="46">
        <f t="shared" si="911"/>
        <v>13902</v>
      </c>
      <c r="M4485" s="46">
        <v>46</v>
      </c>
      <c r="N4485" s="46">
        <f t="shared" si="912"/>
        <v>13948</v>
      </c>
      <c r="O4485" s="46">
        <f t="shared" si="913"/>
        <v>708</v>
      </c>
      <c r="P4485" s="46" t="s">
        <v>30</v>
      </c>
      <c r="Q4485" s="58">
        <f t="shared" si="914"/>
        <v>0</v>
      </c>
      <c r="R4485" s="46">
        <f t="shared" si="915"/>
        <v>2092.1999999999998</v>
      </c>
      <c r="S4485" s="58" t="str">
        <f t="shared" si="916"/>
        <v>No Discount</v>
      </c>
      <c r="T4485" s="46" t="str">
        <f t="shared" si="917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918"/>
        <v>0</v>
      </c>
      <c r="W4485" s="46" t="str">
        <f t="shared" si="919"/>
        <v>-</v>
      </c>
      <c r="X4485" s="58">
        <f t="shared" si="920"/>
        <v>0</v>
      </c>
      <c r="Y4485" s="46" t="str">
        <f t="shared" si="921"/>
        <v>Yes</v>
      </c>
      <c r="Z4485" s="46" t="str">
        <f t="shared" si="922"/>
        <v>HIGH</v>
      </c>
    </row>
    <row r="4486" spans="1:26" x14ac:dyDescent="0.25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910"/>
        <v>1038</v>
      </c>
      <c r="L4486" s="46">
        <f t="shared" si="911"/>
        <v>1128</v>
      </c>
      <c r="M4486" s="46">
        <v>30</v>
      </c>
      <c r="N4486" s="46">
        <f t="shared" si="912"/>
        <v>1158</v>
      </c>
      <c r="O4486" s="46">
        <f t="shared" si="913"/>
        <v>120</v>
      </c>
      <c r="P4486" s="46" t="s">
        <v>30</v>
      </c>
      <c r="Q4486" s="58">
        <f t="shared" si="914"/>
        <v>0</v>
      </c>
      <c r="R4486" s="46">
        <f t="shared" si="915"/>
        <v>173.7</v>
      </c>
      <c r="S4486" s="58" t="str">
        <f t="shared" si="916"/>
        <v>No Discount</v>
      </c>
      <c r="T4486" s="46" t="str">
        <f t="shared" si="917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918"/>
        <v>0</v>
      </c>
      <c r="W4486" s="46" t="str">
        <f t="shared" si="919"/>
        <v>-</v>
      </c>
      <c r="X4486" s="58">
        <f t="shared" si="920"/>
        <v>0</v>
      </c>
      <c r="Y4486" s="46" t="str">
        <f t="shared" si="921"/>
        <v>No</v>
      </c>
      <c r="Z4486" s="46" t="str">
        <f t="shared" si="922"/>
        <v>MID</v>
      </c>
    </row>
    <row r="4487" spans="1:26" x14ac:dyDescent="0.25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910"/>
        <v>99111</v>
      </c>
      <c r="L4487" s="46">
        <f t="shared" si="911"/>
        <v>106050</v>
      </c>
      <c r="M4487" s="46">
        <v>98</v>
      </c>
      <c r="N4487" s="46">
        <f t="shared" si="912"/>
        <v>106148</v>
      </c>
      <c r="O4487" s="46">
        <f t="shared" si="913"/>
        <v>7037</v>
      </c>
      <c r="P4487" s="46" t="s">
        <v>30</v>
      </c>
      <c r="Q4487" s="58">
        <f t="shared" si="914"/>
        <v>0</v>
      </c>
      <c r="R4487" s="46">
        <f t="shared" si="915"/>
        <v>15922.199999999999</v>
      </c>
      <c r="S4487" s="58" t="str">
        <f t="shared" si="916"/>
        <v>No Discount</v>
      </c>
      <c r="T4487" s="46" t="str">
        <f t="shared" si="917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918"/>
        <v>0</v>
      </c>
      <c r="W4487" s="46" t="str">
        <f t="shared" si="919"/>
        <v>-</v>
      </c>
      <c r="X4487" s="58">
        <f t="shared" si="920"/>
        <v>0</v>
      </c>
      <c r="Y4487" s="46" t="str">
        <f t="shared" si="921"/>
        <v>Yes</v>
      </c>
      <c r="Z4487" s="46" t="str">
        <f t="shared" si="922"/>
        <v>Very high</v>
      </c>
    </row>
    <row r="4488" spans="1:26" x14ac:dyDescent="0.25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910"/>
        <v>4608</v>
      </c>
      <c r="L4488" s="46">
        <f t="shared" si="911"/>
        <v>4884</v>
      </c>
      <c r="M4488" s="46">
        <v>48</v>
      </c>
      <c r="N4488" s="46">
        <f t="shared" si="912"/>
        <v>4932</v>
      </c>
      <c r="O4488" s="46">
        <f t="shared" si="913"/>
        <v>324</v>
      </c>
      <c r="P4488" s="46" t="s">
        <v>28</v>
      </c>
      <c r="Q4488" s="58">
        <f t="shared" si="914"/>
        <v>0</v>
      </c>
      <c r="R4488" s="46" t="str">
        <f t="shared" si="915"/>
        <v>-</v>
      </c>
      <c r="S4488" s="58" t="str">
        <f t="shared" si="916"/>
        <v>No Discount</v>
      </c>
      <c r="T4488" s="46" t="str">
        <f t="shared" si="917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918"/>
        <v>0</v>
      </c>
      <c r="W4488" s="46" t="str">
        <f t="shared" si="919"/>
        <v>-</v>
      </c>
      <c r="X4488" s="58">
        <f t="shared" si="920"/>
        <v>0</v>
      </c>
      <c r="Y4488" s="46" t="str">
        <f t="shared" si="921"/>
        <v>Yes</v>
      </c>
      <c r="Z4488" s="46" t="str">
        <f t="shared" si="922"/>
        <v>HIGH</v>
      </c>
    </row>
    <row r="4489" spans="1:26" x14ac:dyDescent="0.25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910"/>
        <v>35164</v>
      </c>
      <c r="L4489" s="46">
        <f t="shared" si="911"/>
        <v>38328</v>
      </c>
      <c r="M4489" s="46">
        <v>86</v>
      </c>
      <c r="N4489" s="46">
        <f t="shared" si="912"/>
        <v>38414</v>
      </c>
      <c r="O4489" s="46">
        <f t="shared" si="913"/>
        <v>3250</v>
      </c>
      <c r="P4489" s="46" t="s">
        <v>30</v>
      </c>
      <c r="Q4489" s="58">
        <f t="shared" si="914"/>
        <v>0</v>
      </c>
      <c r="R4489" s="46">
        <f t="shared" si="915"/>
        <v>10755.920000000002</v>
      </c>
      <c r="S4489" s="58" t="str">
        <f t="shared" si="916"/>
        <v>No Discount</v>
      </c>
      <c r="T4489" s="46" t="str">
        <f t="shared" si="917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918"/>
        <v>0</v>
      </c>
      <c r="W4489" s="46">
        <f t="shared" si="919"/>
        <v>10755.920000000002</v>
      </c>
      <c r="X4489" s="58">
        <f t="shared" si="920"/>
        <v>0</v>
      </c>
      <c r="Y4489" s="46" t="str">
        <f t="shared" si="921"/>
        <v>Yes</v>
      </c>
      <c r="Z4489" s="46" t="str">
        <f t="shared" si="922"/>
        <v>Very high</v>
      </c>
    </row>
    <row r="4490" spans="1:26" x14ac:dyDescent="0.25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910"/>
        <v>268</v>
      </c>
      <c r="L4490" s="46">
        <f t="shared" si="911"/>
        <v>284</v>
      </c>
      <c r="M4490" s="46">
        <v>30</v>
      </c>
      <c r="N4490" s="46">
        <f t="shared" si="912"/>
        <v>314</v>
      </c>
      <c r="O4490" s="46">
        <f t="shared" si="913"/>
        <v>46</v>
      </c>
      <c r="P4490" s="46" t="s">
        <v>30</v>
      </c>
      <c r="Q4490" s="58">
        <f t="shared" si="914"/>
        <v>0</v>
      </c>
      <c r="R4490" s="46">
        <f t="shared" si="915"/>
        <v>87.92</v>
      </c>
      <c r="S4490" s="58" t="str">
        <f t="shared" si="916"/>
        <v>No Discount</v>
      </c>
      <c r="T4490" s="46" t="str">
        <f t="shared" si="917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918"/>
        <v>0</v>
      </c>
      <c r="W4490" s="46">
        <f t="shared" si="919"/>
        <v>87.92</v>
      </c>
      <c r="X4490" s="58">
        <f t="shared" si="920"/>
        <v>0</v>
      </c>
      <c r="Y4490" s="46" t="str">
        <f t="shared" si="921"/>
        <v>No</v>
      </c>
      <c r="Z4490" s="46" t="str">
        <f t="shared" si="922"/>
        <v>MID</v>
      </c>
    </row>
    <row r="4491" spans="1:26" x14ac:dyDescent="0.25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910"/>
        <v>886</v>
      </c>
      <c r="L4491" s="46">
        <f t="shared" si="911"/>
        <v>948</v>
      </c>
      <c r="M4491" s="46">
        <v>21</v>
      </c>
      <c r="N4491" s="46">
        <f t="shared" si="912"/>
        <v>969</v>
      </c>
      <c r="O4491" s="46">
        <f t="shared" si="913"/>
        <v>83</v>
      </c>
      <c r="P4491" s="46" t="s">
        <v>30</v>
      </c>
      <c r="Q4491" s="58">
        <f t="shared" si="914"/>
        <v>0</v>
      </c>
      <c r="R4491" s="46" t="str">
        <f t="shared" si="915"/>
        <v>-</v>
      </c>
      <c r="S4491" s="58" t="str">
        <f t="shared" si="916"/>
        <v>No Discount</v>
      </c>
      <c r="T4491" s="46" t="str">
        <f t="shared" si="917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918"/>
        <v>0</v>
      </c>
      <c r="W4491" s="46" t="str">
        <f t="shared" si="919"/>
        <v>-</v>
      </c>
      <c r="X4491" s="58">
        <f t="shared" si="920"/>
        <v>0</v>
      </c>
      <c r="Y4491" s="46" t="str">
        <f t="shared" si="921"/>
        <v>No</v>
      </c>
      <c r="Z4491" s="46" t="str">
        <f t="shared" si="922"/>
        <v>MID</v>
      </c>
    </row>
    <row r="4492" spans="1:26" x14ac:dyDescent="0.25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910"/>
        <v>161472</v>
      </c>
      <c r="L4492" s="46">
        <f t="shared" si="911"/>
        <v>176268</v>
      </c>
      <c r="M4492" s="46">
        <v>33</v>
      </c>
      <c r="N4492" s="46">
        <f t="shared" si="912"/>
        <v>176301</v>
      </c>
      <c r="O4492" s="46">
        <f t="shared" si="913"/>
        <v>14829</v>
      </c>
      <c r="P4492" s="46" t="s">
        <v>28</v>
      </c>
      <c r="Q4492" s="58">
        <f t="shared" si="914"/>
        <v>0</v>
      </c>
      <c r="R4492" s="46" t="str">
        <f t="shared" si="915"/>
        <v>-</v>
      </c>
      <c r="S4492" s="58" t="str">
        <f t="shared" si="916"/>
        <v>No Discount</v>
      </c>
      <c r="T4492" s="46" t="str">
        <f t="shared" si="917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918"/>
        <v>0</v>
      </c>
      <c r="W4492" s="46" t="str">
        <f t="shared" si="919"/>
        <v>-</v>
      </c>
      <c r="X4492" s="58">
        <f t="shared" si="920"/>
        <v>0</v>
      </c>
      <c r="Y4492" s="46" t="str">
        <f t="shared" si="921"/>
        <v>Yes</v>
      </c>
      <c r="Z4492" s="46" t="str">
        <f t="shared" si="922"/>
        <v>MID</v>
      </c>
    </row>
    <row r="4493" spans="1:26" x14ac:dyDescent="0.25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910"/>
        <v>38235</v>
      </c>
      <c r="L4493" s="46">
        <f t="shared" si="911"/>
        <v>42475</v>
      </c>
      <c r="M4493" s="46">
        <v>69</v>
      </c>
      <c r="N4493" s="46">
        <f t="shared" si="912"/>
        <v>42544</v>
      </c>
      <c r="O4493" s="46">
        <f t="shared" si="913"/>
        <v>4309</v>
      </c>
      <c r="P4493" s="46" t="s">
        <v>28</v>
      </c>
      <c r="Q4493" s="58">
        <f t="shared" si="914"/>
        <v>0</v>
      </c>
      <c r="R4493" s="46">
        <f t="shared" si="915"/>
        <v>11912.320000000002</v>
      </c>
      <c r="S4493" s="58" t="str">
        <f t="shared" si="916"/>
        <v>No Discount</v>
      </c>
      <c r="T4493" s="46" t="str">
        <f t="shared" si="917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918"/>
        <v>0</v>
      </c>
      <c r="W4493" s="46">
        <f t="shared" si="919"/>
        <v>11912.320000000002</v>
      </c>
      <c r="X4493" s="58">
        <f t="shared" si="920"/>
        <v>0</v>
      </c>
      <c r="Y4493" s="46" t="str">
        <f t="shared" si="921"/>
        <v>Yes</v>
      </c>
      <c r="Z4493" s="46" t="str">
        <f t="shared" si="922"/>
        <v>Very high</v>
      </c>
    </row>
    <row r="4494" spans="1:26" x14ac:dyDescent="0.25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910"/>
        <v>2454</v>
      </c>
      <c r="L4494" s="46">
        <f t="shared" si="911"/>
        <v>2646</v>
      </c>
      <c r="M4494" s="46">
        <v>58</v>
      </c>
      <c r="N4494" s="46">
        <f t="shared" si="912"/>
        <v>2704</v>
      </c>
      <c r="O4494" s="46">
        <f t="shared" si="913"/>
        <v>250</v>
      </c>
      <c r="P4494" s="46" t="s">
        <v>64</v>
      </c>
      <c r="Q4494" s="58">
        <f t="shared" si="914"/>
        <v>0</v>
      </c>
      <c r="R4494" s="46" t="str">
        <f t="shared" si="915"/>
        <v>-</v>
      </c>
      <c r="S4494" s="58" t="str">
        <f t="shared" si="916"/>
        <v>No Discount</v>
      </c>
      <c r="T4494" s="46" t="str">
        <f t="shared" si="917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918"/>
        <v>0</v>
      </c>
      <c r="W4494" s="46" t="str">
        <f t="shared" si="919"/>
        <v>-</v>
      </c>
      <c r="X4494" s="58">
        <f t="shared" si="920"/>
        <v>0</v>
      </c>
      <c r="Y4494" s="46" t="str">
        <f t="shared" si="921"/>
        <v>No</v>
      </c>
      <c r="Z4494" s="46" t="str">
        <f t="shared" si="922"/>
        <v>HIGH</v>
      </c>
    </row>
    <row r="4495" spans="1:26" x14ac:dyDescent="0.25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910"/>
        <v>6070</v>
      </c>
      <c r="L4495" s="46">
        <f t="shared" si="911"/>
        <v>6496</v>
      </c>
      <c r="M4495" s="46">
        <v>100</v>
      </c>
      <c r="N4495" s="46">
        <f t="shared" si="912"/>
        <v>6596</v>
      </c>
      <c r="O4495" s="46">
        <f t="shared" si="913"/>
        <v>526</v>
      </c>
      <c r="P4495" s="46" t="s">
        <v>28</v>
      </c>
      <c r="Q4495" s="58">
        <f t="shared" si="914"/>
        <v>0.3</v>
      </c>
      <c r="R4495" s="46">
        <f t="shared" si="915"/>
        <v>1978.8</v>
      </c>
      <c r="S4495" s="58" t="str">
        <f t="shared" si="916"/>
        <v>No Discount</v>
      </c>
      <c r="T4495" s="46" t="str">
        <f t="shared" si="917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918"/>
        <v>0.3</v>
      </c>
      <c r="W4495" s="46">
        <f t="shared" si="919"/>
        <v>1978.8</v>
      </c>
      <c r="X4495" s="58">
        <f t="shared" si="920"/>
        <v>0</v>
      </c>
      <c r="Y4495" s="46" t="str">
        <f t="shared" si="921"/>
        <v>Yes</v>
      </c>
      <c r="Z4495" s="46" t="str">
        <f t="shared" si="922"/>
        <v>Very high</v>
      </c>
    </row>
    <row r="4496" spans="1:26" x14ac:dyDescent="0.25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910"/>
        <v>52443</v>
      </c>
      <c r="L4496" s="46">
        <f t="shared" si="911"/>
        <v>53469</v>
      </c>
      <c r="M4496" s="46">
        <v>62</v>
      </c>
      <c r="N4496" s="46">
        <f t="shared" si="912"/>
        <v>53531</v>
      </c>
      <c r="O4496" s="46">
        <f t="shared" si="913"/>
        <v>1088</v>
      </c>
      <c r="P4496" s="46" t="s">
        <v>28</v>
      </c>
      <c r="Q4496" s="58">
        <f t="shared" si="914"/>
        <v>0</v>
      </c>
      <c r="R4496" s="46">
        <f t="shared" si="915"/>
        <v>8029.65</v>
      </c>
      <c r="S4496" s="58" t="str">
        <f t="shared" si="916"/>
        <v>No Discount</v>
      </c>
      <c r="T4496" s="46" t="str">
        <f t="shared" si="917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918"/>
        <v>0</v>
      </c>
      <c r="W4496" s="46" t="str">
        <f t="shared" si="919"/>
        <v>-</v>
      </c>
      <c r="X4496" s="58">
        <f t="shared" si="920"/>
        <v>0</v>
      </c>
      <c r="Y4496" s="46" t="str">
        <f t="shared" si="921"/>
        <v>Yes</v>
      </c>
      <c r="Z4496" s="46" t="str">
        <f t="shared" si="922"/>
        <v>Very high</v>
      </c>
    </row>
    <row r="4497" spans="1:26" x14ac:dyDescent="0.25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910"/>
        <v>7644</v>
      </c>
      <c r="L4497" s="46">
        <f t="shared" si="911"/>
        <v>8184</v>
      </c>
      <c r="M4497" s="46">
        <v>66</v>
      </c>
      <c r="N4497" s="46">
        <f t="shared" si="912"/>
        <v>8250</v>
      </c>
      <c r="O4497" s="46">
        <f t="shared" si="913"/>
        <v>606</v>
      </c>
      <c r="P4497" s="46" t="s">
        <v>30</v>
      </c>
      <c r="Q4497" s="58">
        <f t="shared" si="914"/>
        <v>0</v>
      </c>
      <c r="R4497" s="46" t="str">
        <f t="shared" si="915"/>
        <v>-</v>
      </c>
      <c r="S4497" s="58" t="str">
        <f t="shared" si="916"/>
        <v>No Discount</v>
      </c>
      <c r="T4497" s="46" t="str">
        <f t="shared" si="917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918"/>
        <v>0</v>
      </c>
      <c r="W4497" s="46" t="str">
        <f t="shared" si="919"/>
        <v>-</v>
      </c>
      <c r="X4497" s="58">
        <f t="shared" si="920"/>
        <v>0</v>
      </c>
      <c r="Y4497" s="46" t="str">
        <f t="shared" si="921"/>
        <v>Yes</v>
      </c>
      <c r="Z4497" s="46" t="str">
        <f t="shared" si="922"/>
        <v>Very high</v>
      </c>
    </row>
    <row r="4498" spans="1:26" x14ac:dyDescent="0.25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910"/>
        <v>3204</v>
      </c>
      <c r="L4498" s="46">
        <f t="shared" si="911"/>
        <v>3526</v>
      </c>
      <c r="M4498" s="46">
        <v>91</v>
      </c>
      <c r="N4498" s="46">
        <f t="shared" si="912"/>
        <v>3617</v>
      </c>
      <c r="O4498" s="46">
        <f t="shared" si="913"/>
        <v>413</v>
      </c>
      <c r="P4498" s="46" t="s">
        <v>28</v>
      </c>
      <c r="Q4498" s="58">
        <f t="shared" si="914"/>
        <v>0</v>
      </c>
      <c r="R4498" s="46">
        <f t="shared" si="915"/>
        <v>1012.7600000000001</v>
      </c>
      <c r="S4498" s="58" t="str">
        <f t="shared" si="916"/>
        <v>No Discount</v>
      </c>
      <c r="T4498" s="46" t="str">
        <f t="shared" si="917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918"/>
        <v>0</v>
      </c>
      <c r="W4498" s="46">
        <f t="shared" si="919"/>
        <v>1012.7600000000001</v>
      </c>
      <c r="X4498" s="58">
        <f t="shared" si="920"/>
        <v>0</v>
      </c>
      <c r="Y4498" s="46" t="str">
        <f t="shared" si="921"/>
        <v>No</v>
      </c>
      <c r="Z4498" s="46" t="str">
        <f t="shared" si="922"/>
        <v>Very high</v>
      </c>
    </row>
    <row r="4499" spans="1:26" x14ac:dyDescent="0.25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910"/>
        <v>4726</v>
      </c>
      <c r="L4499" s="46">
        <f t="shared" si="911"/>
        <v>5204</v>
      </c>
      <c r="M4499" s="46">
        <v>97</v>
      </c>
      <c r="N4499" s="46">
        <f t="shared" si="912"/>
        <v>5301</v>
      </c>
      <c r="O4499" s="46">
        <f t="shared" si="913"/>
        <v>575</v>
      </c>
      <c r="P4499" s="46" t="s">
        <v>30</v>
      </c>
      <c r="Q4499" s="58">
        <f t="shared" si="914"/>
        <v>0</v>
      </c>
      <c r="R4499" s="46">
        <f t="shared" si="915"/>
        <v>795.15</v>
      </c>
      <c r="S4499" s="58" t="str">
        <f t="shared" si="916"/>
        <v>No Discount</v>
      </c>
      <c r="T4499" s="46" t="str">
        <f t="shared" si="917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918"/>
        <v>0</v>
      </c>
      <c r="W4499" s="46" t="str">
        <f t="shared" si="919"/>
        <v>-</v>
      </c>
      <c r="X4499" s="58">
        <f t="shared" si="920"/>
        <v>0</v>
      </c>
      <c r="Y4499" s="46" t="str">
        <f t="shared" si="921"/>
        <v>Yes</v>
      </c>
      <c r="Z4499" s="46" t="str">
        <f t="shared" si="922"/>
        <v>Very high</v>
      </c>
    </row>
    <row r="4500" spans="1:26" x14ac:dyDescent="0.25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910"/>
        <v>486</v>
      </c>
      <c r="L4500" s="46">
        <f t="shared" si="911"/>
        <v>525</v>
      </c>
      <c r="M4500" s="46">
        <v>30</v>
      </c>
      <c r="N4500" s="46">
        <f t="shared" si="912"/>
        <v>555</v>
      </c>
      <c r="O4500" s="46">
        <f t="shared" si="913"/>
        <v>69</v>
      </c>
      <c r="P4500" s="46" t="s">
        <v>30</v>
      </c>
      <c r="Q4500" s="58">
        <f t="shared" si="914"/>
        <v>0</v>
      </c>
      <c r="R4500" s="46" t="str">
        <f t="shared" si="915"/>
        <v>-</v>
      </c>
      <c r="S4500" s="58" t="str">
        <f t="shared" si="916"/>
        <v>No Discount</v>
      </c>
      <c r="T4500" s="46" t="str">
        <f t="shared" si="917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918"/>
        <v>0</v>
      </c>
      <c r="W4500" s="46" t="str">
        <f t="shared" si="919"/>
        <v>-</v>
      </c>
      <c r="X4500" s="58">
        <f t="shared" si="920"/>
        <v>0</v>
      </c>
      <c r="Y4500" s="46" t="str">
        <f t="shared" si="921"/>
        <v>No</v>
      </c>
      <c r="Z4500" s="46" t="str">
        <f t="shared" si="922"/>
        <v>MID</v>
      </c>
    </row>
    <row r="4501" spans="1:26" x14ac:dyDescent="0.25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910"/>
        <v>336</v>
      </c>
      <c r="L4501" s="46">
        <f t="shared" si="911"/>
        <v>366</v>
      </c>
      <c r="M4501" s="46">
        <v>30</v>
      </c>
      <c r="N4501" s="46">
        <f t="shared" si="912"/>
        <v>396</v>
      </c>
      <c r="O4501" s="46">
        <f t="shared" si="913"/>
        <v>60</v>
      </c>
      <c r="P4501" s="46" t="s">
        <v>30</v>
      </c>
      <c r="Q4501" s="58">
        <f t="shared" si="914"/>
        <v>0</v>
      </c>
      <c r="R4501" s="46">
        <f t="shared" si="915"/>
        <v>59.4</v>
      </c>
      <c r="S4501" s="58" t="str">
        <f t="shared" si="916"/>
        <v>No Discount</v>
      </c>
      <c r="T4501" s="46" t="str">
        <f t="shared" si="917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918"/>
        <v>0</v>
      </c>
      <c r="W4501" s="46" t="str">
        <f t="shared" si="919"/>
        <v>-</v>
      </c>
      <c r="X4501" s="58">
        <f t="shared" si="920"/>
        <v>0</v>
      </c>
      <c r="Y4501" s="46" t="str">
        <f t="shared" si="921"/>
        <v>No</v>
      </c>
      <c r="Z4501" s="46" t="str">
        <f t="shared" si="922"/>
        <v>MID</v>
      </c>
    </row>
    <row r="4502" spans="1:26" x14ac:dyDescent="0.25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910"/>
        <v>6055</v>
      </c>
      <c r="L4502" s="46">
        <f t="shared" si="911"/>
        <v>6605</v>
      </c>
      <c r="M4502" s="46">
        <v>77</v>
      </c>
      <c r="N4502" s="46">
        <f t="shared" si="912"/>
        <v>6682</v>
      </c>
      <c r="O4502" s="46">
        <f t="shared" si="913"/>
        <v>627</v>
      </c>
      <c r="P4502" s="46" t="s">
        <v>28</v>
      </c>
      <c r="Q4502" s="58">
        <f t="shared" si="914"/>
        <v>0</v>
      </c>
      <c r="R4502" s="46" t="str">
        <f t="shared" si="915"/>
        <v>-</v>
      </c>
      <c r="S4502" s="58" t="str">
        <f t="shared" si="916"/>
        <v>No Discount</v>
      </c>
      <c r="T4502" s="46" t="str">
        <f t="shared" si="917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918"/>
        <v>0</v>
      </c>
      <c r="W4502" s="46" t="str">
        <f t="shared" si="919"/>
        <v>-</v>
      </c>
      <c r="X4502" s="58">
        <f t="shared" si="920"/>
        <v>0</v>
      </c>
      <c r="Y4502" s="46" t="str">
        <f t="shared" si="921"/>
        <v>No</v>
      </c>
      <c r="Z4502" s="46" t="str">
        <f t="shared" si="922"/>
        <v>Very high</v>
      </c>
    </row>
    <row r="4503" spans="1:26" x14ac:dyDescent="0.25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910"/>
        <v>399</v>
      </c>
      <c r="L4503" s="46">
        <f t="shared" si="911"/>
        <v>432</v>
      </c>
      <c r="M4503" s="46">
        <v>30</v>
      </c>
      <c r="N4503" s="46">
        <f t="shared" si="912"/>
        <v>462</v>
      </c>
      <c r="O4503" s="46">
        <f t="shared" si="913"/>
        <v>63</v>
      </c>
      <c r="P4503" s="46" t="s">
        <v>30</v>
      </c>
      <c r="Q4503" s="58">
        <f t="shared" si="914"/>
        <v>0</v>
      </c>
      <c r="R4503" s="46" t="str">
        <f t="shared" si="915"/>
        <v>-</v>
      </c>
      <c r="S4503" s="58" t="str">
        <f t="shared" si="916"/>
        <v>No Discount</v>
      </c>
      <c r="T4503" s="46" t="str">
        <f t="shared" si="917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918"/>
        <v>0</v>
      </c>
      <c r="W4503" s="46" t="str">
        <f t="shared" si="919"/>
        <v>-</v>
      </c>
      <c r="X4503" s="58">
        <f t="shared" si="920"/>
        <v>0</v>
      </c>
      <c r="Y4503" s="46" t="str">
        <f t="shared" si="921"/>
        <v>No</v>
      </c>
      <c r="Z4503" s="46" t="str">
        <f t="shared" si="922"/>
        <v>MID</v>
      </c>
    </row>
    <row r="4504" spans="1:26" x14ac:dyDescent="0.25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910"/>
        <v>7475</v>
      </c>
      <c r="L4504" s="46">
        <f t="shared" si="911"/>
        <v>7840</v>
      </c>
      <c r="M4504" s="46">
        <v>67</v>
      </c>
      <c r="N4504" s="46">
        <f t="shared" si="912"/>
        <v>7907</v>
      </c>
      <c r="O4504" s="46">
        <f t="shared" si="913"/>
        <v>432</v>
      </c>
      <c r="P4504" s="46" t="s">
        <v>30</v>
      </c>
      <c r="Q4504" s="58">
        <f t="shared" si="914"/>
        <v>0</v>
      </c>
      <c r="R4504" s="46" t="str">
        <f t="shared" si="915"/>
        <v>-</v>
      </c>
      <c r="S4504" s="58" t="str">
        <f t="shared" si="916"/>
        <v>No Discount</v>
      </c>
      <c r="T4504" s="46" t="str">
        <f t="shared" si="917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918"/>
        <v>0</v>
      </c>
      <c r="W4504" s="46" t="str">
        <f t="shared" si="919"/>
        <v>-</v>
      </c>
      <c r="X4504" s="58">
        <f t="shared" si="920"/>
        <v>0</v>
      </c>
      <c r="Y4504" s="46" t="str">
        <f t="shared" si="921"/>
        <v>Yes</v>
      </c>
      <c r="Z4504" s="46" t="str">
        <f t="shared" si="922"/>
        <v>Very high</v>
      </c>
    </row>
    <row r="4505" spans="1:26" x14ac:dyDescent="0.25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910"/>
        <v>39720</v>
      </c>
      <c r="L4505" s="46">
        <f t="shared" si="911"/>
        <v>41706</v>
      </c>
      <c r="M4505" s="46">
        <v>29</v>
      </c>
      <c r="N4505" s="46">
        <f t="shared" si="912"/>
        <v>41735</v>
      </c>
      <c r="O4505" s="46">
        <f t="shared" si="913"/>
        <v>2015</v>
      </c>
      <c r="P4505" s="46" t="s">
        <v>30</v>
      </c>
      <c r="Q4505" s="58">
        <f t="shared" si="914"/>
        <v>0.3</v>
      </c>
      <c r="R4505" s="46">
        <f t="shared" si="915"/>
        <v>12520.5</v>
      </c>
      <c r="S4505" s="58" t="str">
        <f t="shared" si="916"/>
        <v>No Discount</v>
      </c>
      <c r="T4505" s="46" t="str">
        <f t="shared" si="917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918"/>
        <v>0.3</v>
      </c>
      <c r="W4505" s="46">
        <f t="shared" si="919"/>
        <v>12520.5</v>
      </c>
      <c r="X4505" s="58">
        <f t="shared" si="920"/>
        <v>0</v>
      </c>
      <c r="Y4505" s="46" t="str">
        <f t="shared" si="921"/>
        <v>Yes</v>
      </c>
      <c r="Z4505" s="46" t="str">
        <f t="shared" si="922"/>
        <v>MID</v>
      </c>
    </row>
    <row r="4506" spans="1:26" x14ac:dyDescent="0.25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910"/>
        <v>10668</v>
      </c>
      <c r="L4506" s="46">
        <f t="shared" si="911"/>
        <v>11628</v>
      </c>
      <c r="M4506" s="46">
        <v>54</v>
      </c>
      <c r="N4506" s="46">
        <f t="shared" si="912"/>
        <v>11682</v>
      </c>
      <c r="O4506" s="46">
        <f t="shared" si="913"/>
        <v>1014</v>
      </c>
      <c r="P4506" s="46" t="s">
        <v>30</v>
      </c>
      <c r="Q4506" s="58">
        <f t="shared" si="914"/>
        <v>0</v>
      </c>
      <c r="R4506" s="46">
        <f t="shared" si="915"/>
        <v>3270.9600000000005</v>
      </c>
      <c r="S4506" s="58" t="str">
        <f t="shared" si="916"/>
        <v>No Discount</v>
      </c>
      <c r="T4506" s="46" t="str">
        <f t="shared" si="917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918"/>
        <v>0</v>
      </c>
      <c r="W4506" s="46">
        <f t="shared" si="919"/>
        <v>3270.9600000000005</v>
      </c>
      <c r="X4506" s="58">
        <f t="shared" si="920"/>
        <v>0</v>
      </c>
      <c r="Y4506" s="46" t="str">
        <f t="shared" si="921"/>
        <v>No</v>
      </c>
      <c r="Z4506" s="46" t="str">
        <f t="shared" si="922"/>
        <v>HIGH</v>
      </c>
    </row>
    <row r="4507" spans="1:26" x14ac:dyDescent="0.25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910"/>
        <v>13902</v>
      </c>
      <c r="L4507" s="46">
        <f t="shared" si="911"/>
        <v>15153</v>
      </c>
      <c r="M4507" s="46">
        <v>41</v>
      </c>
      <c r="N4507" s="46">
        <f t="shared" si="912"/>
        <v>15194</v>
      </c>
      <c r="O4507" s="46">
        <f t="shared" si="913"/>
        <v>1292</v>
      </c>
      <c r="P4507" s="46" t="s">
        <v>28</v>
      </c>
      <c r="Q4507" s="58">
        <f t="shared" si="914"/>
        <v>0</v>
      </c>
      <c r="R4507" s="46" t="str">
        <f t="shared" si="915"/>
        <v>-</v>
      </c>
      <c r="S4507" s="58" t="str">
        <f t="shared" si="916"/>
        <v>No Discount</v>
      </c>
      <c r="T4507" s="46" t="str">
        <f t="shared" si="917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918"/>
        <v>0</v>
      </c>
      <c r="W4507" s="46" t="str">
        <f t="shared" si="919"/>
        <v>-</v>
      </c>
      <c r="X4507" s="58">
        <f t="shared" si="920"/>
        <v>0</v>
      </c>
      <c r="Y4507" s="46" t="str">
        <f t="shared" si="921"/>
        <v>Yes</v>
      </c>
      <c r="Z4507" s="46" t="str">
        <f t="shared" si="922"/>
        <v>HIGH</v>
      </c>
    </row>
    <row r="4508" spans="1:26" x14ac:dyDescent="0.25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910"/>
        <v>7330</v>
      </c>
      <c r="L4508" s="46">
        <f t="shared" si="911"/>
        <v>7760</v>
      </c>
      <c r="M4508" s="46">
        <v>34</v>
      </c>
      <c r="N4508" s="46">
        <f t="shared" si="912"/>
        <v>7794</v>
      </c>
      <c r="O4508" s="46">
        <f t="shared" si="913"/>
        <v>464</v>
      </c>
      <c r="P4508" s="46" t="s">
        <v>28</v>
      </c>
      <c r="Q4508" s="58">
        <f t="shared" si="914"/>
        <v>0</v>
      </c>
      <c r="R4508" s="46" t="str">
        <f t="shared" si="915"/>
        <v>-</v>
      </c>
      <c r="S4508" s="58" t="str">
        <f t="shared" si="916"/>
        <v>No Discount</v>
      </c>
      <c r="T4508" s="46" t="str">
        <f t="shared" si="917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918"/>
        <v>0</v>
      </c>
      <c r="W4508" s="46" t="str">
        <f t="shared" si="919"/>
        <v>-</v>
      </c>
      <c r="X4508" s="58">
        <f t="shared" si="920"/>
        <v>0</v>
      </c>
      <c r="Y4508" s="46" t="str">
        <f t="shared" si="921"/>
        <v>Yes</v>
      </c>
      <c r="Z4508" s="46" t="str">
        <f t="shared" si="922"/>
        <v>MID</v>
      </c>
    </row>
    <row r="4509" spans="1:26" x14ac:dyDescent="0.25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910"/>
        <v>4850</v>
      </c>
      <c r="L4509" s="46">
        <f t="shared" si="911"/>
        <v>5288</v>
      </c>
      <c r="M4509" s="46">
        <v>76</v>
      </c>
      <c r="N4509" s="46">
        <f t="shared" si="912"/>
        <v>5364</v>
      </c>
      <c r="O4509" s="46">
        <f t="shared" si="913"/>
        <v>514</v>
      </c>
      <c r="P4509" s="46" t="s">
        <v>28</v>
      </c>
      <c r="Q4509" s="58">
        <f t="shared" si="914"/>
        <v>0</v>
      </c>
      <c r="R4509" s="46" t="str">
        <f t="shared" si="915"/>
        <v>-</v>
      </c>
      <c r="S4509" s="58" t="str">
        <f t="shared" si="916"/>
        <v>No Discount</v>
      </c>
      <c r="T4509" s="46" t="str">
        <f t="shared" si="917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918"/>
        <v>0</v>
      </c>
      <c r="W4509" s="46" t="str">
        <f t="shared" si="919"/>
        <v>-</v>
      </c>
      <c r="X4509" s="58">
        <f t="shared" si="920"/>
        <v>0</v>
      </c>
      <c r="Y4509" s="46" t="str">
        <f t="shared" si="921"/>
        <v>Yes</v>
      </c>
      <c r="Z4509" s="46" t="str">
        <f t="shared" si="922"/>
        <v>Very high</v>
      </c>
    </row>
    <row r="4510" spans="1:26" x14ac:dyDescent="0.25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910"/>
        <v>348</v>
      </c>
      <c r="L4510" s="46">
        <f t="shared" si="911"/>
        <v>378</v>
      </c>
      <c r="M4510" s="46">
        <v>10</v>
      </c>
      <c r="N4510" s="46">
        <f t="shared" si="912"/>
        <v>388</v>
      </c>
      <c r="O4510" s="46">
        <f t="shared" si="913"/>
        <v>40</v>
      </c>
      <c r="P4510" s="46" t="s">
        <v>30</v>
      </c>
      <c r="Q4510" s="58">
        <f t="shared" si="914"/>
        <v>0</v>
      </c>
      <c r="R4510" s="46" t="str">
        <f t="shared" si="915"/>
        <v>-</v>
      </c>
      <c r="S4510" s="58" t="str">
        <f t="shared" si="916"/>
        <v>No Discount</v>
      </c>
      <c r="T4510" s="46" t="str">
        <f t="shared" si="917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918"/>
        <v>0</v>
      </c>
      <c r="W4510" s="46" t="str">
        <f t="shared" si="919"/>
        <v>-</v>
      </c>
      <c r="X4510" s="58">
        <f t="shared" si="920"/>
        <v>0</v>
      </c>
      <c r="Y4510" s="46" t="str">
        <f t="shared" si="921"/>
        <v>No</v>
      </c>
      <c r="Z4510" s="46" t="str">
        <f t="shared" si="922"/>
        <v>LOW</v>
      </c>
    </row>
    <row r="4511" spans="1:26" x14ac:dyDescent="0.25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910"/>
        <v>7020</v>
      </c>
      <c r="L4511" s="46">
        <f t="shared" si="911"/>
        <v>7436</v>
      </c>
      <c r="M4511" s="46">
        <v>84</v>
      </c>
      <c r="N4511" s="46">
        <f t="shared" si="912"/>
        <v>7520</v>
      </c>
      <c r="O4511" s="46">
        <f t="shared" si="913"/>
        <v>500</v>
      </c>
      <c r="P4511" s="46" t="s">
        <v>30</v>
      </c>
      <c r="Q4511" s="58">
        <f t="shared" si="914"/>
        <v>0</v>
      </c>
      <c r="R4511" s="46">
        <f t="shared" si="915"/>
        <v>2105.6000000000004</v>
      </c>
      <c r="S4511" s="58" t="str">
        <f t="shared" si="916"/>
        <v>No Discount</v>
      </c>
      <c r="T4511" s="46" t="str">
        <f t="shared" si="917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918"/>
        <v>0</v>
      </c>
      <c r="W4511" s="46">
        <f t="shared" si="919"/>
        <v>2105.6000000000004</v>
      </c>
      <c r="X4511" s="58">
        <f t="shared" si="920"/>
        <v>0</v>
      </c>
      <c r="Y4511" s="46" t="str">
        <f t="shared" si="921"/>
        <v>Yes</v>
      </c>
      <c r="Z4511" s="46" t="str">
        <f t="shared" si="922"/>
        <v>Very high</v>
      </c>
    </row>
    <row r="4512" spans="1:26" x14ac:dyDescent="0.25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910"/>
        <v>9546</v>
      </c>
      <c r="L4512" s="46">
        <f t="shared" si="911"/>
        <v>9822</v>
      </c>
      <c r="M4512" s="46">
        <v>72</v>
      </c>
      <c r="N4512" s="46">
        <f t="shared" si="912"/>
        <v>9894</v>
      </c>
      <c r="O4512" s="46">
        <f t="shared" si="913"/>
        <v>348</v>
      </c>
      <c r="P4512" s="46" t="s">
        <v>64</v>
      </c>
      <c r="Q4512" s="58">
        <f t="shared" si="914"/>
        <v>0</v>
      </c>
      <c r="R4512" s="46">
        <f t="shared" si="915"/>
        <v>1484.1</v>
      </c>
      <c r="S4512" s="58" t="str">
        <f t="shared" si="916"/>
        <v>No Discount</v>
      </c>
      <c r="T4512" s="46" t="str">
        <f t="shared" si="917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918"/>
        <v>0</v>
      </c>
      <c r="W4512" s="46" t="str">
        <f t="shared" si="919"/>
        <v>-</v>
      </c>
      <c r="X4512" s="58">
        <f t="shared" si="920"/>
        <v>0</v>
      </c>
      <c r="Y4512" s="46" t="str">
        <f t="shared" si="921"/>
        <v>Yes</v>
      </c>
      <c r="Z4512" s="46" t="str">
        <f t="shared" si="922"/>
        <v>Very high</v>
      </c>
    </row>
    <row r="4513" spans="1:26" x14ac:dyDescent="0.25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910"/>
        <v>20229</v>
      </c>
      <c r="L4513" s="46">
        <f t="shared" si="911"/>
        <v>22050</v>
      </c>
      <c r="M4513" s="46">
        <v>62</v>
      </c>
      <c r="N4513" s="46">
        <f t="shared" si="912"/>
        <v>22112</v>
      </c>
      <c r="O4513" s="46">
        <f t="shared" si="913"/>
        <v>1883</v>
      </c>
      <c r="P4513" s="46" t="s">
        <v>28</v>
      </c>
      <c r="Q4513" s="58">
        <f t="shared" si="914"/>
        <v>0</v>
      </c>
      <c r="R4513" s="46">
        <f t="shared" si="915"/>
        <v>6191.3600000000006</v>
      </c>
      <c r="S4513" s="58" t="str">
        <f t="shared" si="916"/>
        <v>No Discount</v>
      </c>
      <c r="T4513" s="46" t="str">
        <f t="shared" si="917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918"/>
        <v>0</v>
      </c>
      <c r="W4513" s="46">
        <f t="shared" si="919"/>
        <v>6191.3600000000006</v>
      </c>
      <c r="X4513" s="58">
        <f t="shared" si="920"/>
        <v>0</v>
      </c>
      <c r="Y4513" s="46" t="str">
        <f t="shared" si="921"/>
        <v>Yes</v>
      </c>
      <c r="Z4513" s="46" t="str">
        <f t="shared" si="922"/>
        <v>Very high</v>
      </c>
    </row>
    <row r="4514" spans="1:26" x14ac:dyDescent="0.25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910"/>
        <v>3215</v>
      </c>
      <c r="L4514" s="46">
        <f t="shared" si="911"/>
        <v>3408</v>
      </c>
      <c r="M4514" s="46">
        <v>64</v>
      </c>
      <c r="N4514" s="46">
        <f t="shared" si="912"/>
        <v>3472</v>
      </c>
      <c r="O4514" s="46">
        <f t="shared" si="913"/>
        <v>257</v>
      </c>
      <c r="P4514" s="46" t="s">
        <v>30</v>
      </c>
      <c r="Q4514" s="58">
        <f t="shared" si="914"/>
        <v>0.3</v>
      </c>
      <c r="R4514" s="46">
        <f t="shared" si="915"/>
        <v>1041.5999999999999</v>
      </c>
      <c r="S4514" s="58" t="str">
        <f t="shared" si="916"/>
        <v>No Discount</v>
      </c>
      <c r="T4514" s="46" t="str">
        <f t="shared" si="917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918"/>
        <v>0.3</v>
      </c>
      <c r="W4514" s="46">
        <f t="shared" si="919"/>
        <v>1041.5999999999999</v>
      </c>
      <c r="X4514" s="58">
        <f t="shared" si="920"/>
        <v>0</v>
      </c>
      <c r="Y4514" s="46" t="str">
        <f t="shared" si="921"/>
        <v>Yes</v>
      </c>
      <c r="Z4514" s="46" t="str">
        <f t="shared" si="922"/>
        <v>Very high</v>
      </c>
    </row>
    <row r="4515" spans="1:26" x14ac:dyDescent="0.25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910"/>
        <v>308</v>
      </c>
      <c r="L4515" s="46">
        <f t="shared" si="911"/>
        <v>324</v>
      </c>
      <c r="M4515" s="46">
        <v>10</v>
      </c>
      <c r="N4515" s="46">
        <f t="shared" si="912"/>
        <v>334</v>
      </c>
      <c r="O4515" s="46">
        <f t="shared" si="913"/>
        <v>26</v>
      </c>
      <c r="P4515" s="46" t="s">
        <v>30</v>
      </c>
      <c r="Q4515" s="58">
        <f t="shared" si="914"/>
        <v>0.3</v>
      </c>
      <c r="R4515" s="46">
        <f t="shared" si="915"/>
        <v>100.2</v>
      </c>
      <c r="S4515" s="58" t="str">
        <f t="shared" si="916"/>
        <v>No Discount</v>
      </c>
      <c r="T4515" s="46" t="str">
        <f t="shared" si="917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918"/>
        <v>0.3</v>
      </c>
      <c r="W4515" s="46">
        <f t="shared" si="919"/>
        <v>100.2</v>
      </c>
      <c r="X4515" s="58">
        <f t="shared" si="920"/>
        <v>0</v>
      </c>
      <c r="Y4515" s="46" t="str">
        <f t="shared" si="921"/>
        <v>No</v>
      </c>
      <c r="Z4515" s="46" t="str">
        <f t="shared" si="922"/>
        <v>LOW</v>
      </c>
    </row>
    <row r="4516" spans="1:26" x14ac:dyDescent="0.25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910"/>
        <v>8896</v>
      </c>
      <c r="L4516" s="46">
        <f t="shared" si="911"/>
        <v>9596</v>
      </c>
      <c r="M4516" s="46">
        <v>35</v>
      </c>
      <c r="N4516" s="46">
        <f t="shared" si="912"/>
        <v>9631</v>
      </c>
      <c r="O4516" s="46">
        <f t="shared" si="913"/>
        <v>735</v>
      </c>
      <c r="P4516" s="46" t="s">
        <v>30</v>
      </c>
      <c r="Q4516" s="58">
        <f t="shared" si="914"/>
        <v>0</v>
      </c>
      <c r="R4516" s="46">
        <f t="shared" si="915"/>
        <v>2696.6800000000003</v>
      </c>
      <c r="S4516" s="58" t="str">
        <f t="shared" si="916"/>
        <v>No Discount</v>
      </c>
      <c r="T4516" s="46" t="str">
        <f t="shared" si="917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918"/>
        <v>0</v>
      </c>
      <c r="W4516" s="46">
        <f t="shared" si="919"/>
        <v>2696.6800000000003</v>
      </c>
      <c r="X4516" s="58">
        <f t="shared" si="920"/>
        <v>0</v>
      </c>
      <c r="Y4516" s="46" t="str">
        <f t="shared" si="921"/>
        <v>Yes</v>
      </c>
      <c r="Z4516" s="46" t="str">
        <f t="shared" si="922"/>
        <v>MID</v>
      </c>
    </row>
    <row r="4517" spans="1:26" x14ac:dyDescent="0.25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910"/>
        <v>5516</v>
      </c>
      <c r="L4517" s="46">
        <f t="shared" si="911"/>
        <v>6139</v>
      </c>
      <c r="M4517" s="46">
        <v>96</v>
      </c>
      <c r="N4517" s="46">
        <f t="shared" si="912"/>
        <v>6235</v>
      </c>
      <c r="O4517" s="46">
        <f t="shared" si="913"/>
        <v>719</v>
      </c>
      <c r="P4517" s="46" t="s">
        <v>30</v>
      </c>
      <c r="Q4517" s="58">
        <f t="shared" si="914"/>
        <v>0</v>
      </c>
      <c r="R4517" s="46" t="str">
        <f t="shared" si="915"/>
        <v>-</v>
      </c>
      <c r="S4517" s="58" t="str">
        <f t="shared" si="916"/>
        <v>No Discount</v>
      </c>
      <c r="T4517" s="46" t="str">
        <f t="shared" si="917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si="918"/>
        <v>0</v>
      </c>
      <c r="W4517" s="46" t="str">
        <f t="shared" si="919"/>
        <v>-</v>
      </c>
      <c r="X4517" s="58">
        <f t="shared" si="920"/>
        <v>0</v>
      </c>
      <c r="Y4517" s="46" t="str">
        <f t="shared" si="921"/>
        <v>No</v>
      </c>
      <c r="Z4517" s="46" t="str">
        <f t="shared" si="922"/>
        <v>Very high</v>
      </c>
    </row>
    <row r="4518" spans="1:26" x14ac:dyDescent="0.25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910"/>
        <v>6042</v>
      </c>
      <c r="L4518" s="46">
        <f t="shared" si="911"/>
        <v>6465</v>
      </c>
      <c r="M4518" s="46">
        <v>42</v>
      </c>
      <c r="N4518" s="46">
        <f t="shared" si="912"/>
        <v>6507</v>
      </c>
      <c r="O4518" s="46">
        <f t="shared" si="913"/>
        <v>465</v>
      </c>
      <c r="P4518" s="46" t="s">
        <v>30</v>
      </c>
      <c r="Q4518" s="58">
        <f t="shared" si="914"/>
        <v>0</v>
      </c>
      <c r="R4518" s="46" t="str">
        <f t="shared" si="915"/>
        <v>-</v>
      </c>
      <c r="S4518" s="58" t="str">
        <f t="shared" si="916"/>
        <v>No Discount</v>
      </c>
      <c r="T4518" s="46" t="str">
        <f t="shared" si="917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918"/>
        <v>0</v>
      </c>
      <c r="W4518" s="46" t="str">
        <f t="shared" si="919"/>
        <v>-</v>
      </c>
      <c r="X4518" s="58">
        <f t="shared" si="920"/>
        <v>0</v>
      </c>
      <c r="Y4518" s="46" t="str">
        <f t="shared" si="921"/>
        <v>Yes</v>
      </c>
      <c r="Z4518" s="46" t="str">
        <f t="shared" si="922"/>
        <v>HIGH</v>
      </c>
    </row>
    <row r="4519" spans="1:26" x14ac:dyDescent="0.25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910"/>
        <v>15126</v>
      </c>
      <c r="L4519" s="46">
        <f t="shared" si="911"/>
        <v>15728</v>
      </c>
      <c r="M4519" s="46">
        <v>56</v>
      </c>
      <c r="N4519" s="46">
        <f t="shared" si="912"/>
        <v>15784</v>
      </c>
      <c r="O4519" s="46">
        <f t="shared" si="913"/>
        <v>658</v>
      </c>
      <c r="P4519" s="46" t="s">
        <v>30</v>
      </c>
      <c r="Q4519" s="58">
        <f t="shared" si="914"/>
        <v>0</v>
      </c>
      <c r="R4519" s="46" t="str">
        <f t="shared" si="915"/>
        <v>-</v>
      </c>
      <c r="S4519" s="58" t="str">
        <f t="shared" si="916"/>
        <v>No Discount</v>
      </c>
      <c r="T4519" s="46" t="str">
        <f t="shared" si="917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918"/>
        <v>0</v>
      </c>
      <c r="W4519" s="46" t="str">
        <f t="shared" si="919"/>
        <v>-</v>
      </c>
      <c r="X4519" s="58">
        <f t="shared" si="920"/>
        <v>0</v>
      </c>
      <c r="Y4519" s="46" t="str">
        <f t="shared" si="921"/>
        <v>Yes</v>
      </c>
      <c r="Z4519" s="46" t="str">
        <f t="shared" si="922"/>
        <v>HIGH</v>
      </c>
    </row>
    <row r="4520" spans="1:26" x14ac:dyDescent="0.25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910"/>
        <v>132148</v>
      </c>
      <c r="L4520" s="46">
        <f t="shared" si="911"/>
        <v>141400</v>
      </c>
      <c r="M4520" s="46">
        <v>33</v>
      </c>
      <c r="N4520" s="46">
        <f t="shared" si="912"/>
        <v>141433</v>
      </c>
      <c r="O4520" s="46">
        <f t="shared" si="913"/>
        <v>9285</v>
      </c>
      <c r="P4520" s="46" t="s">
        <v>152</v>
      </c>
      <c r="Q4520" s="58">
        <f t="shared" si="914"/>
        <v>0.3</v>
      </c>
      <c r="R4520" s="46">
        <f t="shared" si="915"/>
        <v>42429.9</v>
      </c>
      <c r="S4520" s="58" t="str">
        <f t="shared" si="916"/>
        <v>No Discount</v>
      </c>
      <c r="T4520" s="46" t="str">
        <f t="shared" si="917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918"/>
        <v>0.3</v>
      </c>
      <c r="W4520" s="46">
        <f t="shared" si="919"/>
        <v>42429.9</v>
      </c>
      <c r="X4520" s="58">
        <f t="shared" si="920"/>
        <v>0</v>
      </c>
      <c r="Y4520" s="46" t="str">
        <f t="shared" si="921"/>
        <v>Yes</v>
      </c>
      <c r="Z4520" s="46" t="str">
        <f t="shared" si="922"/>
        <v>MID</v>
      </c>
    </row>
    <row r="4521" spans="1:26" x14ac:dyDescent="0.25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910"/>
        <v>9936</v>
      </c>
      <c r="L4521" s="46">
        <f t="shared" si="911"/>
        <v>10632</v>
      </c>
      <c r="M4521" s="46">
        <v>48</v>
      </c>
      <c r="N4521" s="46">
        <f t="shared" si="912"/>
        <v>10680</v>
      </c>
      <c r="O4521" s="46">
        <f t="shared" si="913"/>
        <v>744</v>
      </c>
      <c r="P4521" s="46" t="s">
        <v>30</v>
      </c>
      <c r="Q4521" s="58">
        <f t="shared" si="914"/>
        <v>0</v>
      </c>
      <c r="R4521" s="46" t="str">
        <f t="shared" si="915"/>
        <v>-</v>
      </c>
      <c r="S4521" s="58" t="str">
        <f t="shared" si="916"/>
        <v>No Discount</v>
      </c>
      <c r="T4521" s="46" t="str">
        <f t="shared" si="917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918"/>
        <v>0</v>
      </c>
      <c r="W4521" s="46" t="str">
        <f t="shared" si="919"/>
        <v>-</v>
      </c>
      <c r="X4521" s="58">
        <f t="shared" si="920"/>
        <v>0</v>
      </c>
      <c r="Y4521" s="46" t="str">
        <f t="shared" si="921"/>
        <v>Yes</v>
      </c>
      <c r="Z4521" s="46" t="str">
        <f t="shared" si="922"/>
        <v>HIGH</v>
      </c>
    </row>
    <row r="4522" spans="1:26" x14ac:dyDescent="0.25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910"/>
        <v>664</v>
      </c>
      <c r="L4522" s="46">
        <f t="shared" si="911"/>
        <v>716</v>
      </c>
      <c r="M4522" s="46">
        <v>30</v>
      </c>
      <c r="N4522" s="46">
        <f t="shared" si="912"/>
        <v>746</v>
      </c>
      <c r="O4522" s="46">
        <f t="shared" si="913"/>
        <v>82</v>
      </c>
      <c r="P4522" s="46" t="s">
        <v>28</v>
      </c>
      <c r="Q4522" s="58">
        <f t="shared" si="914"/>
        <v>0</v>
      </c>
      <c r="R4522" s="46">
        <f t="shared" si="915"/>
        <v>111.89999999999999</v>
      </c>
      <c r="S4522" s="58" t="str">
        <f t="shared" si="916"/>
        <v>No Discount</v>
      </c>
      <c r="T4522" s="46" t="str">
        <f t="shared" si="917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918"/>
        <v>0</v>
      </c>
      <c r="W4522" s="46" t="str">
        <f t="shared" si="919"/>
        <v>-</v>
      </c>
      <c r="X4522" s="58">
        <f t="shared" si="920"/>
        <v>0</v>
      </c>
      <c r="Y4522" s="46" t="str">
        <f t="shared" si="921"/>
        <v>No</v>
      </c>
      <c r="Z4522" s="46" t="str">
        <f t="shared" si="922"/>
        <v>MID</v>
      </c>
    </row>
    <row r="4523" spans="1:26" x14ac:dyDescent="0.25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910"/>
        <v>1716</v>
      </c>
      <c r="L4523" s="46">
        <f t="shared" si="911"/>
        <v>1834</v>
      </c>
      <c r="M4523" s="46">
        <v>99</v>
      </c>
      <c r="N4523" s="46">
        <f t="shared" si="912"/>
        <v>1933</v>
      </c>
      <c r="O4523" s="46">
        <f t="shared" si="913"/>
        <v>217</v>
      </c>
      <c r="P4523" s="46" t="s">
        <v>28</v>
      </c>
      <c r="Q4523" s="58">
        <f t="shared" si="914"/>
        <v>0</v>
      </c>
      <c r="R4523" s="46" t="str">
        <f t="shared" si="915"/>
        <v>-</v>
      </c>
      <c r="S4523" s="58" t="str">
        <f t="shared" si="916"/>
        <v>No Discount</v>
      </c>
      <c r="T4523" s="46" t="str">
        <f t="shared" si="917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918"/>
        <v>0</v>
      </c>
      <c r="W4523" s="46" t="str">
        <f t="shared" si="919"/>
        <v>-</v>
      </c>
      <c r="X4523" s="58">
        <f t="shared" si="920"/>
        <v>0</v>
      </c>
      <c r="Y4523" s="46" t="str">
        <f t="shared" si="921"/>
        <v>Yes</v>
      </c>
      <c r="Z4523" s="46" t="str">
        <f t="shared" si="922"/>
        <v>Very high</v>
      </c>
    </row>
    <row r="4524" spans="1:26" x14ac:dyDescent="0.25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910"/>
        <v>3146</v>
      </c>
      <c r="L4524" s="46">
        <f t="shared" si="911"/>
        <v>3270</v>
      </c>
      <c r="M4524" s="46">
        <v>70</v>
      </c>
      <c r="N4524" s="46">
        <f t="shared" si="912"/>
        <v>3340</v>
      </c>
      <c r="O4524" s="46">
        <f t="shared" si="913"/>
        <v>194</v>
      </c>
      <c r="P4524" s="46" t="s">
        <v>30</v>
      </c>
      <c r="Q4524" s="58">
        <f t="shared" si="914"/>
        <v>0</v>
      </c>
      <c r="R4524" s="46">
        <f t="shared" si="915"/>
        <v>501</v>
      </c>
      <c r="S4524" s="58" t="str">
        <f t="shared" si="916"/>
        <v>No Discount</v>
      </c>
      <c r="T4524" s="46" t="str">
        <f t="shared" si="917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918"/>
        <v>0</v>
      </c>
      <c r="W4524" s="46" t="str">
        <f t="shared" si="919"/>
        <v>-</v>
      </c>
      <c r="X4524" s="58">
        <f t="shared" si="920"/>
        <v>0</v>
      </c>
      <c r="Y4524" s="46" t="str">
        <f t="shared" si="921"/>
        <v>Yes</v>
      </c>
      <c r="Z4524" s="46" t="str">
        <f t="shared" si="922"/>
        <v>Very high</v>
      </c>
    </row>
    <row r="4525" spans="1:26" x14ac:dyDescent="0.25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910"/>
        <v>6180</v>
      </c>
      <c r="L4525" s="46">
        <f t="shared" si="911"/>
        <v>6999</v>
      </c>
      <c r="M4525" s="46">
        <v>98</v>
      </c>
      <c r="N4525" s="46">
        <f t="shared" si="912"/>
        <v>7097</v>
      </c>
      <c r="O4525" s="46">
        <f t="shared" si="913"/>
        <v>917</v>
      </c>
      <c r="P4525" s="46" t="s">
        <v>28</v>
      </c>
      <c r="Q4525" s="58">
        <f t="shared" si="914"/>
        <v>0</v>
      </c>
      <c r="R4525" s="46" t="str">
        <f t="shared" si="915"/>
        <v>-</v>
      </c>
      <c r="S4525" s="58" t="str">
        <f t="shared" si="916"/>
        <v>No Discount</v>
      </c>
      <c r="T4525" s="46" t="str">
        <f t="shared" si="917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918"/>
        <v>0</v>
      </c>
      <c r="W4525" s="46" t="str">
        <f t="shared" si="919"/>
        <v>-</v>
      </c>
      <c r="X4525" s="58">
        <f t="shared" si="920"/>
        <v>0</v>
      </c>
      <c r="Y4525" s="46" t="str">
        <f t="shared" si="921"/>
        <v>No</v>
      </c>
      <c r="Z4525" s="46" t="str">
        <f t="shared" si="922"/>
        <v>Very high</v>
      </c>
    </row>
    <row r="4526" spans="1:26" x14ac:dyDescent="0.25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910"/>
        <v>6088</v>
      </c>
      <c r="L4526" s="46">
        <f t="shared" si="911"/>
        <v>6512</v>
      </c>
      <c r="M4526" s="46">
        <v>39</v>
      </c>
      <c r="N4526" s="46">
        <f t="shared" si="912"/>
        <v>6551</v>
      </c>
      <c r="O4526" s="46">
        <f t="shared" si="913"/>
        <v>463</v>
      </c>
      <c r="P4526" s="46" t="s">
        <v>28</v>
      </c>
      <c r="Q4526" s="58">
        <f t="shared" si="914"/>
        <v>0.3</v>
      </c>
      <c r="R4526" s="46">
        <f t="shared" si="915"/>
        <v>1965.3</v>
      </c>
      <c r="S4526" s="58" t="str">
        <f t="shared" si="916"/>
        <v>No Discount</v>
      </c>
      <c r="T4526" s="46" t="str">
        <f t="shared" si="917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918"/>
        <v>0.3</v>
      </c>
      <c r="W4526" s="46">
        <f t="shared" si="919"/>
        <v>1965.3</v>
      </c>
      <c r="X4526" s="58">
        <f t="shared" si="920"/>
        <v>0</v>
      </c>
      <c r="Y4526" s="46" t="str">
        <f t="shared" si="921"/>
        <v>No</v>
      </c>
      <c r="Z4526" s="46" t="str">
        <f t="shared" si="922"/>
        <v>MID</v>
      </c>
    </row>
    <row r="4527" spans="1:26" x14ac:dyDescent="0.25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910"/>
        <v>237456</v>
      </c>
      <c r="L4527" s="46">
        <f t="shared" si="911"/>
        <v>256698</v>
      </c>
      <c r="M4527" s="46">
        <v>70</v>
      </c>
      <c r="N4527" s="46">
        <f t="shared" si="912"/>
        <v>256768</v>
      </c>
      <c r="O4527" s="46">
        <f t="shared" si="913"/>
        <v>19312</v>
      </c>
      <c r="P4527" s="46" t="s">
        <v>28</v>
      </c>
      <c r="Q4527" s="58">
        <f t="shared" si="914"/>
        <v>0</v>
      </c>
      <c r="R4527" s="46">
        <f t="shared" si="915"/>
        <v>38515.199999999997</v>
      </c>
      <c r="S4527" s="58" t="str">
        <f t="shared" si="916"/>
        <v>No Discount</v>
      </c>
      <c r="T4527" s="46" t="str">
        <f t="shared" si="917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918"/>
        <v>0</v>
      </c>
      <c r="W4527" s="46" t="str">
        <f t="shared" si="919"/>
        <v>-</v>
      </c>
      <c r="X4527" s="58">
        <f t="shared" si="920"/>
        <v>0</v>
      </c>
      <c r="Y4527" s="46" t="str">
        <f t="shared" si="921"/>
        <v>Yes</v>
      </c>
      <c r="Z4527" s="46" t="str">
        <f t="shared" si="922"/>
        <v>Very high</v>
      </c>
    </row>
    <row r="4528" spans="1:26" x14ac:dyDescent="0.25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910"/>
        <v>4122</v>
      </c>
      <c r="L4528" s="46">
        <f t="shared" si="911"/>
        <v>4410</v>
      </c>
      <c r="M4528" s="46">
        <v>56</v>
      </c>
      <c r="N4528" s="46">
        <f t="shared" si="912"/>
        <v>4466</v>
      </c>
      <c r="O4528" s="46">
        <f t="shared" si="913"/>
        <v>344</v>
      </c>
      <c r="P4528" s="46" t="s">
        <v>28</v>
      </c>
      <c r="Q4528" s="58">
        <f t="shared" si="914"/>
        <v>0</v>
      </c>
      <c r="R4528" s="46" t="str">
        <f t="shared" si="915"/>
        <v>-</v>
      </c>
      <c r="S4528" s="58" t="str">
        <f t="shared" si="916"/>
        <v>No Discount</v>
      </c>
      <c r="T4528" s="46" t="str">
        <f t="shared" si="917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918"/>
        <v>0</v>
      </c>
      <c r="W4528" s="46" t="str">
        <f t="shared" si="919"/>
        <v>-</v>
      </c>
      <c r="X4528" s="58">
        <f t="shared" si="920"/>
        <v>0</v>
      </c>
      <c r="Y4528" s="46" t="str">
        <f t="shared" si="921"/>
        <v>Yes</v>
      </c>
      <c r="Z4528" s="46" t="str">
        <f t="shared" si="922"/>
        <v>HIGH</v>
      </c>
    </row>
    <row r="4529" spans="1:26" x14ac:dyDescent="0.25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910"/>
        <v>96972</v>
      </c>
      <c r="L4529" s="46">
        <f t="shared" si="911"/>
        <v>103812</v>
      </c>
      <c r="M4529" s="46">
        <v>91</v>
      </c>
      <c r="N4529" s="46">
        <f t="shared" si="912"/>
        <v>103903</v>
      </c>
      <c r="O4529" s="46">
        <f t="shared" si="913"/>
        <v>6931</v>
      </c>
      <c r="P4529" s="46" t="s">
        <v>152</v>
      </c>
      <c r="Q4529" s="58">
        <f t="shared" si="914"/>
        <v>0</v>
      </c>
      <c r="R4529" s="46" t="str">
        <f t="shared" si="915"/>
        <v>-</v>
      </c>
      <c r="S4529" s="58" t="str">
        <f t="shared" si="916"/>
        <v>No Discount</v>
      </c>
      <c r="T4529" s="46" t="str">
        <f t="shared" si="917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918"/>
        <v>0</v>
      </c>
      <c r="W4529" s="46" t="str">
        <f t="shared" si="919"/>
        <v>-</v>
      </c>
      <c r="X4529" s="58">
        <f t="shared" si="920"/>
        <v>0</v>
      </c>
      <c r="Y4529" s="46" t="str">
        <f t="shared" si="921"/>
        <v>Yes</v>
      </c>
      <c r="Z4529" s="46" t="str">
        <f t="shared" si="922"/>
        <v>Very high</v>
      </c>
    </row>
    <row r="4530" spans="1:26" x14ac:dyDescent="0.25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910"/>
        <v>1834</v>
      </c>
      <c r="L4530" s="46">
        <f t="shared" si="911"/>
        <v>1925</v>
      </c>
      <c r="M4530" s="46">
        <v>99</v>
      </c>
      <c r="N4530" s="46">
        <f t="shared" si="912"/>
        <v>2024</v>
      </c>
      <c r="O4530" s="46">
        <f t="shared" si="913"/>
        <v>190</v>
      </c>
      <c r="P4530" s="46" t="s">
        <v>30</v>
      </c>
      <c r="Q4530" s="58">
        <f t="shared" si="914"/>
        <v>0</v>
      </c>
      <c r="R4530" s="46" t="str">
        <f t="shared" si="915"/>
        <v>-</v>
      </c>
      <c r="S4530" s="58" t="str">
        <f t="shared" si="916"/>
        <v>No Discount</v>
      </c>
      <c r="T4530" s="46" t="str">
        <f t="shared" si="917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918"/>
        <v>0</v>
      </c>
      <c r="W4530" s="46" t="str">
        <f t="shared" si="919"/>
        <v>-</v>
      </c>
      <c r="X4530" s="58">
        <f t="shared" si="920"/>
        <v>0</v>
      </c>
      <c r="Y4530" s="46" t="str">
        <f t="shared" si="921"/>
        <v>Yes</v>
      </c>
      <c r="Z4530" s="46" t="str">
        <f t="shared" si="922"/>
        <v>Very high</v>
      </c>
    </row>
    <row r="4531" spans="1:26" x14ac:dyDescent="0.25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910"/>
        <v>370</v>
      </c>
      <c r="L4531" s="46">
        <f t="shared" si="911"/>
        <v>390</v>
      </c>
      <c r="M4531" s="46">
        <v>10</v>
      </c>
      <c r="N4531" s="46">
        <f t="shared" si="912"/>
        <v>400</v>
      </c>
      <c r="O4531" s="46">
        <f t="shared" si="913"/>
        <v>30</v>
      </c>
      <c r="P4531" s="46" t="s">
        <v>28</v>
      </c>
      <c r="Q4531" s="58">
        <f t="shared" si="914"/>
        <v>0</v>
      </c>
      <c r="R4531" s="46">
        <f t="shared" si="915"/>
        <v>60</v>
      </c>
      <c r="S4531" s="58" t="str">
        <f t="shared" si="916"/>
        <v>No Discount</v>
      </c>
      <c r="T4531" s="46" t="str">
        <f t="shared" si="917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918"/>
        <v>0</v>
      </c>
      <c r="W4531" s="46" t="str">
        <f t="shared" si="919"/>
        <v>-</v>
      </c>
      <c r="X4531" s="58">
        <f t="shared" si="920"/>
        <v>0</v>
      </c>
      <c r="Y4531" s="46" t="str">
        <f t="shared" si="921"/>
        <v>No</v>
      </c>
      <c r="Z4531" s="46" t="str">
        <f t="shared" si="922"/>
        <v>LOW</v>
      </c>
    </row>
    <row r="4532" spans="1:26" x14ac:dyDescent="0.25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910"/>
        <v>9308</v>
      </c>
      <c r="L4532" s="46">
        <f t="shared" si="911"/>
        <v>9864</v>
      </c>
      <c r="M4532" s="46">
        <v>99</v>
      </c>
      <c r="N4532" s="46">
        <f t="shared" si="912"/>
        <v>9963</v>
      </c>
      <c r="O4532" s="46">
        <f t="shared" si="913"/>
        <v>655</v>
      </c>
      <c r="P4532" s="46" t="s">
        <v>30</v>
      </c>
      <c r="Q4532" s="58">
        <f t="shared" si="914"/>
        <v>0</v>
      </c>
      <c r="R4532" s="46" t="str">
        <f t="shared" si="915"/>
        <v>-</v>
      </c>
      <c r="S4532" s="58" t="str">
        <f t="shared" si="916"/>
        <v>No Discount</v>
      </c>
      <c r="T4532" s="46" t="str">
        <f t="shared" si="917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918"/>
        <v>0</v>
      </c>
      <c r="W4532" s="46" t="str">
        <f t="shared" si="919"/>
        <v>-</v>
      </c>
      <c r="X4532" s="58">
        <f t="shared" si="920"/>
        <v>0</v>
      </c>
      <c r="Y4532" s="46" t="str">
        <f t="shared" si="921"/>
        <v>Yes</v>
      </c>
      <c r="Z4532" s="46" t="str">
        <f t="shared" si="922"/>
        <v>Very high</v>
      </c>
    </row>
    <row r="4533" spans="1:26" x14ac:dyDescent="0.25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910"/>
        <v>122</v>
      </c>
      <c r="L4533" s="46">
        <f t="shared" si="911"/>
        <v>130</v>
      </c>
      <c r="M4533" s="46">
        <v>30</v>
      </c>
      <c r="N4533" s="46">
        <f t="shared" si="912"/>
        <v>160</v>
      </c>
      <c r="O4533" s="46">
        <f t="shared" si="913"/>
        <v>38</v>
      </c>
      <c r="P4533" s="46" t="s">
        <v>152</v>
      </c>
      <c r="Q4533" s="58">
        <f t="shared" si="914"/>
        <v>0.3</v>
      </c>
      <c r="R4533" s="46">
        <f t="shared" si="915"/>
        <v>48</v>
      </c>
      <c r="S4533" s="58" t="str">
        <f t="shared" si="916"/>
        <v>No Discount</v>
      </c>
      <c r="T4533" s="46" t="str">
        <f t="shared" si="917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918"/>
        <v>0.3</v>
      </c>
      <c r="W4533" s="46">
        <f t="shared" si="919"/>
        <v>48</v>
      </c>
      <c r="X4533" s="58">
        <f t="shared" si="920"/>
        <v>0</v>
      </c>
      <c r="Y4533" s="46" t="str">
        <f t="shared" si="921"/>
        <v>No</v>
      </c>
      <c r="Z4533" s="46" t="str">
        <f t="shared" si="922"/>
        <v>MID</v>
      </c>
    </row>
    <row r="4534" spans="1:26" x14ac:dyDescent="0.25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910"/>
        <v>5500</v>
      </c>
      <c r="L4534" s="46">
        <f t="shared" si="911"/>
        <v>6296</v>
      </c>
      <c r="M4534" s="46">
        <v>50</v>
      </c>
      <c r="N4534" s="46">
        <f t="shared" si="912"/>
        <v>6346</v>
      </c>
      <c r="O4534" s="46">
        <f t="shared" si="913"/>
        <v>846</v>
      </c>
      <c r="P4534" s="46" t="s">
        <v>28</v>
      </c>
      <c r="Q4534" s="58">
        <f t="shared" si="914"/>
        <v>0</v>
      </c>
      <c r="R4534" s="46">
        <f t="shared" si="915"/>
        <v>1776.88</v>
      </c>
      <c r="S4534" s="58" t="str">
        <f t="shared" si="916"/>
        <v>No Discount</v>
      </c>
      <c r="T4534" s="46" t="str">
        <f t="shared" si="917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918"/>
        <v>0</v>
      </c>
      <c r="W4534" s="46">
        <f t="shared" si="919"/>
        <v>1776.88</v>
      </c>
      <c r="X4534" s="58">
        <f t="shared" si="920"/>
        <v>0</v>
      </c>
      <c r="Y4534" s="46" t="str">
        <f t="shared" si="921"/>
        <v>Yes</v>
      </c>
      <c r="Z4534" s="46" t="str">
        <f t="shared" si="922"/>
        <v>HIGH</v>
      </c>
    </row>
    <row r="4535" spans="1:26" x14ac:dyDescent="0.25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910"/>
        <v>24243</v>
      </c>
      <c r="L4535" s="46">
        <f t="shared" si="911"/>
        <v>25953</v>
      </c>
      <c r="M4535" s="46">
        <v>32</v>
      </c>
      <c r="N4535" s="46">
        <f t="shared" si="912"/>
        <v>25985</v>
      </c>
      <c r="O4535" s="46">
        <f t="shared" si="913"/>
        <v>1742</v>
      </c>
      <c r="P4535" s="46" t="s">
        <v>28</v>
      </c>
      <c r="Q4535" s="58">
        <f t="shared" si="914"/>
        <v>0.3</v>
      </c>
      <c r="R4535" s="46">
        <f t="shared" si="915"/>
        <v>7795.5</v>
      </c>
      <c r="S4535" s="58" t="str">
        <f t="shared" si="916"/>
        <v>No Discount</v>
      </c>
      <c r="T4535" s="46" t="str">
        <f t="shared" si="917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918"/>
        <v>0.3</v>
      </c>
      <c r="W4535" s="46">
        <f t="shared" si="919"/>
        <v>7795.5</v>
      </c>
      <c r="X4535" s="58">
        <f t="shared" si="920"/>
        <v>0</v>
      </c>
      <c r="Y4535" s="46" t="str">
        <f t="shared" si="921"/>
        <v>Yes</v>
      </c>
      <c r="Z4535" s="46" t="str">
        <f t="shared" si="922"/>
        <v>MID</v>
      </c>
    </row>
    <row r="4536" spans="1:26" x14ac:dyDescent="0.25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910"/>
        <v>1802</v>
      </c>
      <c r="L4536" s="46">
        <f t="shared" si="911"/>
        <v>1908</v>
      </c>
      <c r="M4536" s="46">
        <v>98</v>
      </c>
      <c r="N4536" s="46">
        <f t="shared" si="912"/>
        <v>2006</v>
      </c>
      <c r="O4536" s="46">
        <f t="shared" si="913"/>
        <v>204</v>
      </c>
      <c r="P4536" s="46" t="s">
        <v>30</v>
      </c>
      <c r="Q4536" s="58">
        <f t="shared" si="914"/>
        <v>0.3</v>
      </c>
      <c r="R4536" s="46">
        <f t="shared" si="915"/>
        <v>601.79999999999995</v>
      </c>
      <c r="S4536" s="58" t="str">
        <f t="shared" si="916"/>
        <v>No Discount</v>
      </c>
      <c r="T4536" s="46" t="str">
        <f t="shared" si="917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918"/>
        <v>0.3</v>
      </c>
      <c r="W4536" s="46">
        <f t="shared" si="919"/>
        <v>601.79999999999995</v>
      </c>
      <c r="X4536" s="58">
        <f t="shared" si="920"/>
        <v>0</v>
      </c>
      <c r="Y4536" s="46" t="str">
        <f t="shared" si="921"/>
        <v>No</v>
      </c>
      <c r="Z4536" s="46" t="str">
        <f t="shared" si="922"/>
        <v>Very high</v>
      </c>
    </row>
    <row r="4537" spans="1:26" x14ac:dyDescent="0.25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910"/>
        <v>8033</v>
      </c>
      <c r="L4537" s="46">
        <f t="shared" si="911"/>
        <v>8351</v>
      </c>
      <c r="M4537" s="46">
        <v>36</v>
      </c>
      <c r="N4537" s="46">
        <f t="shared" si="912"/>
        <v>8387</v>
      </c>
      <c r="O4537" s="46">
        <f t="shared" si="913"/>
        <v>354</v>
      </c>
      <c r="P4537" s="46" t="s">
        <v>28</v>
      </c>
      <c r="Q4537" s="58">
        <f t="shared" si="914"/>
        <v>0</v>
      </c>
      <c r="R4537" s="46" t="str">
        <f t="shared" si="915"/>
        <v>-</v>
      </c>
      <c r="S4537" s="58" t="str">
        <f t="shared" si="916"/>
        <v>No Discount</v>
      </c>
      <c r="T4537" s="46" t="str">
        <f t="shared" si="917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918"/>
        <v>0</v>
      </c>
      <c r="W4537" s="46" t="str">
        <f t="shared" si="919"/>
        <v>-</v>
      </c>
      <c r="X4537" s="58">
        <f t="shared" si="920"/>
        <v>0</v>
      </c>
      <c r="Y4537" s="46" t="str">
        <f t="shared" si="921"/>
        <v>Yes</v>
      </c>
      <c r="Z4537" s="46" t="str">
        <f t="shared" si="922"/>
        <v>MID</v>
      </c>
    </row>
    <row r="4538" spans="1:26" x14ac:dyDescent="0.25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910"/>
        <v>2856</v>
      </c>
      <c r="L4538" s="46">
        <f t="shared" si="911"/>
        <v>3174</v>
      </c>
      <c r="M4538" s="46">
        <v>37</v>
      </c>
      <c r="N4538" s="46">
        <f t="shared" si="912"/>
        <v>3211</v>
      </c>
      <c r="O4538" s="46">
        <f t="shared" si="913"/>
        <v>355</v>
      </c>
      <c r="P4538" s="46" t="s">
        <v>28</v>
      </c>
      <c r="Q4538" s="58">
        <f t="shared" si="914"/>
        <v>0</v>
      </c>
      <c r="R4538" s="46" t="str">
        <f t="shared" si="915"/>
        <v>-</v>
      </c>
      <c r="S4538" s="58" t="str">
        <f t="shared" si="916"/>
        <v>No Discount</v>
      </c>
      <c r="T4538" s="46" t="str">
        <f t="shared" si="917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918"/>
        <v>0</v>
      </c>
      <c r="W4538" s="46" t="str">
        <f t="shared" si="919"/>
        <v>-</v>
      </c>
      <c r="X4538" s="58">
        <f t="shared" si="920"/>
        <v>0</v>
      </c>
      <c r="Y4538" s="46" t="str">
        <f t="shared" si="921"/>
        <v>Yes</v>
      </c>
      <c r="Z4538" s="46" t="str">
        <f t="shared" si="922"/>
        <v>MID</v>
      </c>
    </row>
    <row r="4539" spans="1:26" x14ac:dyDescent="0.25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910"/>
        <v>1221</v>
      </c>
      <c r="L4539" s="46">
        <f t="shared" si="911"/>
        <v>1359</v>
      </c>
      <c r="M4539" s="46">
        <v>98</v>
      </c>
      <c r="N4539" s="46">
        <f t="shared" si="912"/>
        <v>1457</v>
      </c>
      <c r="O4539" s="46">
        <f t="shared" si="913"/>
        <v>236</v>
      </c>
      <c r="P4539" s="46" t="s">
        <v>28</v>
      </c>
      <c r="Q4539" s="58">
        <f t="shared" si="914"/>
        <v>0</v>
      </c>
      <c r="R4539" s="46">
        <f t="shared" si="915"/>
        <v>218.54999999999998</v>
      </c>
      <c r="S4539" s="58" t="str">
        <f t="shared" si="916"/>
        <v>No Discount</v>
      </c>
      <c r="T4539" s="46" t="str">
        <f t="shared" si="917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918"/>
        <v>0</v>
      </c>
      <c r="W4539" s="46" t="str">
        <f t="shared" si="919"/>
        <v>-</v>
      </c>
      <c r="X4539" s="58">
        <f t="shared" si="920"/>
        <v>0</v>
      </c>
      <c r="Y4539" s="46" t="str">
        <f t="shared" si="921"/>
        <v>Yes</v>
      </c>
      <c r="Z4539" s="46" t="str">
        <f t="shared" si="922"/>
        <v>Very high</v>
      </c>
    </row>
    <row r="4540" spans="1:26" x14ac:dyDescent="0.25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910"/>
        <v>459</v>
      </c>
      <c r="L4540" s="46">
        <f t="shared" si="911"/>
        <v>513</v>
      </c>
      <c r="M4540" s="46">
        <v>30</v>
      </c>
      <c r="N4540" s="46">
        <f t="shared" si="912"/>
        <v>543</v>
      </c>
      <c r="O4540" s="46">
        <f t="shared" si="913"/>
        <v>84</v>
      </c>
      <c r="P4540" s="46" t="s">
        <v>152</v>
      </c>
      <c r="Q4540" s="58">
        <f t="shared" si="914"/>
        <v>0</v>
      </c>
      <c r="R4540" s="46" t="str">
        <f t="shared" si="915"/>
        <v>-</v>
      </c>
      <c r="S4540" s="58" t="str">
        <f t="shared" si="916"/>
        <v>No Discount</v>
      </c>
      <c r="T4540" s="46" t="str">
        <f t="shared" si="917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918"/>
        <v>0</v>
      </c>
      <c r="W4540" s="46" t="str">
        <f t="shared" si="919"/>
        <v>-</v>
      </c>
      <c r="X4540" s="58">
        <f t="shared" si="920"/>
        <v>0</v>
      </c>
      <c r="Y4540" s="46" t="str">
        <f t="shared" si="921"/>
        <v>No</v>
      </c>
      <c r="Z4540" s="46" t="str">
        <f t="shared" si="922"/>
        <v>MID</v>
      </c>
    </row>
    <row r="4541" spans="1:26" x14ac:dyDescent="0.25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910"/>
        <v>126</v>
      </c>
      <c r="L4541" s="46">
        <f t="shared" si="911"/>
        <v>136</v>
      </c>
      <c r="M4541" s="46">
        <v>10</v>
      </c>
      <c r="N4541" s="46">
        <f t="shared" si="912"/>
        <v>146</v>
      </c>
      <c r="O4541" s="46">
        <f t="shared" si="913"/>
        <v>20</v>
      </c>
      <c r="P4541" s="46" t="s">
        <v>30</v>
      </c>
      <c r="Q4541" s="58">
        <f t="shared" si="914"/>
        <v>0</v>
      </c>
      <c r="R4541" s="46" t="str">
        <f t="shared" si="915"/>
        <v>-</v>
      </c>
      <c r="S4541" s="58" t="str">
        <f t="shared" si="916"/>
        <v>No Discount</v>
      </c>
      <c r="T4541" s="46" t="str">
        <f t="shared" si="917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918"/>
        <v>0</v>
      </c>
      <c r="W4541" s="46" t="str">
        <f t="shared" si="919"/>
        <v>-</v>
      </c>
      <c r="X4541" s="58">
        <f t="shared" si="920"/>
        <v>0</v>
      </c>
      <c r="Y4541" s="46" t="str">
        <f t="shared" si="921"/>
        <v>No</v>
      </c>
      <c r="Z4541" s="46" t="str">
        <f t="shared" si="922"/>
        <v>LOW</v>
      </c>
    </row>
    <row r="4542" spans="1:26" x14ac:dyDescent="0.25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910"/>
        <v>465</v>
      </c>
      <c r="L4542" s="46">
        <f t="shared" si="911"/>
        <v>501</v>
      </c>
      <c r="M4542" s="46">
        <v>30</v>
      </c>
      <c r="N4542" s="46">
        <f t="shared" si="912"/>
        <v>531</v>
      </c>
      <c r="O4542" s="46">
        <f t="shared" si="913"/>
        <v>66</v>
      </c>
      <c r="P4542" s="46" t="s">
        <v>28</v>
      </c>
      <c r="Q4542" s="58">
        <f t="shared" si="914"/>
        <v>0.3</v>
      </c>
      <c r="R4542" s="46">
        <f t="shared" si="915"/>
        <v>159.29999999999998</v>
      </c>
      <c r="S4542" s="58" t="str">
        <f t="shared" si="916"/>
        <v>No Discount</v>
      </c>
      <c r="T4542" s="46" t="str">
        <f t="shared" si="917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918"/>
        <v>0.3</v>
      </c>
      <c r="W4542" s="46">
        <f t="shared" si="919"/>
        <v>159.29999999999998</v>
      </c>
      <c r="X4542" s="58">
        <f t="shared" si="920"/>
        <v>0</v>
      </c>
      <c r="Y4542" s="46" t="str">
        <f t="shared" si="921"/>
        <v>No</v>
      </c>
      <c r="Z4542" s="46" t="str">
        <f t="shared" si="922"/>
        <v>MID</v>
      </c>
    </row>
    <row r="4543" spans="1:26" x14ac:dyDescent="0.25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910"/>
        <v>20856</v>
      </c>
      <c r="L4543" s="46">
        <f t="shared" si="911"/>
        <v>23392</v>
      </c>
      <c r="M4543" s="46">
        <v>32</v>
      </c>
      <c r="N4543" s="46">
        <f t="shared" si="912"/>
        <v>23424</v>
      </c>
      <c r="O4543" s="46">
        <f t="shared" si="913"/>
        <v>2568</v>
      </c>
      <c r="P4543" s="46" t="s">
        <v>28</v>
      </c>
      <c r="Q4543" s="58">
        <f t="shared" si="914"/>
        <v>0</v>
      </c>
      <c r="R4543" s="46" t="str">
        <f t="shared" si="915"/>
        <v>-</v>
      </c>
      <c r="S4543" s="58" t="str">
        <f t="shared" si="916"/>
        <v>No Discount</v>
      </c>
      <c r="T4543" s="46" t="str">
        <f t="shared" si="917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918"/>
        <v>0</v>
      </c>
      <c r="W4543" s="46" t="str">
        <f t="shared" si="919"/>
        <v>-</v>
      </c>
      <c r="X4543" s="58">
        <f t="shared" si="920"/>
        <v>0</v>
      </c>
      <c r="Y4543" s="46" t="str">
        <f t="shared" si="921"/>
        <v>Yes</v>
      </c>
      <c r="Z4543" s="46" t="str">
        <f t="shared" si="922"/>
        <v>MID</v>
      </c>
    </row>
    <row r="4544" spans="1:26" x14ac:dyDescent="0.25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910"/>
        <v>6184</v>
      </c>
      <c r="L4544" s="46">
        <f t="shared" si="911"/>
        <v>6492</v>
      </c>
      <c r="M4544" s="46">
        <v>80</v>
      </c>
      <c r="N4544" s="46">
        <f t="shared" si="912"/>
        <v>6572</v>
      </c>
      <c r="O4544" s="46">
        <f t="shared" si="913"/>
        <v>388</v>
      </c>
      <c r="P4544" s="46" t="s">
        <v>30</v>
      </c>
      <c r="Q4544" s="58">
        <f t="shared" si="914"/>
        <v>0</v>
      </c>
      <c r="R4544" s="46" t="str">
        <f t="shared" si="915"/>
        <v>-</v>
      </c>
      <c r="S4544" s="58" t="str">
        <f t="shared" si="916"/>
        <v>No Discount</v>
      </c>
      <c r="T4544" s="46" t="str">
        <f t="shared" si="917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918"/>
        <v>0</v>
      </c>
      <c r="W4544" s="46" t="str">
        <f t="shared" si="919"/>
        <v>-</v>
      </c>
      <c r="X4544" s="58">
        <f t="shared" si="920"/>
        <v>0</v>
      </c>
      <c r="Y4544" s="46" t="str">
        <f t="shared" si="921"/>
        <v>Yes</v>
      </c>
      <c r="Z4544" s="46" t="str">
        <f t="shared" si="922"/>
        <v>Very high</v>
      </c>
    </row>
    <row r="4545" spans="1:26" x14ac:dyDescent="0.25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910"/>
        <v>8646</v>
      </c>
      <c r="L4545" s="46">
        <f t="shared" si="911"/>
        <v>9428</v>
      </c>
      <c r="M4545" s="46">
        <v>53</v>
      </c>
      <c r="N4545" s="46">
        <f t="shared" si="912"/>
        <v>9481</v>
      </c>
      <c r="O4545" s="46">
        <f t="shared" si="913"/>
        <v>835</v>
      </c>
      <c r="P4545" s="46" t="s">
        <v>64</v>
      </c>
      <c r="Q4545" s="58">
        <f t="shared" si="914"/>
        <v>0</v>
      </c>
      <c r="R4545" s="46" t="str">
        <f t="shared" si="915"/>
        <v>-</v>
      </c>
      <c r="S4545" s="58" t="str">
        <f t="shared" si="916"/>
        <v>No Discount</v>
      </c>
      <c r="T4545" s="46" t="str">
        <f t="shared" si="917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918"/>
        <v>0</v>
      </c>
      <c r="W4545" s="46" t="str">
        <f t="shared" si="919"/>
        <v>-</v>
      </c>
      <c r="X4545" s="58">
        <f t="shared" si="920"/>
        <v>0</v>
      </c>
      <c r="Y4545" s="46" t="str">
        <f t="shared" si="921"/>
        <v>Yes</v>
      </c>
      <c r="Z4545" s="46" t="str">
        <f t="shared" si="922"/>
        <v>HIGH</v>
      </c>
    </row>
    <row r="4546" spans="1:26" x14ac:dyDescent="0.25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910"/>
        <v>95</v>
      </c>
      <c r="L4546" s="46">
        <f t="shared" si="911"/>
        <v>100</v>
      </c>
      <c r="M4546" s="46">
        <v>10</v>
      </c>
      <c r="N4546" s="46">
        <f t="shared" si="912"/>
        <v>110</v>
      </c>
      <c r="O4546" s="46">
        <f t="shared" si="913"/>
        <v>15</v>
      </c>
      <c r="P4546" s="46" t="s">
        <v>28</v>
      </c>
      <c r="Q4546" s="58">
        <f t="shared" si="914"/>
        <v>0</v>
      </c>
      <c r="R4546" s="46">
        <f t="shared" si="915"/>
        <v>30.800000000000004</v>
      </c>
      <c r="S4546" s="58" t="str">
        <f t="shared" si="916"/>
        <v>No Discount</v>
      </c>
      <c r="T4546" s="46" t="str">
        <f t="shared" si="917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918"/>
        <v>0</v>
      </c>
      <c r="W4546" s="46">
        <f t="shared" si="919"/>
        <v>30.800000000000004</v>
      </c>
      <c r="X4546" s="58">
        <f t="shared" si="920"/>
        <v>0</v>
      </c>
      <c r="Y4546" s="46" t="str">
        <f t="shared" si="921"/>
        <v>No</v>
      </c>
      <c r="Z4546" s="46" t="str">
        <f t="shared" si="922"/>
        <v>LOW</v>
      </c>
    </row>
    <row r="4547" spans="1:26" x14ac:dyDescent="0.25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923">I4547*J4547</f>
        <v>24466</v>
      </c>
      <c r="L4547" s="46">
        <f t="shared" ref="L4547:L4610" si="924">H4547*J4547</f>
        <v>25658</v>
      </c>
      <c r="M4547" s="46">
        <v>60</v>
      </c>
      <c r="N4547" s="46">
        <f t="shared" ref="N4547:N4610" si="925">L4547+M4547</f>
        <v>25718</v>
      </c>
      <c r="O4547" s="46">
        <f t="shared" ref="O4547:O4610" si="926">N4547-K4547</f>
        <v>1252</v>
      </c>
      <c r="P4547" s="46" t="s">
        <v>30</v>
      </c>
      <c r="Q4547" s="58">
        <f t="shared" ref="Q4547:Q4610" si="927">IF(E4547="Amazon",30%,0)</f>
        <v>0</v>
      </c>
      <c r="R4547" s="46" t="str">
        <f t="shared" ref="R4547:R4610" si="928">IF(E4547="Amazon",30%*N4547,IF(E4547="Flipkart",28%*N4547,IF(E4547="India Mart",15%*N4547,"-")))</f>
        <v>-</v>
      </c>
      <c r="S4547" s="58" t="str">
        <f t="shared" ref="S4547:S4610" si="929">IF(AND(E4547="Website",N4547&gt;25000),2%,"No Discount")</f>
        <v>No Discount</v>
      </c>
      <c r="T4547" s="46" t="str">
        <f t="shared" ref="T4547:T4610" si="930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ref="V4547:V4610" si="931">IF(E4547="Amazon",30%,0%)</f>
        <v>0</v>
      </c>
      <c r="W4547" s="46" t="str">
        <f t="shared" ref="W4547:W4610" si="932">IF(E4547="Amazon",N4547*30%,IF(E4547="flipkart",N4547*28%,IF(E4547="indiamart",N4547*15%,"-")))</f>
        <v>-</v>
      </c>
      <c r="X4547" s="58">
        <f t="shared" ref="X4547:X4610" si="933">IF(AND(E4547="website",N4547&gt;25000),2%,0%)</f>
        <v>0</v>
      </c>
      <c r="Y4547" s="46" t="str">
        <f t="shared" ref="Y4547:Y4610" si="934">IF(OR(D4547="Furniture",D4547="Technology"),"Yes","No")</f>
        <v>Yes</v>
      </c>
      <c r="Z4547" s="46" t="str">
        <f t="shared" ref="Z4547:Z4610" si="935">_xlfn.IFS(M4547&lt;=20,"LOW",M4547&lt;=40,"MID",M4547&lt;=60,"HIGH",M4547&gt;60,"Very high")</f>
        <v>HIGH</v>
      </c>
    </row>
    <row r="4548" spans="1:26" x14ac:dyDescent="0.25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923"/>
        <v>7368</v>
      </c>
      <c r="L4548" s="46">
        <f t="shared" si="924"/>
        <v>7653</v>
      </c>
      <c r="M4548" s="46">
        <v>63</v>
      </c>
      <c r="N4548" s="46">
        <f t="shared" si="925"/>
        <v>7716</v>
      </c>
      <c r="O4548" s="46">
        <f t="shared" si="926"/>
        <v>348</v>
      </c>
      <c r="P4548" s="46" t="s">
        <v>30</v>
      </c>
      <c r="Q4548" s="58">
        <f t="shared" si="927"/>
        <v>0</v>
      </c>
      <c r="R4548" s="46" t="str">
        <f t="shared" si="928"/>
        <v>-</v>
      </c>
      <c r="S4548" s="58" t="str">
        <f t="shared" si="929"/>
        <v>No Discount</v>
      </c>
      <c r="T4548" s="46" t="str">
        <f t="shared" si="930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931"/>
        <v>0</v>
      </c>
      <c r="W4548" s="46" t="str">
        <f t="shared" si="932"/>
        <v>-</v>
      </c>
      <c r="X4548" s="58">
        <f t="shared" si="933"/>
        <v>0</v>
      </c>
      <c r="Y4548" s="46" t="str">
        <f t="shared" si="934"/>
        <v>Yes</v>
      </c>
      <c r="Z4548" s="46" t="str">
        <f t="shared" si="935"/>
        <v>Very high</v>
      </c>
    </row>
    <row r="4549" spans="1:26" x14ac:dyDescent="0.25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923"/>
        <v>4812</v>
      </c>
      <c r="L4549" s="46">
        <f t="shared" si="924"/>
        <v>4956</v>
      </c>
      <c r="M4549" s="46">
        <v>57</v>
      </c>
      <c r="N4549" s="46">
        <f t="shared" si="925"/>
        <v>5013</v>
      </c>
      <c r="O4549" s="46">
        <f t="shared" si="926"/>
        <v>201</v>
      </c>
      <c r="P4549" s="46" t="s">
        <v>30</v>
      </c>
      <c r="Q4549" s="58">
        <f t="shared" si="927"/>
        <v>0</v>
      </c>
      <c r="R4549" s="46">
        <f t="shared" si="928"/>
        <v>1403.64</v>
      </c>
      <c r="S4549" s="58" t="str">
        <f t="shared" si="929"/>
        <v>No Discount</v>
      </c>
      <c r="T4549" s="46" t="str">
        <f t="shared" si="930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931"/>
        <v>0</v>
      </c>
      <c r="W4549" s="46">
        <f t="shared" si="932"/>
        <v>1403.64</v>
      </c>
      <c r="X4549" s="58">
        <f t="shared" si="933"/>
        <v>0</v>
      </c>
      <c r="Y4549" s="46" t="str">
        <f t="shared" si="934"/>
        <v>No</v>
      </c>
      <c r="Z4549" s="46" t="str">
        <f t="shared" si="935"/>
        <v>HIGH</v>
      </c>
    </row>
    <row r="4550" spans="1:26" x14ac:dyDescent="0.25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923"/>
        <v>12838</v>
      </c>
      <c r="L4550" s="46">
        <f t="shared" si="924"/>
        <v>14119</v>
      </c>
      <c r="M4550" s="46">
        <v>58</v>
      </c>
      <c r="N4550" s="46">
        <f t="shared" si="925"/>
        <v>14177</v>
      </c>
      <c r="O4550" s="46">
        <f t="shared" si="926"/>
        <v>1339</v>
      </c>
      <c r="P4550" s="46" t="s">
        <v>64</v>
      </c>
      <c r="Q4550" s="58">
        <f t="shared" si="927"/>
        <v>0</v>
      </c>
      <c r="R4550" s="46">
        <f t="shared" si="928"/>
        <v>2126.5499999999997</v>
      </c>
      <c r="S4550" s="58" t="str">
        <f t="shared" si="929"/>
        <v>No Discount</v>
      </c>
      <c r="T4550" s="46" t="str">
        <f t="shared" si="930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931"/>
        <v>0</v>
      </c>
      <c r="W4550" s="46" t="str">
        <f t="shared" si="932"/>
        <v>-</v>
      </c>
      <c r="X4550" s="58">
        <f t="shared" si="933"/>
        <v>0</v>
      </c>
      <c r="Y4550" s="46" t="str">
        <f t="shared" si="934"/>
        <v>No</v>
      </c>
      <c r="Z4550" s="46" t="str">
        <f t="shared" si="935"/>
        <v>HIGH</v>
      </c>
    </row>
    <row r="4551" spans="1:26" x14ac:dyDescent="0.25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923"/>
        <v>15642</v>
      </c>
      <c r="L4551" s="46">
        <f t="shared" si="924"/>
        <v>17544</v>
      </c>
      <c r="M4551" s="46">
        <v>52</v>
      </c>
      <c r="N4551" s="46">
        <f t="shared" si="925"/>
        <v>17596</v>
      </c>
      <c r="O4551" s="46">
        <f t="shared" si="926"/>
        <v>1954</v>
      </c>
      <c r="P4551" s="46" t="s">
        <v>28</v>
      </c>
      <c r="Q4551" s="58">
        <f t="shared" si="927"/>
        <v>0</v>
      </c>
      <c r="R4551" s="46" t="str">
        <f t="shared" si="928"/>
        <v>-</v>
      </c>
      <c r="S4551" s="58" t="str">
        <f t="shared" si="929"/>
        <v>No Discount</v>
      </c>
      <c r="T4551" s="46" t="str">
        <f t="shared" si="930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931"/>
        <v>0</v>
      </c>
      <c r="W4551" s="46" t="str">
        <f t="shared" si="932"/>
        <v>-</v>
      </c>
      <c r="X4551" s="58">
        <f t="shared" si="933"/>
        <v>0</v>
      </c>
      <c r="Y4551" s="46" t="str">
        <f t="shared" si="934"/>
        <v>Yes</v>
      </c>
      <c r="Z4551" s="46" t="str">
        <f t="shared" si="935"/>
        <v>HIGH</v>
      </c>
    </row>
    <row r="4552" spans="1:26" x14ac:dyDescent="0.25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923"/>
        <v>62447</v>
      </c>
      <c r="L4552" s="46">
        <f t="shared" si="924"/>
        <v>66132</v>
      </c>
      <c r="M4552" s="46">
        <v>99</v>
      </c>
      <c r="N4552" s="46">
        <f t="shared" si="925"/>
        <v>66231</v>
      </c>
      <c r="O4552" s="46">
        <f t="shared" si="926"/>
        <v>3784</v>
      </c>
      <c r="P4552" s="46" t="s">
        <v>30</v>
      </c>
      <c r="Q4552" s="58">
        <f t="shared" si="927"/>
        <v>0</v>
      </c>
      <c r="R4552" s="46" t="str">
        <f t="shared" si="928"/>
        <v>-</v>
      </c>
      <c r="S4552" s="58" t="str">
        <f t="shared" si="929"/>
        <v>No Discount</v>
      </c>
      <c r="T4552" s="46" t="str">
        <f t="shared" si="930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931"/>
        <v>0</v>
      </c>
      <c r="W4552" s="46" t="str">
        <f t="shared" si="932"/>
        <v>-</v>
      </c>
      <c r="X4552" s="58">
        <f t="shared" si="933"/>
        <v>0</v>
      </c>
      <c r="Y4552" s="46" t="str">
        <f t="shared" si="934"/>
        <v>Yes</v>
      </c>
      <c r="Z4552" s="46" t="str">
        <f t="shared" si="935"/>
        <v>Very high</v>
      </c>
    </row>
    <row r="4553" spans="1:26" x14ac:dyDescent="0.25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923"/>
        <v>7224</v>
      </c>
      <c r="L4553" s="46">
        <f t="shared" si="924"/>
        <v>7578</v>
      </c>
      <c r="M4553" s="46">
        <v>30</v>
      </c>
      <c r="N4553" s="46">
        <f t="shared" si="925"/>
        <v>7608</v>
      </c>
      <c r="O4553" s="46">
        <f t="shared" si="926"/>
        <v>384</v>
      </c>
      <c r="P4553" s="46" t="s">
        <v>28</v>
      </c>
      <c r="Q4553" s="58">
        <f t="shared" si="927"/>
        <v>0</v>
      </c>
      <c r="R4553" s="46" t="str">
        <f t="shared" si="928"/>
        <v>-</v>
      </c>
      <c r="S4553" s="58" t="str">
        <f t="shared" si="929"/>
        <v>No Discount</v>
      </c>
      <c r="T4553" s="46" t="str">
        <f t="shared" si="930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931"/>
        <v>0</v>
      </c>
      <c r="W4553" s="46" t="str">
        <f t="shared" si="932"/>
        <v>-</v>
      </c>
      <c r="X4553" s="58">
        <f t="shared" si="933"/>
        <v>0</v>
      </c>
      <c r="Y4553" s="46" t="str">
        <f t="shared" si="934"/>
        <v>Yes</v>
      </c>
      <c r="Z4553" s="46" t="str">
        <f t="shared" si="935"/>
        <v>MID</v>
      </c>
    </row>
    <row r="4554" spans="1:26" x14ac:dyDescent="0.25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923"/>
        <v>22716</v>
      </c>
      <c r="L4554" s="46">
        <f t="shared" si="924"/>
        <v>24078</v>
      </c>
      <c r="M4554" s="46">
        <v>86</v>
      </c>
      <c r="N4554" s="46">
        <f t="shared" si="925"/>
        <v>24164</v>
      </c>
      <c r="O4554" s="46">
        <f t="shared" si="926"/>
        <v>1448</v>
      </c>
      <c r="P4554" s="46" t="s">
        <v>30</v>
      </c>
      <c r="Q4554" s="58">
        <f t="shared" si="927"/>
        <v>0</v>
      </c>
      <c r="R4554" s="46" t="str">
        <f t="shared" si="928"/>
        <v>-</v>
      </c>
      <c r="S4554" s="58" t="str">
        <f t="shared" si="929"/>
        <v>No Discount</v>
      </c>
      <c r="T4554" s="46" t="str">
        <f t="shared" si="930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931"/>
        <v>0</v>
      </c>
      <c r="W4554" s="46" t="str">
        <f t="shared" si="932"/>
        <v>-</v>
      </c>
      <c r="X4554" s="58">
        <f t="shared" si="933"/>
        <v>0</v>
      </c>
      <c r="Y4554" s="46" t="str">
        <f t="shared" si="934"/>
        <v>Yes</v>
      </c>
      <c r="Z4554" s="46" t="str">
        <f t="shared" si="935"/>
        <v>Very high</v>
      </c>
    </row>
    <row r="4555" spans="1:26" x14ac:dyDescent="0.25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923"/>
        <v>7955</v>
      </c>
      <c r="L4555" s="46">
        <f t="shared" si="924"/>
        <v>8185</v>
      </c>
      <c r="M4555" s="46">
        <v>100</v>
      </c>
      <c r="N4555" s="46">
        <f t="shared" si="925"/>
        <v>8285</v>
      </c>
      <c r="O4555" s="46">
        <f t="shared" si="926"/>
        <v>330</v>
      </c>
      <c r="P4555" s="46" t="s">
        <v>28</v>
      </c>
      <c r="Q4555" s="58">
        <f t="shared" si="927"/>
        <v>0</v>
      </c>
      <c r="R4555" s="46" t="str">
        <f t="shared" si="928"/>
        <v>-</v>
      </c>
      <c r="S4555" s="58" t="str">
        <f t="shared" si="929"/>
        <v>No Discount</v>
      </c>
      <c r="T4555" s="46" t="str">
        <f t="shared" si="930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931"/>
        <v>0</v>
      </c>
      <c r="W4555" s="46" t="str">
        <f t="shared" si="932"/>
        <v>-</v>
      </c>
      <c r="X4555" s="58">
        <f t="shared" si="933"/>
        <v>0</v>
      </c>
      <c r="Y4555" s="46" t="str">
        <f t="shared" si="934"/>
        <v>Yes</v>
      </c>
      <c r="Z4555" s="46" t="str">
        <f t="shared" si="935"/>
        <v>Very high</v>
      </c>
    </row>
    <row r="4556" spans="1:26" x14ac:dyDescent="0.25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923"/>
        <v>165</v>
      </c>
      <c r="L4556" s="46">
        <f t="shared" si="924"/>
        <v>177</v>
      </c>
      <c r="M4556" s="46">
        <v>10</v>
      </c>
      <c r="N4556" s="46">
        <f t="shared" si="925"/>
        <v>187</v>
      </c>
      <c r="O4556" s="46">
        <f t="shared" si="926"/>
        <v>22</v>
      </c>
      <c r="P4556" s="46" t="s">
        <v>28</v>
      </c>
      <c r="Q4556" s="58">
        <f t="shared" si="927"/>
        <v>0</v>
      </c>
      <c r="R4556" s="46" t="str">
        <f t="shared" si="928"/>
        <v>-</v>
      </c>
      <c r="S4556" s="58" t="str">
        <f t="shared" si="929"/>
        <v>No Discount</v>
      </c>
      <c r="T4556" s="46" t="str">
        <f t="shared" si="930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931"/>
        <v>0</v>
      </c>
      <c r="W4556" s="46" t="str">
        <f t="shared" si="932"/>
        <v>-</v>
      </c>
      <c r="X4556" s="58">
        <f t="shared" si="933"/>
        <v>0</v>
      </c>
      <c r="Y4556" s="46" t="str">
        <f t="shared" si="934"/>
        <v>No</v>
      </c>
      <c r="Z4556" s="46" t="str">
        <f t="shared" si="935"/>
        <v>LOW</v>
      </c>
    </row>
    <row r="4557" spans="1:26" x14ac:dyDescent="0.25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923"/>
        <v>24429</v>
      </c>
      <c r="L4557" s="46">
        <f t="shared" si="924"/>
        <v>27405</v>
      </c>
      <c r="M4557" s="46">
        <v>69</v>
      </c>
      <c r="N4557" s="46">
        <f t="shared" si="925"/>
        <v>27474</v>
      </c>
      <c r="O4557" s="46">
        <f t="shared" si="926"/>
        <v>3045</v>
      </c>
      <c r="P4557" s="46" t="s">
        <v>30</v>
      </c>
      <c r="Q4557" s="58">
        <f t="shared" si="927"/>
        <v>0</v>
      </c>
      <c r="R4557" s="46" t="str">
        <f t="shared" si="928"/>
        <v>-</v>
      </c>
      <c r="S4557" s="58" t="str">
        <f t="shared" si="929"/>
        <v>No Discount</v>
      </c>
      <c r="T4557" s="46" t="str">
        <f t="shared" si="930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931"/>
        <v>0</v>
      </c>
      <c r="W4557" s="46" t="str">
        <f t="shared" si="932"/>
        <v>-</v>
      </c>
      <c r="X4557" s="58">
        <f t="shared" si="933"/>
        <v>0</v>
      </c>
      <c r="Y4557" s="46" t="str">
        <f t="shared" si="934"/>
        <v>Yes</v>
      </c>
      <c r="Z4557" s="46" t="str">
        <f t="shared" si="935"/>
        <v>Very high</v>
      </c>
    </row>
    <row r="4558" spans="1:26" x14ac:dyDescent="0.25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923"/>
        <v>6808</v>
      </c>
      <c r="L4558" s="46">
        <f t="shared" si="924"/>
        <v>6936</v>
      </c>
      <c r="M4558" s="46">
        <v>93</v>
      </c>
      <c r="N4558" s="46">
        <f t="shared" si="925"/>
        <v>7029</v>
      </c>
      <c r="O4558" s="46">
        <f t="shared" si="926"/>
        <v>221</v>
      </c>
      <c r="P4558" s="46" t="s">
        <v>28</v>
      </c>
      <c r="Q4558" s="58">
        <f t="shared" si="927"/>
        <v>0</v>
      </c>
      <c r="R4558" s="46">
        <f t="shared" si="928"/>
        <v>1968.1200000000001</v>
      </c>
      <c r="S4558" s="58" t="str">
        <f t="shared" si="929"/>
        <v>No Discount</v>
      </c>
      <c r="T4558" s="46" t="str">
        <f t="shared" si="930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931"/>
        <v>0</v>
      </c>
      <c r="W4558" s="46">
        <f t="shared" si="932"/>
        <v>1968.1200000000001</v>
      </c>
      <c r="X4558" s="58">
        <f t="shared" si="933"/>
        <v>0</v>
      </c>
      <c r="Y4558" s="46" t="str">
        <f t="shared" si="934"/>
        <v>Yes</v>
      </c>
      <c r="Z4558" s="46" t="str">
        <f t="shared" si="935"/>
        <v>Very high</v>
      </c>
    </row>
    <row r="4559" spans="1:26" x14ac:dyDescent="0.25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923"/>
        <v>1334</v>
      </c>
      <c r="L4559" s="46">
        <f t="shared" si="924"/>
        <v>1413</v>
      </c>
      <c r="M4559" s="46">
        <v>22</v>
      </c>
      <c r="N4559" s="46">
        <f t="shared" si="925"/>
        <v>1435</v>
      </c>
      <c r="O4559" s="46">
        <f t="shared" si="926"/>
        <v>101</v>
      </c>
      <c r="P4559" s="46" t="s">
        <v>30</v>
      </c>
      <c r="Q4559" s="58">
        <f t="shared" si="927"/>
        <v>0</v>
      </c>
      <c r="R4559" s="46">
        <f t="shared" si="928"/>
        <v>215.25</v>
      </c>
      <c r="S4559" s="58" t="str">
        <f t="shared" si="929"/>
        <v>No Discount</v>
      </c>
      <c r="T4559" s="46" t="str">
        <f t="shared" si="930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931"/>
        <v>0</v>
      </c>
      <c r="W4559" s="46" t="str">
        <f t="shared" si="932"/>
        <v>-</v>
      </c>
      <c r="X4559" s="58">
        <f t="shared" si="933"/>
        <v>0</v>
      </c>
      <c r="Y4559" s="46" t="str">
        <f t="shared" si="934"/>
        <v>No</v>
      </c>
      <c r="Z4559" s="46" t="str">
        <f t="shared" si="935"/>
        <v>MID</v>
      </c>
    </row>
    <row r="4560" spans="1:26" x14ac:dyDescent="0.25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923"/>
        <v>15760</v>
      </c>
      <c r="L4560" s="46">
        <f t="shared" si="924"/>
        <v>17520</v>
      </c>
      <c r="M4560" s="46">
        <v>59</v>
      </c>
      <c r="N4560" s="46">
        <f t="shared" si="925"/>
        <v>17579</v>
      </c>
      <c r="O4560" s="46">
        <f t="shared" si="926"/>
        <v>1819</v>
      </c>
      <c r="P4560" s="46" t="s">
        <v>30</v>
      </c>
      <c r="Q4560" s="58">
        <f t="shared" si="927"/>
        <v>0</v>
      </c>
      <c r="R4560" s="46">
        <f t="shared" si="928"/>
        <v>4922.1200000000008</v>
      </c>
      <c r="S4560" s="58" t="str">
        <f t="shared" si="929"/>
        <v>No Discount</v>
      </c>
      <c r="T4560" s="46" t="str">
        <f t="shared" si="930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931"/>
        <v>0</v>
      </c>
      <c r="W4560" s="46">
        <f t="shared" si="932"/>
        <v>4922.1200000000008</v>
      </c>
      <c r="X4560" s="58">
        <f t="shared" si="933"/>
        <v>0</v>
      </c>
      <c r="Y4560" s="46" t="str">
        <f t="shared" si="934"/>
        <v>Yes</v>
      </c>
      <c r="Z4560" s="46" t="str">
        <f t="shared" si="935"/>
        <v>HIGH</v>
      </c>
    </row>
    <row r="4561" spans="1:26" x14ac:dyDescent="0.25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923"/>
        <v>23403</v>
      </c>
      <c r="L4561" s="46">
        <f t="shared" si="924"/>
        <v>25299</v>
      </c>
      <c r="M4561" s="46">
        <v>97</v>
      </c>
      <c r="N4561" s="46">
        <f t="shared" si="925"/>
        <v>25396</v>
      </c>
      <c r="O4561" s="46">
        <f t="shared" si="926"/>
        <v>1993</v>
      </c>
      <c r="P4561" s="46" t="s">
        <v>30</v>
      </c>
      <c r="Q4561" s="58">
        <f t="shared" si="927"/>
        <v>0.3</v>
      </c>
      <c r="R4561" s="46">
        <f t="shared" si="928"/>
        <v>7618.7999999999993</v>
      </c>
      <c r="S4561" s="58" t="str">
        <f t="shared" si="929"/>
        <v>No Discount</v>
      </c>
      <c r="T4561" s="46" t="str">
        <f t="shared" si="930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931"/>
        <v>0.3</v>
      </c>
      <c r="W4561" s="46">
        <f t="shared" si="932"/>
        <v>7618.7999999999993</v>
      </c>
      <c r="X4561" s="58">
        <f t="shared" si="933"/>
        <v>0</v>
      </c>
      <c r="Y4561" s="46" t="str">
        <f t="shared" si="934"/>
        <v>Yes</v>
      </c>
      <c r="Z4561" s="46" t="str">
        <f t="shared" si="935"/>
        <v>Very high</v>
      </c>
    </row>
    <row r="4562" spans="1:26" x14ac:dyDescent="0.25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923"/>
        <v>290</v>
      </c>
      <c r="L4562" s="46">
        <f t="shared" si="924"/>
        <v>315</v>
      </c>
      <c r="M4562" s="46">
        <v>10</v>
      </c>
      <c r="N4562" s="46">
        <f t="shared" si="925"/>
        <v>325</v>
      </c>
      <c r="O4562" s="46">
        <f t="shared" si="926"/>
        <v>35</v>
      </c>
      <c r="P4562" s="46" t="s">
        <v>30</v>
      </c>
      <c r="Q4562" s="58">
        <f t="shared" si="927"/>
        <v>0</v>
      </c>
      <c r="R4562" s="46" t="str">
        <f t="shared" si="928"/>
        <v>-</v>
      </c>
      <c r="S4562" s="58" t="str">
        <f t="shared" si="929"/>
        <v>No Discount</v>
      </c>
      <c r="T4562" s="46" t="str">
        <f t="shared" si="930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931"/>
        <v>0</v>
      </c>
      <c r="W4562" s="46" t="str">
        <f t="shared" si="932"/>
        <v>-</v>
      </c>
      <c r="X4562" s="58">
        <f t="shared" si="933"/>
        <v>0</v>
      </c>
      <c r="Y4562" s="46" t="str">
        <f t="shared" si="934"/>
        <v>No</v>
      </c>
      <c r="Z4562" s="46" t="str">
        <f t="shared" si="935"/>
        <v>LOW</v>
      </c>
    </row>
    <row r="4563" spans="1:26" x14ac:dyDescent="0.25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923"/>
        <v>974</v>
      </c>
      <c r="L4563" s="46">
        <f t="shared" si="924"/>
        <v>1062</v>
      </c>
      <c r="M4563" s="46">
        <v>88</v>
      </c>
      <c r="N4563" s="46">
        <f t="shared" si="925"/>
        <v>1150</v>
      </c>
      <c r="O4563" s="46">
        <f t="shared" si="926"/>
        <v>176</v>
      </c>
      <c r="P4563" s="46" t="s">
        <v>30</v>
      </c>
      <c r="Q4563" s="58">
        <f t="shared" si="927"/>
        <v>0</v>
      </c>
      <c r="R4563" s="46">
        <f t="shared" si="928"/>
        <v>172.5</v>
      </c>
      <c r="S4563" s="58" t="str">
        <f t="shared" si="929"/>
        <v>No Discount</v>
      </c>
      <c r="T4563" s="46" t="str">
        <f t="shared" si="930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931"/>
        <v>0</v>
      </c>
      <c r="W4563" s="46" t="str">
        <f t="shared" si="932"/>
        <v>-</v>
      </c>
      <c r="X4563" s="58">
        <f t="shared" si="933"/>
        <v>0</v>
      </c>
      <c r="Y4563" s="46" t="str">
        <f t="shared" si="934"/>
        <v>No</v>
      </c>
      <c r="Z4563" s="46" t="str">
        <f t="shared" si="935"/>
        <v>Very high</v>
      </c>
    </row>
    <row r="4564" spans="1:26" x14ac:dyDescent="0.25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923"/>
        <v>2959</v>
      </c>
      <c r="L4564" s="46">
        <f t="shared" si="924"/>
        <v>3256</v>
      </c>
      <c r="M4564" s="46">
        <v>46</v>
      </c>
      <c r="N4564" s="46">
        <f t="shared" si="925"/>
        <v>3302</v>
      </c>
      <c r="O4564" s="46">
        <f t="shared" si="926"/>
        <v>343</v>
      </c>
      <c r="P4564" s="46" t="s">
        <v>28</v>
      </c>
      <c r="Q4564" s="58">
        <f t="shared" si="927"/>
        <v>0</v>
      </c>
      <c r="R4564" s="46" t="str">
        <f t="shared" si="928"/>
        <v>-</v>
      </c>
      <c r="S4564" s="58" t="str">
        <f t="shared" si="929"/>
        <v>No Discount</v>
      </c>
      <c r="T4564" s="46" t="str">
        <f t="shared" si="930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931"/>
        <v>0</v>
      </c>
      <c r="W4564" s="46" t="str">
        <f t="shared" si="932"/>
        <v>-</v>
      </c>
      <c r="X4564" s="58">
        <f t="shared" si="933"/>
        <v>0</v>
      </c>
      <c r="Y4564" s="46" t="str">
        <f t="shared" si="934"/>
        <v>Yes</v>
      </c>
      <c r="Z4564" s="46" t="str">
        <f t="shared" si="935"/>
        <v>HIGH</v>
      </c>
    </row>
    <row r="4565" spans="1:26" x14ac:dyDescent="0.25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923"/>
        <v>665</v>
      </c>
      <c r="L4565" s="46">
        <f t="shared" si="924"/>
        <v>700</v>
      </c>
      <c r="M4565" s="46">
        <v>10</v>
      </c>
      <c r="N4565" s="46">
        <f t="shared" si="925"/>
        <v>710</v>
      </c>
      <c r="O4565" s="46">
        <f t="shared" si="926"/>
        <v>45</v>
      </c>
      <c r="P4565" s="46" t="s">
        <v>30</v>
      </c>
      <c r="Q4565" s="58">
        <f t="shared" si="927"/>
        <v>0</v>
      </c>
      <c r="R4565" s="46" t="str">
        <f t="shared" si="928"/>
        <v>-</v>
      </c>
      <c r="S4565" s="58" t="str">
        <f t="shared" si="929"/>
        <v>No Discount</v>
      </c>
      <c r="T4565" s="46" t="str">
        <f t="shared" si="930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931"/>
        <v>0</v>
      </c>
      <c r="W4565" s="46" t="str">
        <f t="shared" si="932"/>
        <v>-</v>
      </c>
      <c r="X4565" s="58">
        <f t="shared" si="933"/>
        <v>0</v>
      </c>
      <c r="Y4565" s="46" t="str">
        <f t="shared" si="934"/>
        <v>No</v>
      </c>
      <c r="Z4565" s="46" t="str">
        <f t="shared" si="935"/>
        <v>LOW</v>
      </c>
    </row>
    <row r="4566" spans="1:26" x14ac:dyDescent="0.25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923"/>
        <v>2916</v>
      </c>
      <c r="L4566" s="46">
        <f t="shared" si="924"/>
        <v>3148</v>
      </c>
      <c r="M4566" s="46">
        <v>87</v>
      </c>
      <c r="N4566" s="46">
        <f t="shared" si="925"/>
        <v>3235</v>
      </c>
      <c r="O4566" s="46">
        <f t="shared" si="926"/>
        <v>319</v>
      </c>
      <c r="P4566" s="46" t="s">
        <v>28</v>
      </c>
      <c r="Q4566" s="58">
        <f t="shared" si="927"/>
        <v>0</v>
      </c>
      <c r="R4566" s="46" t="str">
        <f t="shared" si="928"/>
        <v>-</v>
      </c>
      <c r="S4566" s="58" t="str">
        <f t="shared" si="929"/>
        <v>No Discount</v>
      </c>
      <c r="T4566" s="46" t="str">
        <f t="shared" si="930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931"/>
        <v>0</v>
      </c>
      <c r="W4566" s="46" t="str">
        <f t="shared" si="932"/>
        <v>-</v>
      </c>
      <c r="X4566" s="58">
        <f t="shared" si="933"/>
        <v>0</v>
      </c>
      <c r="Y4566" s="46" t="str">
        <f t="shared" si="934"/>
        <v>Yes</v>
      </c>
      <c r="Z4566" s="46" t="str">
        <f t="shared" si="935"/>
        <v>Very high</v>
      </c>
    </row>
    <row r="4567" spans="1:26" x14ac:dyDescent="0.25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923"/>
        <v>10228</v>
      </c>
      <c r="L4567" s="46">
        <f t="shared" si="924"/>
        <v>11160</v>
      </c>
      <c r="M4567" s="46">
        <v>55</v>
      </c>
      <c r="N4567" s="46">
        <f t="shared" si="925"/>
        <v>11215</v>
      </c>
      <c r="O4567" s="46">
        <f t="shared" si="926"/>
        <v>987</v>
      </c>
      <c r="P4567" s="46" t="s">
        <v>30</v>
      </c>
      <c r="Q4567" s="58">
        <f t="shared" si="927"/>
        <v>0</v>
      </c>
      <c r="R4567" s="46" t="str">
        <f t="shared" si="928"/>
        <v>-</v>
      </c>
      <c r="S4567" s="58" t="str">
        <f t="shared" si="929"/>
        <v>No Discount</v>
      </c>
      <c r="T4567" s="46" t="str">
        <f t="shared" si="930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931"/>
        <v>0</v>
      </c>
      <c r="W4567" s="46" t="str">
        <f t="shared" si="932"/>
        <v>-</v>
      </c>
      <c r="X4567" s="58">
        <f t="shared" si="933"/>
        <v>0</v>
      </c>
      <c r="Y4567" s="46" t="str">
        <f t="shared" si="934"/>
        <v>Yes</v>
      </c>
      <c r="Z4567" s="46" t="str">
        <f t="shared" si="935"/>
        <v>HIGH</v>
      </c>
    </row>
    <row r="4568" spans="1:26" x14ac:dyDescent="0.25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923"/>
        <v>1496</v>
      </c>
      <c r="L4568" s="46">
        <f t="shared" si="924"/>
        <v>1572</v>
      </c>
      <c r="M4568" s="46">
        <v>47</v>
      </c>
      <c r="N4568" s="46">
        <f t="shared" si="925"/>
        <v>1619</v>
      </c>
      <c r="O4568" s="46">
        <f t="shared" si="926"/>
        <v>123</v>
      </c>
      <c r="P4568" s="46" t="s">
        <v>30</v>
      </c>
      <c r="Q4568" s="58">
        <f t="shared" si="927"/>
        <v>0</v>
      </c>
      <c r="R4568" s="46" t="str">
        <f t="shared" si="928"/>
        <v>-</v>
      </c>
      <c r="S4568" s="58" t="str">
        <f t="shared" si="929"/>
        <v>No Discount</v>
      </c>
      <c r="T4568" s="46" t="str">
        <f t="shared" si="930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931"/>
        <v>0</v>
      </c>
      <c r="W4568" s="46" t="str">
        <f t="shared" si="932"/>
        <v>-</v>
      </c>
      <c r="X4568" s="58">
        <f t="shared" si="933"/>
        <v>0</v>
      </c>
      <c r="Y4568" s="46" t="str">
        <f t="shared" si="934"/>
        <v>No</v>
      </c>
      <c r="Z4568" s="46" t="str">
        <f t="shared" si="935"/>
        <v>HIGH</v>
      </c>
    </row>
    <row r="4569" spans="1:26" x14ac:dyDescent="0.25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923"/>
        <v>7374</v>
      </c>
      <c r="L4569" s="46">
        <f t="shared" si="924"/>
        <v>8043</v>
      </c>
      <c r="M4569" s="46">
        <v>68</v>
      </c>
      <c r="N4569" s="46">
        <f t="shared" si="925"/>
        <v>8111</v>
      </c>
      <c r="O4569" s="46">
        <f t="shared" si="926"/>
        <v>737</v>
      </c>
      <c r="P4569" s="46" t="s">
        <v>30</v>
      </c>
      <c r="Q4569" s="58">
        <f t="shared" si="927"/>
        <v>0.3</v>
      </c>
      <c r="R4569" s="46">
        <f t="shared" si="928"/>
        <v>2433.2999999999997</v>
      </c>
      <c r="S4569" s="58" t="str">
        <f t="shared" si="929"/>
        <v>No Discount</v>
      </c>
      <c r="T4569" s="46" t="str">
        <f t="shared" si="930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931"/>
        <v>0.3</v>
      </c>
      <c r="W4569" s="46">
        <f t="shared" si="932"/>
        <v>2433.2999999999997</v>
      </c>
      <c r="X4569" s="58">
        <f t="shared" si="933"/>
        <v>0</v>
      </c>
      <c r="Y4569" s="46" t="str">
        <f t="shared" si="934"/>
        <v>Yes</v>
      </c>
      <c r="Z4569" s="46" t="str">
        <f t="shared" si="935"/>
        <v>Very high</v>
      </c>
    </row>
    <row r="4570" spans="1:26" x14ac:dyDescent="0.25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923"/>
        <v>51784</v>
      </c>
      <c r="L4570" s="46">
        <f t="shared" si="924"/>
        <v>53312</v>
      </c>
      <c r="M4570" s="46">
        <v>62</v>
      </c>
      <c r="N4570" s="46">
        <f t="shared" si="925"/>
        <v>53374</v>
      </c>
      <c r="O4570" s="46">
        <f t="shared" si="926"/>
        <v>1590</v>
      </c>
      <c r="P4570" s="46" t="s">
        <v>28</v>
      </c>
      <c r="Q4570" s="58">
        <f t="shared" si="927"/>
        <v>0</v>
      </c>
      <c r="R4570" s="46" t="str">
        <f t="shared" si="928"/>
        <v>-</v>
      </c>
      <c r="S4570" s="58" t="str">
        <f t="shared" si="929"/>
        <v>No Discount</v>
      </c>
      <c r="T4570" s="46" t="str">
        <f t="shared" si="930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931"/>
        <v>0</v>
      </c>
      <c r="W4570" s="46" t="str">
        <f t="shared" si="932"/>
        <v>-</v>
      </c>
      <c r="X4570" s="58">
        <f t="shared" si="933"/>
        <v>0</v>
      </c>
      <c r="Y4570" s="46" t="str">
        <f t="shared" si="934"/>
        <v>Yes</v>
      </c>
      <c r="Z4570" s="46" t="str">
        <f t="shared" si="935"/>
        <v>Very high</v>
      </c>
    </row>
    <row r="4571" spans="1:26" x14ac:dyDescent="0.25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923"/>
        <v>24466</v>
      </c>
      <c r="L4571" s="46">
        <f t="shared" si="924"/>
        <v>25658</v>
      </c>
      <c r="M4571" s="46">
        <v>34</v>
      </c>
      <c r="N4571" s="46">
        <f t="shared" si="925"/>
        <v>25692</v>
      </c>
      <c r="O4571" s="46">
        <f t="shared" si="926"/>
        <v>1226</v>
      </c>
      <c r="P4571" s="46" t="s">
        <v>30</v>
      </c>
      <c r="Q4571" s="58">
        <f t="shared" si="927"/>
        <v>0</v>
      </c>
      <c r="R4571" s="46" t="str">
        <f t="shared" si="928"/>
        <v>-</v>
      </c>
      <c r="S4571" s="58" t="str">
        <f t="shared" si="929"/>
        <v>No Discount</v>
      </c>
      <c r="T4571" s="46" t="str">
        <f t="shared" si="930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931"/>
        <v>0</v>
      </c>
      <c r="W4571" s="46" t="str">
        <f t="shared" si="932"/>
        <v>-</v>
      </c>
      <c r="X4571" s="58">
        <f t="shared" si="933"/>
        <v>0</v>
      </c>
      <c r="Y4571" s="46" t="str">
        <f t="shared" si="934"/>
        <v>Yes</v>
      </c>
      <c r="Z4571" s="46" t="str">
        <f t="shared" si="935"/>
        <v>MID</v>
      </c>
    </row>
    <row r="4572" spans="1:26" x14ac:dyDescent="0.25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923"/>
        <v>26718</v>
      </c>
      <c r="L4572" s="46">
        <f t="shared" si="924"/>
        <v>28848</v>
      </c>
      <c r="M4572" s="46">
        <v>47</v>
      </c>
      <c r="N4572" s="46">
        <f t="shared" si="925"/>
        <v>28895</v>
      </c>
      <c r="O4572" s="46">
        <f t="shared" si="926"/>
        <v>2177</v>
      </c>
      <c r="P4572" s="46" t="s">
        <v>30</v>
      </c>
      <c r="Q4572" s="58">
        <f t="shared" si="927"/>
        <v>0.3</v>
      </c>
      <c r="R4572" s="46">
        <f t="shared" si="928"/>
        <v>8668.5</v>
      </c>
      <c r="S4572" s="58" t="str">
        <f t="shared" si="929"/>
        <v>No Discount</v>
      </c>
      <c r="T4572" s="46" t="str">
        <f t="shared" si="930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931"/>
        <v>0.3</v>
      </c>
      <c r="W4572" s="46">
        <f t="shared" si="932"/>
        <v>8668.5</v>
      </c>
      <c r="X4572" s="58">
        <f t="shared" si="933"/>
        <v>0</v>
      </c>
      <c r="Y4572" s="46" t="str">
        <f t="shared" si="934"/>
        <v>Yes</v>
      </c>
      <c r="Z4572" s="46" t="str">
        <f t="shared" si="935"/>
        <v>HIGH</v>
      </c>
    </row>
    <row r="4573" spans="1:26" x14ac:dyDescent="0.25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923"/>
        <v>112</v>
      </c>
      <c r="L4573" s="46">
        <f t="shared" si="924"/>
        <v>116</v>
      </c>
      <c r="M4573" s="46">
        <v>10</v>
      </c>
      <c r="N4573" s="46">
        <f t="shared" si="925"/>
        <v>126</v>
      </c>
      <c r="O4573" s="46">
        <f t="shared" si="926"/>
        <v>14</v>
      </c>
      <c r="P4573" s="46" t="s">
        <v>30</v>
      </c>
      <c r="Q4573" s="58">
        <f t="shared" si="927"/>
        <v>0</v>
      </c>
      <c r="R4573" s="46">
        <f t="shared" si="928"/>
        <v>35.28</v>
      </c>
      <c r="S4573" s="58" t="str">
        <f t="shared" si="929"/>
        <v>No Discount</v>
      </c>
      <c r="T4573" s="46" t="str">
        <f t="shared" si="930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931"/>
        <v>0</v>
      </c>
      <c r="W4573" s="46">
        <f t="shared" si="932"/>
        <v>35.28</v>
      </c>
      <c r="X4573" s="58">
        <f t="shared" si="933"/>
        <v>0</v>
      </c>
      <c r="Y4573" s="46" t="str">
        <f t="shared" si="934"/>
        <v>No</v>
      </c>
      <c r="Z4573" s="46" t="str">
        <f t="shared" si="935"/>
        <v>LOW</v>
      </c>
    </row>
    <row r="4574" spans="1:26" x14ac:dyDescent="0.25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923"/>
        <v>3885</v>
      </c>
      <c r="L4574" s="46">
        <f t="shared" si="924"/>
        <v>4155</v>
      </c>
      <c r="M4574" s="46">
        <v>55</v>
      </c>
      <c r="N4574" s="46">
        <f t="shared" si="925"/>
        <v>4210</v>
      </c>
      <c r="O4574" s="46">
        <f t="shared" si="926"/>
        <v>325</v>
      </c>
      <c r="P4574" s="46" t="s">
        <v>28</v>
      </c>
      <c r="Q4574" s="58">
        <f t="shared" si="927"/>
        <v>0</v>
      </c>
      <c r="R4574" s="46" t="str">
        <f t="shared" si="928"/>
        <v>-</v>
      </c>
      <c r="S4574" s="58" t="str">
        <f t="shared" si="929"/>
        <v>No Discount</v>
      </c>
      <c r="T4574" s="46" t="str">
        <f t="shared" si="930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931"/>
        <v>0</v>
      </c>
      <c r="W4574" s="46" t="str">
        <f t="shared" si="932"/>
        <v>-</v>
      </c>
      <c r="X4574" s="58">
        <f t="shared" si="933"/>
        <v>0</v>
      </c>
      <c r="Y4574" s="46" t="str">
        <f t="shared" si="934"/>
        <v>No</v>
      </c>
      <c r="Z4574" s="46" t="str">
        <f t="shared" si="935"/>
        <v>HIGH</v>
      </c>
    </row>
    <row r="4575" spans="1:26" x14ac:dyDescent="0.25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923"/>
        <v>1576</v>
      </c>
      <c r="L4575" s="46">
        <f t="shared" si="924"/>
        <v>1752</v>
      </c>
      <c r="M4575" s="46">
        <v>28</v>
      </c>
      <c r="N4575" s="46">
        <f t="shared" si="925"/>
        <v>1780</v>
      </c>
      <c r="O4575" s="46">
        <f t="shared" si="926"/>
        <v>204</v>
      </c>
      <c r="P4575" s="46" t="s">
        <v>30</v>
      </c>
      <c r="Q4575" s="58">
        <f t="shared" si="927"/>
        <v>0.3</v>
      </c>
      <c r="R4575" s="46">
        <f t="shared" si="928"/>
        <v>534</v>
      </c>
      <c r="S4575" s="58" t="str">
        <f t="shared" si="929"/>
        <v>No Discount</v>
      </c>
      <c r="T4575" s="46" t="str">
        <f t="shared" si="930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931"/>
        <v>0.3</v>
      </c>
      <c r="W4575" s="46">
        <f t="shared" si="932"/>
        <v>534</v>
      </c>
      <c r="X4575" s="58">
        <f t="shared" si="933"/>
        <v>0</v>
      </c>
      <c r="Y4575" s="46" t="str">
        <f t="shared" si="934"/>
        <v>Yes</v>
      </c>
      <c r="Z4575" s="46" t="str">
        <f t="shared" si="935"/>
        <v>MID</v>
      </c>
    </row>
    <row r="4576" spans="1:26" x14ac:dyDescent="0.25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923"/>
        <v>650</v>
      </c>
      <c r="L4576" s="46">
        <f t="shared" si="924"/>
        <v>680</v>
      </c>
      <c r="M4576" s="46">
        <v>30</v>
      </c>
      <c r="N4576" s="46">
        <f t="shared" si="925"/>
        <v>710</v>
      </c>
      <c r="O4576" s="46">
        <f t="shared" si="926"/>
        <v>60</v>
      </c>
      <c r="P4576" s="46" t="s">
        <v>28</v>
      </c>
      <c r="Q4576" s="58">
        <f t="shared" si="927"/>
        <v>0</v>
      </c>
      <c r="R4576" s="46" t="str">
        <f t="shared" si="928"/>
        <v>-</v>
      </c>
      <c r="S4576" s="58" t="str">
        <f t="shared" si="929"/>
        <v>No Discount</v>
      </c>
      <c r="T4576" s="46" t="str">
        <f t="shared" si="930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931"/>
        <v>0</v>
      </c>
      <c r="W4576" s="46" t="str">
        <f t="shared" si="932"/>
        <v>-</v>
      </c>
      <c r="X4576" s="58">
        <f t="shared" si="933"/>
        <v>0</v>
      </c>
      <c r="Y4576" s="46" t="str">
        <f t="shared" si="934"/>
        <v>No</v>
      </c>
      <c r="Z4576" s="46" t="str">
        <f t="shared" si="935"/>
        <v>MID</v>
      </c>
    </row>
    <row r="4577" spans="1:26" x14ac:dyDescent="0.25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923"/>
        <v>1284</v>
      </c>
      <c r="L4577" s="46">
        <f t="shared" si="924"/>
        <v>1362</v>
      </c>
      <c r="M4577" s="46">
        <v>26</v>
      </c>
      <c r="N4577" s="46">
        <f t="shared" si="925"/>
        <v>1388</v>
      </c>
      <c r="O4577" s="46">
        <f t="shared" si="926"/>
        <v>104</v>
      </c>
      <c r="P4577" s="46" t="s">
        <v>30</v>
      </c>
      <c r="Q4577" s="58">
        <f t="shared" si="927"/>
        <v>0</v>
      </c>
      <c r="R4577" s="46">
        <f t="shared" si="928"/>
        <v>388.64000000000004</v>
      </c>
      <c r="S4577" s="58" t="str">
        <f t="shared" si="929"/>
        <v>No Discount</v>
      </c>
      <c r="T4577" s="46" t="str">
        <f t="shared" si="930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931"/>
        <v>0</v>
      </c>
      <c r="W4577" s="46">
        <f t="shared" si="932"/>
        <v>388.64000000000004</v>
      </c>
      <c r="X4577" s="58">
        <f t="shared" si="933"/>
        <v>0</v>
      </c>
      <c r="Y4577" s="46" t="str">
        <f t="shared" si="934"/>
        <v>No</v>
      </c>
      <c r="Z4577" s="46" t="str">
        <f t="shared" si="935"/>
        <v>MID</v>
      </c>
    </row>
    <row r="4578" spans="1:26" x14ac:dyDescent="0.25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923"/>
        <v>1282</v>
      </c>
      <c r="L4578" s="46">
        <f t="shared" si="924"/>
        <v>1332</v>
      </c>
      <c r="M4578" s="46">
        <v>46</v>
      </c>
      <c r="N4578" s="46">
        <f t="shared" si="925"/>
        <v>1378</v>
      </c>
      <c r="O4578" s="46">
        <f t="shared" si="926"/>
        <v>96</v>
      </c>
      <c r="P4578" s="46" t="s">
        <v>28</v>
      </c>
      <c r="Q4578" s="58">
        <f t="shared" si="927"/>
        <v>0</v>
      </c>
      <c r="R4578" s="46" t="str">
        <f t="shared" si="928"/>
        <v>-</v>
      </c>
      <c r="S4578" s="58" t="str">
        <f t="shared" si="929"/>
        <v>No Discount</v>
      </c>
      <c r="T4578" s="46" t="str">
        <f t="shared" si="930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931"/>
        <v>0</v>
      </c>
      <c r="W4578" s="46" t="str">
        <f t="shared" si="932"/>
        <v>-</v>
      </c>
      <c r="X4578" s="58">
        <f t="shared" si="933"/>
        <v>0</v>
      </c>
      <c r="Y4578" s="46" t="str">
        <f t="shared" si="934"/>
        <v>No</v>
      </c>
      <c r="Z4578" s="46" t="str">
        <f t="shared" si="935"/>
        <v>HIGH</v>
      </c>
    </row>
    <row r="4579" spans="1:26" x14ac:dyDescent="0.25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923"/>
        <v>13497</v>
      </c>
      <c r="L4579" s="46">
        <f t="shared" si="924"/>
        <v>14712</v>
      </c>
      <c r="M4579" s="46">
        <v>34</v>
      </c>
      <c r="N4579" s="46">
        <f t="shared" si="925"/>
        <v>14746</v>
      </c>
      <c r="O4579" s="46">
        <f t="shared" si="926"/>
        <v>1249</v>
      </c>
      <c r="P4579" s="46" t="s">
        <v>30</v>
      </c>
      <c r="Q4579" s="58">
        <f t="shared" si="927"/>
        <v>0.3</v>
      </c>
      <c r="R4579" s="46">
        <f t="shared" si="928"/>
        <v>4423.8</v>
      </c>
      <c r="S4579" s="58" t="str">
        <f t="shared" si="929"/>
        <v>No Discount</v>
      </c>
      <c r="T4579" s="46" t="str">
        <f t="shared" si="930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931"/>
        <v>0.3</v>
      </c>
      <c r="W4579" s="46">
        <f t="shared" si="932"/>
        <v>4423.8</v>
      </c>
      <c r="X4579" s="58">
        <f t="shared" si="933"/>
        <v>0</v>
      </c>
      <c r="Y4579" s="46" t="str">
        <f t="shared" si="934"/>
        <v>Yes</v>
      </c>
      <c r="Z4579" s="46" t="str">
        <f t="shared" si="935"/>
        <v>MID</v>
      </c>
    </row>
    <row r="4580" spans="1:26" x14ac:dyDescent="0.25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923"/>
        <v>33950</v>
      </c>
      <c r="L4580" s="46">
        <f t="shared" si="924"/>
        <v>37016</v>
      </c>
      <c r="M4580" s="46">
        <v>37</v>
      </c>
      <c r="N4580" s="46">
        <f t="shared" si="925"/>
        <v>37053</v>
      </c>
      <c r="O4580" s="46">
        <f t="shared" si="926"/>
        <v>3103</v>
      </c>
      <c r="P4580" s="46" t="s">
        <v>30</v>
      </c>
      <c r="Q4580" s="58">
        <f t="shared" si="927"/>
        <v>0</v>
      </c>
      <c r="R4580" s="46">
        <f t="shared" si="928"/>
        <v>10374.84</v>
      </c>
      <c r="S4580" s="58" t="str">
        <f t="shared" si="929"/>
        <v>No Discount</v>
      </c>
      <c r="T4580" s="46" t="str">
        <f t="shared" si="930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931"/>
        <v>0</v>
      </c>
      <c r="W4580" s="46">
        <f t="shared" si="932"/>
        <v>10374.84</v>
      </c>
      <c r="X4580" s="58">
        <f t="shared" si="933"/>
        <v>0</v>
      </c>
      <c r="Y4580" s="46" t="str">
        <f t="shared" si="934"/>
        <v>Yes</v>
      </c>
      <c r="Z4580" s="46" t="str">
        <f t="shared" si="935"/>
        <v>MID</v>
      </c>
    </row>
    <row r="4581" spans="1:26" x14ac:dyDescent="0.25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923"/>
        <v>12004</v>
      </c>
      <c r="L4581" s="46">
        <f t="shared" si="924"/>
        <v>12120</v>
      </c>
      <c r="M4581" s="46">
        <v>85</v>
      </c>
      <c r="N4581" s="46">
        <f t="shared" si="925"/>
        <v>12205</v>
      </c>
      <c r="O4581" s="46">
        <f t="shared" si="926"/>
        <v>201</v>
      </c>
      <c r="P4581" s="46" t="s">
        <v>30</v>
      </c>
      <c r="Q4581" s="58">
        <f t="shared" si="927"/>
        <v>0</v>
      </c>
      <c r="R4581" s="46" t="str">
        <f t="shared" si="928"/>
        <v>-</v>
      </c>
      <c r="S4581" s="58" t="str">
        <f t="shared" si="929"/>
        <v>No Discount</v>
      </c>
      <c r="T4581" s="46" t="str">
        <f t="shared" si="930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si="931"/>
        <v>0</v>
      </c>
      <c r="W4581" s="46" t="str">
        <f t="shared" si="932"/>
        <v>-</v>
      </c>
      <c r="X4581" s="58">
        <f t="shared" si="933"/>
        <v>0</v>
      </c>
      <c r="Y4581" s="46" t="str">
        <f t="shared" si="934"/>
        <v>Yes</v>
      </c>
      <c r="Z4581" s="46" t="str">
        <f t="shared" si="935"/>
        <v>Very high</v>
      </c>
    </row>
    <row r="4582" spans="1:26" x14ac:dyDescent="0.25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923"/>
        <v>2553</v>
      </c>
      <c r="L4582" s="46">
        <f t="shared" si="924"/>
        <v>2706</v>
      </c>
      <c r="M4582" s="46">
        <v>63</v>
      </c>
      <c r="N4582" s="46">
        <f t="shared" si="925"/>
        <v>2769</v>
      </c>
      <c r="O4582" s="46">
        <f t="shared" si="926"/>
        <v>216</v>
      </c>
      <c r="P4582" s="46" t="s">
        <v>30</v>
      </c>
      <c r="Q4582" s="58">
        <f t="shared" si="927"/>
        <v>0</v>
      </c>
      <c r="R4582" s="46" t="str">
        <f t="shared" si="928"/>
        <v>-</v>
      </c>
      <c r="S4582" s="58" t="str">
        <f t="shared" si="929"/>
        <v>No Discount</v>
      </c>
      <c r="T4582" s="46" t="str">
        <f t="shared" si="930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931"/>
        <v>0</v>
      </c>
      <c r="W4582" s="46" t="str">
        <f t="shared" si="932"/>
        <v>-</v>
      </c>
      <c r="X4582" s="58">
        <f t="shared" si="933"/>
        <v>0</v>
      </c>
      <c r="Y4582" s="46" t="str">
        <f t="shared" si="934"/>
        <v>Yes</v>
      </c>
      <c r="Z4582" s="46" t="str">
        <f t="shared" si="935"/>
        <v>Very high</v>
      </c>
    </row>
    <row r="4583" spans="1:26" x14ac:dyDescent="0.25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923"/>
        <v>9088</v>
      </c>
      <c r="L4583" s="46">
        <f t="shared" si="924"/>
        <v>9448</v>
      </c>
      <c r="M4583" s="46">
        <v>94</v>
      </c>
      <c r="N4583" s="46">
        <f t="shared" si="925"/>
        <v>9542</v>
      </c>
      <c r="O4583" s="46">
        <f t="shared" si="926"/>
        <v>454</v>
      </c>
      <c r="P4583" s="46" t="s">
        <v>30</v>
      </c>
      <c r="Q4583" s="58">
        <f t="shared" si="927"/>
        <v>0</v>
      </c>
      <c r="R4583" s="46" t="str">
        <f t="shared" si="928"/>
        <v>-</v>
      </c>
      <c r="S4583" s="58" t="str">
        <f t="shared" si="929"/>
        <v>No Discount</v>
      </c>
      <c r="T4583" s="46" t="str">
        <f t="shared" si="930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931"/>
        <v>0</v>
      </c>
      <c r="W4583" s="46" t="str">
        <f t="shared" si="932"/>
        <v>-</v>
      </c>
      <c r="X4583" s="58">
        <f t="shared" si="933"/>
        <v>0</v>
      </c>
      <c r="Y4583" s="46" t="str">
        <f t="shared" si="934"/>
        <v>Yes</v>
      </c>
      <c r="Z4583" s="46" t="str">
        <f t="shared" si="935"/>
        <v>Very high</v>
      </c>
    </row>
    <row r="4584" spans="1:26" x14ac:dyDescent="0.25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923"/>
        <v>1254</v>
      </c>
      <c r="L4584" s="46">
        <f t="shared" si="924"/>
        <v>1382</v>
      </c>
      <c r="M4584" s="46">
        <v>77</v>
      </c>
      <c r="N4584" s="46">
        <f t="shared" si="925"/>
        <v>1459</v>
      </c>
      <c r="O4584" s="46">
        <f t="shared" si="926"/>
        <v>205</v>
      </c>
      <c r="P4584" s="46" t="s">
        <v>30</v>
      </c>
      <c r="Q4584" s="58">
        <f t="shared" si="927"/>
        <v>0</v>
      </c>
      <c r="R4584" s="46" t="str">
        <f t="shared" si="928"/>
        <v>-</v>
      </c>
      <c r="S4584" s="58" t="str">
        <f t="shared" si="929"/>
        <v>No Discount</v>
      </c>
      <c r="T4584" s="46" t="str">
        <f t="shared" si="930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931"/>
        <v>0</v>
      </c>
      <c r="W4584" s="46" t="str">
        <f t="shared" si="932"/>
        <v>-</v>
      </c>
      <c r="X4584" s="58">
        <f t="shared" si="933"/>
        <v>0</v>
      </c>
      <c r="Y4584" s="46" t="str">
        <f t="shared" si="934"/>
        <v>No</v>
      </c>
      <c r="Z4584" s="46" t="str">
        <f t="shared" si="935"/>
        <v>Very high</v>
      </c>
    </row>
    <row r="4585" spans="1:26" x14ac:dyDescent="0.25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923"/>
        <v>9105</v>
      </c>
      <c r="L4585" s="46">
        <f t="shared" si="924"/>
        <v>9840</v>
      </c>
      <c r="M4585" s="46">
        <v>52</v>
      </c>
      <c r="N4585" s="46">
        <f t="shared" si="925"/>
        <v>9892</v>
      </c>
      <c r="O4585" s="46">
        <f t="shared" si="926"/>
        <v>787</v>
      </c>
      <c r="P4585" s="46" t="s">
        <v>30</v>
      </c>
      <c r="Q4585" s="58">
        <f t="shared" si="927"/>
        <v>0.3</v>
      </c>
      <c r="R4585" s="46">
        <f t="shared" si="928"/>
        <v>2967.6</v>
      </c>
      <c r="S4585" s="58" t="str">
        <f t="shared" si="929"/>
        <v>No Discount</v>
      </c>
      <c r="T4585" s="46" t="str">
        <f t="shared" si="930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931"/>
        <v>0.3</v>
      </c>
      <c r="W4585" s="46">
        <f t="shared" si="932"/>
        <v>2967.6</v>
      </c>
      <c r="X4585" s="58">
        <f t="shared" si="933"/>
        <v>0</v>
      </c>
      <c r="Y4585" s="46" t="str">
        <f t="shared" si="934"/>
        <v>Yes</v>
      </c>
      <c r="Z4585" s="46" t="str">
        <f t="shared" si="935"/>
        <v>HIGH</v>
      </c>
    </row>
    <row r="4586" spans="1:26" x14ac:dyDescent="0.25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923"/>
        <v>1660</v>
      </c>
      <c r="L4586" s="46">
        <f t="shared" si="924"/>
        <v>1828</v>
      </c>
      <c r="M4586" s="46">
        <v>21</v>
      </c>
      <c r="N4586" s="46">
        <f t="shared" si="925"/>
        <v>1849</v>
      </c>
      <c r="O4586" s="46">
        <f t="shared" si="926"/>
        <v>189</v>
      </c>
      <c r="P4586" s="46" t="s">
        <v>30</v>
      </c>
      <c r="Q4586" s="58">
        <f t="shared" si="927"/>
        <v>0.3</v>
      </c>
      <c r="R4586" s="46">
        <f t="shared" si="928"/>
        <v>554.69999999999993</v>
      </c>
      <c r="S4586" s="58" t="str">
        <f t="shared" si="929"/>
        <v>No Discount</v>
      </c>
      <c r="T4586" s="46" t="str">
        <f t="shared" si="930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931"/>
        <v>0.3</v>
      </c>
      <c r="W4586" s="46">
        <f t="shared" si="932"/>
        <v>554.69999999999993</v>
      </c>
      <c r="X4586" s="58">
        <f t="shared" si="933"/>
        <v>0</v>
      </c>
      <c r="Y4586" s="46" t="str">
        <f t="shared" si="934"/>
        <v>No</v>
      </c>
      <c r="Z4586" s="46" t="str">
        <f t="shared" si="935"/>
        <v>MID</v>
      </c>
    </row>
    <row r="4587" spans="1:26" x14ac:dyDescent="0.25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923"/>
        <v>17334</v>
      </c>
      <c r="L4587" s="46">
        <f t="shared" si="924"/>
        <v>18546</v>
      </c>
      <c r="M4587" s="46">
        <v>30</v>
      </c>
      <c r="N4587" s="46">
        <f t="shared" si="925"/>
        <v>18576</v>
      </c>
      <c r="O4587" s="46">
        <f t="shared" si="926"/>
        <v>1242</v>
      </c>
      <c r="P4587" s="46" t="s">
        <v>30</v>
      </c>
      <c r="Q4587" s="58">
        <f t="shared" si="927"/>
        <v>0</v>
      </c>
      <c r="R4587" s="46">
        <f t="shared" si="928"/>
        <v>5201.2800000000007</v>
      </c>
      <c r="S4587" s="58" t="str">
        <f t="shared" si="929"/>
        <v>No Discount</v>
      </c>
      <c r="T4587" s="46" t="str">
        <f t="shared" si="930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931"/>
        <v>0</v>
      </c>
      <c r="W4587" s="46">
        <f t="shared" si="932"/>
        <v>5201.2800000000007</v>
      </c>
      <c r="X4587" s="58">
        <f t="shared" si="933"/>
        <v>0</v>
      </c>
      <c r="Y4587" s="46" t="str">
        <f t="shared" si="934"/>
        <v>Yes</v>
      </c>
      <c r="Z4587" s="46" t="str">
        <f t="shared" si="935"/>
        <v>MID</v>
      </c>
    </row>
    <row r="4588" spans="1:26" x14ac:dyDescent="0.25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923"/>
        <v>1652</v>
      </c>
      <c r="L4588" s="46">
        <f t="shared" si="924"/>
        <v>1717</v>
      </c>
      <c r="M4588" s="46">
        <v>81</v>
      </c>
      <c r="N4588" s="46">
        <f t="shared" si="925"/>
        <v>1798</v>
      </c>
      <c r="O4588" s="46">
        <f t="shared" si="926"/>
        <v>146</v>
      </c>
      <c r="P4588" s="46" t="s">
        <v>64</v>
      </c>
      <c r="Q4588" s="58">
        <f t="shared" si="927"/>
        <v>0</v>
      </c>
      <c r="R4588" s="46" t="str">
        <f t="shared" si="928"/>
        <v>-</v>
      </c>
      <c r="S4588" s="58" t="str">
        <f t="shared" si="929"/>
        <v>No Discount</v>
      </c>
      <c r="T4588" s="46" t="str">
        <f t="shared" si="930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931"/>
        <v>0</v>
      </c>
      <c r="W4588" s="46" t="str">
        <f t="shared" si="932"/>
        <v>-</v>
      </c>
      <c r="X4588" s="58">
        <f t="shared" si="933"/>
        <v>0</v>
      </c>
      <c r="Y4588" s="46" t="str">
        <f t="shared" si="934"/>
        <v>Yes</v>
      </c>
      <c r="Z4588" s="46" t="str">
        <f t="shared" si="935"/>
        <v>Very high</v>
      </c>
    </row>
    <row r="4589" spans="1:26" x14ac:dyDescent="0.25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923"/>
        <v>1497</v>
      </c>
      <c r="L4589" s="46">
        <f t="shared" si="924"/>
        <v>1512</v>
      </c>
      <c r="M4589" s="46">
        <v>68</v>
      </c>
      <c r="N4589" s="46">
        <f t="shared" si="925"/>
        <v>1580</v>
      </c>
      <c r="O4589" s="46">
        <f t="shared" si="926"/>
        <v>83</v>
      </c>
      <c r="P4589" s="46" t="s">
        <v>30</v>
      </c>
      <c r="Q4589" s="58">
        <f t="shared" si="927"/>
        <v>0</v>
      </c>
      <c r="R4589" s="46">
        <f t="shared" si="928"/>
        <v>442.40000000000003</v>
      </c>
      <c r="S4589" s="58" t="str">
        <f t="shared" si="929"/>
        <v>No Discount</v>
      </c>
      <c r="T4589" s="46" t="str">
        <f t="shared" si="930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931"/>
        <v>0</v>
      </c>
      <c r="W4589" s="46">
        <f t="shared" si="932"/>
        <v>442.40000000000003</v>
      </c>
      <c r="X4589" s="58">
        <f t="shared" si="933"/>
        <v>0</v>
      </c>
      <c r="Y4589" s="46" t="str">
        <f t="shared" si="934"/>
        <v>No</v>
      </c>
      <c r="Z4589" s="46" t="str">
        <f t="shared" si="935"/>
        <v>Very high</v>
      </c>
    </row>
    <row r="4590" spans="1:26" x14ac:dyDescent="0.25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923"/>
        <v>2340</v>
      </c>
      <c r="L4590" s="46">
        <f t="shared" si="924"/>
        <v>2433</v>
      </c>
      <c r="M4590" s="46">
        <v>41</v>
      </c>
      <c r="N4590" s="46">
        <f t="shared" si="925"/>
        <v>2474</v>
      </c>
      <c r="O4590" s="46">
        <f t="shared" si="926"/>
        <v>134</v>
      </c>
      <c r="P4590" s="46" t="s">
        <v>152</v>
      </c>
      <c r="Q4590" s="58">
        <f t="shared" si="927"/>
        <v>0</v>
      </c>
      <c r="R4590" s="46">
        <f t="shared" si="928"/>
        <v>692.72</v>
      </c>
      <c r="S4590" s="58" t="str">
        <f t="shared" si="929"/>
        <v>No Discount</v>
      </c>
      <c r="T4590" s="46" t="str">
        <f t="shared" si="930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931"/>
        <v>0</v>
      </c>
      <c r="W4590" s="46">
        <f t="shared" si="932"/>
        <v>692.72</v>
      </c>
      <c r="X4590" s="58">
        <f t="shared" si="933"/>
        <v>0</v>
      </c>
      <c r="Y4590" s="46" t="str">
        <f t="shared" si="934"/>
        <v>No</v>
      </c>
      <c r="Z4590" s="46" t="str">
        <f t="shared" si="935"/>
        <v>HIGH</v>
      </c>
    </row>
    <row r="4591" spans="1:26" x14ac:dyDescent="0.25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923"/>
        <v>2272</v>
      </c>
      <c r="L4591" s="46">
        <f t="shared" si="924"/>
        <v>2362</v>
      </c>
      <c r="M4591" s="46">
        <v>22</v>
      </c>
      <c r="N4591" s="46">
        <f t="shared" si="925"/>
        <v>2384</v>
      </c>
      <c r="O4591" s="46">
        <f t="shared" si="926"/>
        <v>112</v>
      </c>
      <c r="P4591" s="46" t="s">
        <v>30</v>
      </c>
      <c r="Q4591" s="58">
        <f t="shared" si="927"/>
        <v>0.3</v>
      </c>
      <c r="R4591" s="46">
        <f t="shared" si="928"/>
        <v>715.19999999999993</v>
      </c>
      <c r="S4591" s="58" t="str">
        <f t="shared" si="929"/>
        <v>No Discount</v>
      </c>
      <c r="T4591" s="46" t="str">
        <f t="shared" si="930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931"/>
        <v>0.3</v>
      </c>
      <c r="W4591" s="46">
        <f t="shared" si="932"/>
        <v>715.19999999999993</v>
      </c>
      <c r="X4591" s="58">
        <f t="shared" si="933"/>
        <v>0</v>
      </c>
      <c r="Y4591" s="46" t="str">
        <f t="shared" si="934"/>
        <v>Yes</v>
      </c>
      <c r="Z4591" s="46" t="str">
        <f t="shared" si="935"/>
        <v>MID</v>
      </c>
    </row>
    <row r="4592" spans="1:26" x14ac:dyDescent="0.25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923"/>
        <v>770</v>
      </c>
      <c r="L4592" s="46">
        <f t="shared" si="924"/>
        <v>809</v>
      </c>
      <c r="M4592" s="46">
        <v>89</v>
      </c>
      <c r="N4592" s="46">
        <f t="shared" si="925"/>
        <v>898</v>
      </c>
      <c r="O4592" s="46">
        <f t="shared" si="926"/>
        <v>128</v>
      </c>
      <c r="P4592" s="46" t="s">
        <v>30</v>
      </c>
      <c r="Q4592" s="58">
        <f t="shared" si="927"/>
        <v>0</v>
      </c>
      <c r="R4592" s="46">
        <f t="shared" si="928"/>
        <v>134.69999999999999</v>
      </c>
      <c r="S4592" s="58" t="str">
        <f t="shared" si="929"/>
        <v>No Discount</v>
      </c>
      <c r="T4592" s="46" t="str">
        <f t="shared" si="930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931"/>
        <v>0</v>
      </c>
      <c r="W4592" s="46" t="str">
        <f t="shared" si="932"/>
        <v>-</v>
      </c>
      <c r="X4592" s="58">
        <f t="shared" si="933"/>
        <v>0</v>
      </c>
      <c r="Y4592" s="46" t="str">
        <f t="shared" si="934"/>
        <v>No</v>
      </c>
      <c r="Z4592" s="46" t="str">
        <f t="shared" si="935"/>
        <v>Very high</v>
      </c>
    </row>
    <row r="4593" spans="1:26" x14ac:dyDescent="0.25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923"/>
        <v>916</v>
      </c>
      <c r="L4593" s="46">
        <f t="shared" si="924"/>
        <v>990</v>
      </c>
      <c r="M4593" s="46">
        <v>36</v>
      </c>
      <c r="N4593" s="46">
        <f t="shared" si="925"/>
        <v>1026</v>
      </c>
      <c r="O4593" s="46">
        <f t="shared" si="926"/>
        <v>110</v>
      </c>
      <c r="P4593" s="46" t="s">
        <v>28</v>
      </c>
      <c r="Q4593" s="58">
        <f t="shared" si="927"/>
        <v>0</v>
      </c>
      <c r="R4593" s="46">
        <f t="shared" si="928"/>
        <v>287.28000000000003</v>
      </c>
      <c r="S4593" s="58" t="str">
        <f t="shared" si="929"/>
        <v>No Discount</v>
      </c>
      <c r="T4593" s="46" t="str">
        <f t="shared" si="930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931"/>
        <v>0</v>
      </c>
      <c r="W4593" s="46">
        <f t="shared" si="932"/>
        <v>287.28000000000003</v>
      </c>
      <c r="X4593" s="58">
        <f t="shared" si="933"/>
        <v>0</v>
      </c>
      <c r="Y4593" s="46" t="str">
        <f t="shared" si="934"/>
        <v>No</v>
      </c>
      <c r="Z4593" s="46" t="str">
        <f t="shared" si="935"/>
        <v>MID</v>
      </c>
    </row>
    <row r="4594" spans="1:26" x14ac:dyDescent="0.25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923"/>
        <v>14128</v>
      </c>
      <c r="L4594" s="46">
        <f t="shared" si="924"/>
        <v>15246</v>
      </c>
      <c r="M4594" s="46">
        <v>58</v>
      </c>
      <c r="N4594" s="46">
        <f t="shared" si="925"/>
        <v>15304</v>
      </c>
      <c r="O4594" s="46">
        <f t="shared" si="926"/>
        <v>1176</v>
      </c>
      <c r="P4594" s="46" t="s">
        <v>30</v>
      </c>
      <c r="Q4594" s="58">
        <f t="shared" si="927"/>
        <v>0</v>
      </c>
      <c r="R4594" s="46" t="str">
        <f t="shared" si="928"/>
        <v>-</v>
      </c>
      <c r="S4594" s="58" t="str">
        <f t="shared" si="929"/>
        <v>No Discount</v>
      </c>
      <c r="T4594" s="46" t="str">
        <f t="shared" si="930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931"/>
        <v>0</v>
      </c>
      <c r="W4594" s="46" t="str">
        <f t="shared" si="932"/>
        <v>-</v>
      </c>
      <c r="X4594" s="58">
        <f t="shared" si="933"/>
        <v>0</v>
      </c>
      <c r="Y4594" s="46" t="str">
        <f t="shared" si="934"/>
        <v>Yes</v>
      </c>
      <c r="Z4594" s="46" t="str">
        <f t="shared" si="935"/>
        <v>HIGH</v>
      </c>
    </row>
    <row r="4595" spans="1:26" x14ac:dyDescent="0.25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923"/>
        <v>26330</v>
      </c>
      <c r="L4595" s="46">
        <f t="shared" si="924"/>
        <v>29530</v>
      </c>
      <c r="M4595" s="46">
        <v>91</v>
      </c>
      <c r="N4595" s="46">
        <f t="shared" si="925"/>
        <v>29621</v>
      </c>
      <c r="O4595" s="46">
        <f t="shared" si="926"/>
        <v>3291</v>
      </c>
      <c r="P4595" s="46" t="s">
        <v>152</v>
      </c>
      <c r="Q4595" s="58">
        <f t="shared" si="927"/>
        <v>0</v>
      </c>
      <c r="R4595" s="46" t="str">
        <f t="shared" si="928"/>
        <v>-</v>
      </c>
      <c r="S4595" s="58" t="str">
        <f t="shared" si="929"/>
        <v>No Discount</v>
      </c>
      <c r="T4595" s="46" t="str">
        <f t="shared" si="930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931"/>
        <v>0</v>
      </c>
      <c r="W4595" s="46" t="str">
        <f t="shared" si="932"/>
        <v>-</v>
      </c>
      <c r="X4595" s="58">
        <f t="shared" si="933"/>
        <v>0</v>
      </c>
      <c r="Y4595" s="46" t="str">
        <f t="shared" si="934"/>
        <v>Yes</v>
      </c>
      <c r="Z4595" s="46" t="str">
        <f t="shared" si="935"/>
        <v>Very high</v>
      </c>
    </row>
    <row r="4596" spans="1:26" x14ac:dyDescent="0.25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923"/>
        <v>7960</v>
      </c>
      <c r="L4596" s="46">
        <f t="shared" si="924"/>
        <v>8850</v>
      </c>
      <c r="M4596" s="46">
        <v>54</v>
      </c>
      <c r="N4596" s="46">
        <f t="shared" si="925"/>
        <v>8904</v>
      </c>
      <c r="O4596" s="46">
        <f t="shared" si="926"/>
        <v>944</v>
      </c>
      <c r="P4596" s="46" t="s">
        <v>30</v>
      </c>
      <c r="Q4596" s="58">
        <f t="shared" si="927"/>
        <v>0</v>
      </c>
      <c r="R4596" s="46" t="str">
        <f t="shared" si="928"/>
        <v>-</v>
      </c>
      <c r="S4596" s="58" t="str">
        <f t="shared" si="929"/>
        <v>No Discount</v>
      </c>
      <c r="T4596" s="46" t="str">
        <f t="shared" si="930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931"/>
        <v>0</v>
      </c>
      <c r="W4596" s="46" t="str">
        <f t="shared" si="932"/>
        <v>-</v>
      </c>
      <c r="X4596" s="58">
        <f t="shared" si="933"/>
        <v>0</v>
      </c>
      <c r="Y4596" s="46" t="str">
        <f t="shared" si="934"/>
        <v>Yes</v>
      </c>
      <c r="Z4596" s="46" t="str">
        <f t="shared" si="935"/>
        <v>HIGH</v>
      </c>
    </row>
    <row r="4597" spans="1:26" x14ac:dyDescent="0.25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923"/>
        <v>7799</v>
      </c>
      <c r="L4597" s="46">
        <f t="shared" si="924"/>
        <v>8187</v>
      </c>
      <c r="M4597" s="46">
        <v>27</v>
      </c>
      <c r="N4597" s="46">
        <f t="shared" si="925"/>
        <v>8214</v>
      </c>
      <c r="O4597" s="46">
        <f t="shared" si="926"/>
        <v>415</v>
      </c>
      <c r="P4597" s="46" t="s">
        <v>30</v>
      </c>
      <c r="Q4597" s="58">
        <f t="shared" si="927"/>
        <v>0.3</v>
      </c>
      <c r="R4597" s="46">
        <f t="shared" si="928"/>
        <v>2464.1999999999998</v>
      </c>
      <c r="S4597" s="58" t="str">
        <f t="shared" si="929"/>
        <v>No Discount</v>
      </c>
      <c r="T4597" s="46" t="str">
        <f t="shared" si="930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931"/>
        <v>0.3</v>
      </c>
      <c r="W4597" s="46">
        <f t="shared" si="932"/>
        <v>2464.1999999999998</v>
      </c>
      <c r="X4597" s="58">
        <f t="shared" si="933"/>
        <v>0</v>
      </c>
      <c r="Y4597" s="46" t="str">
        <f t="shared" si="934"/>
        <v>Yes</v>
      </c>
      <c r="Z4597" s="46" t="str">
        <f t="shared" si="935"/>
        <v>MID</v>
      </c>
    </row>
    <row r="4598" spans="1:26" x14ac:dyDescent="0.25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923"/>
        <v>70452</v>
      </c>
      <c r="L4598" s="46">
        <f t="shared" si="924"/>
        <v>79029</v>
      </c>
      <c r="M4598" s="46">
        <v>41</v>
      </c>
      <c r="N4598" s="46">
        <f t="shared" si="925"/>
        <v>79070</v>
      </c>
      <c r="O4598" s="46">
        <f t="shared" si="926"/>
        <v>8618</v>
      </c>
      <c r="P4598" s="46" t="s">
        <v>28</v>
      </c>
      <c r="Q4598" s="58">
        <f t="shared" si="927"/>
        <v>0</v>
      </c>
      <c r="R4598" s="46">
        <f t="shared" si="928"/>
        <v>11860.5</v>
      </c>
      <c r="S4598" s="58" t="str">
        <f t="shared" si="929"/>
        <v>No Discount</v>
      </c>
      <c r="T4598" s="46" t="str">
        <f t="shared" si="930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931"/>
        <v>0</v>
      </c>
      <c r="W4598" s="46" t="str">
        <f t="shared" si="932"/>
        <v>-</v>
      </c>
      <c r="X4598" s="58">
        <f t="shared" si="933"/>
        <v>0</v>
      </c>
      <c r="Y4598" s="46" t="str">
        <f t="shared" si="934"/>
        <v>Yes</v>
      </c>
      <c r="Z4598" s="46" t="str">
        <f t="shared" si="935"/>
        <v>HIGH</v>
      </c>
    </row>
    <row r="4599" spans="1:26" x14ac:dyDescent="0.25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923"/>
        <v>320</v>
      </c>
      <c r="L4599" s="46">
        <f t="shared" si="924"/>
        <v>340</v>
      </c>
      <c r="M4599" s="46">
        <v>30</v>
      </c>
      <c r="N4599" s="46">
        <f t="shared" si="925"/>
        <v>370</v>
      </c>
      <c r="O4599" s="46">
        <f t="shared" si="926"/>
        <v>50</v>
      </c>
      <c r="P4599" s="46" t="s">
        <v>28</v>
      </c>
      <c r="Q4599" s="58">
        <f t="shared" si="927"/>
        <v>0</v>
      </c>
      <c r="R4599" s="46">
        <f t="shared" si="928"/>
        <v>55.5</v>
      </c>
      <c r="S4599" s="58" t="str">
        <f t="shared" si="929"/>
        <v>No Discount</v>
      </c>
      <c r="T4599" s="46" t="str">
        <f t="shared" si="930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931"/>
        <v>0</v>
      </c>
      <c r="W4599" s="46" t="str">
        <f t="shared" si="932"/>
        <v>-</v>
      </c>
      <c r="X4599" s="58">
        <f t="shared" si="933"/>
        <v>0</v>
      </c>
      <c r="Y4599" s="46" t="str">
        <f t="shared" si="934"/>
        <v>No</v>
      </c>
      <c r="Z4599" s="46" t="str">
        <f t="shared" si="935"/>
        <v>MID</v>
      </c>
    </row>
    <row r="4600" spans="1:26" x14ac:dyDescent="0.25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923"/>
        <v>6665</v>
      </c>
      <c r="L4600" s="46">
        <f t="shared" si="924"/>
        <v>6995</v>
      </c>
      <c r="M4600" s="46">
        <v>95</v>
      </c>
      <c r="N4600" s="46">
        <f t="shared" si="925"/>
        <v>7090</v>
      </c>
      <c r="O4600" s="46">
        <f t="shared" si="926"/>
        <v>425</v>
      </c>
      <c r="P4600" s="46" t="s">
        <v>30</v>
      </c>
      <c r="Q4600" s="58">
        <f t="shared" si="927"/>
        <v>0</v>
      </c>
      <c r="R4600" s="46" t="str">
        <f t="shared" si="928"/>
        <v>-</v>
      </c>
      <c r="S4600" s="58" t="str">
        <f t="shared" si="929"/>
        <v>No Discount</v>
      </c>
      <c r="T4600" s="46" t="str">
        <f t="shared" si="930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931"/>
        <v>0</v>
      </c>
      <c r="W4600" s="46" t="str">
        <f t="shared" si="932"/>
        <v>-</v>
      </c>
      <c r="X4600" s="58">
        <f t="shared" si="933"/>
        <v>0</v>
      </c>
      <c r="Y4600" s="46" t="str">
        <f t="shared" si="934"/>
        <v>No</v>
      </c>
      <c r="Z4600" s="46" t="str">
        <f t="shared" si="935"/>
        <v>Very high</v>
      </c>
    </row>
    <row r="4601" spans="1:26" x14ac:dyDescent="0.25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923"/>
        <v>280</v>
      </c>
      <c r="L4601" s="46">
        <f t="shared" si="924"/>
        <v>290</v>
      </c>
      <c r="M4601" s="46">
        <v>10</v>
      </c>
      <c r="N4601" s="46">
        <f t="shared" si="925"/>
        <v>300</v>
      </c>
      <c r="O4601" s="46">
        <f t="shared" si="926"/>
        <v>20</v>
      </c>
      <c r="P4601" s="46" t="s">
        <v>28</v>
      </c>
      <c r="Q4601" s="58">
        <f t="shared" si="927"/>
        <v>0</v>
      </c>
      <c r="R4601" s="46">
        <f t="shared" si="928"/>
        <v>84.000000000000014</v>
      </c>
      <c r="S4601" s="58" t="str">
        <f t="shared" si="929"/>
        <v>No Discount</v>
      </c>
      <c r="T4601" s="46" t="str">
        <f t="shared" si="930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931"/>
        <v>0</v>
      </c>
      <c r="W4601" s="46">
        <f t="shared" si="932"/>
        <v>84.000000000000014</v>
      </c>
      <c r="X4601" s="58">
        <f t="shared" si="933"/>
        <v>0</v>
      </c>
      <c r="Y4601" s="46" t="str">
        <f t="shared" si="934"/>
        <v>No</v>
      </c>
      <c r="Z4601" s="46" t="str">
        <f t="shared" si="935"/>
        <v>LOW</v>
      </c>
    </row>
    <row r="4602" spans="1:26" x14ac:dyDescent="0.25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923"/>
        <v>75392</v>
      </c>
      <c r="L4602" s="46">
        <f t="shared" si="924"/>
        <v>84572</v>
      </c>
      <c r="M4602" s="46">
        <v>24</v>
      </c>
      <c r="N4602" s="46">
        <f t="shared" si="925"/>
        <v>84596</v>
      </c>
      <c r="O4602" s="46">
        <f t="shared" si="926"/>
        <v>9204</v>
      </c>
      <c r="P4602" s="46" t="s">
        <v>30</v>
      </c>
      <c r="Q4602" s="58">
        <f t="shared" si="927"/>
        <v>0</v>
      </c>
      <c r="R4602" s="46">
        <f t="shared" si="928"/>
        <v>23686.880000000001</v>
      </c>
      <c r="S4602" s="58" t="str">
        <f t="shared" si="929"/>
        <v>No Discount</v>
      </c>
      <c r="T4602" s="46" t="str">
        <f t="shared" si="930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931"/>
        <v>0</v>
      </c>
      <c r="W4602" s="46">
        <f t="shared" si="932"/>
        <v>23686.880000000001</v>
      </c>
      <c r="X4602" s="58">
        <f t="shared" si="933"/>
        <v>0</v>
      </c>
      <c r="Y4602" s="46" t="str">
        <f t="shared" si="934"/>
        <v>Yes</v>
      </c>
      <c r="Z4602" s="46" t="str">
        <f t="shared" si="935"/>
        <v>MID</v>
      </c>
    </row>
    <row r="4603" spans="1:26" x14ac:dyDescent="0.25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923"/>
        <v>191</v>
      </c>
      <c r="L4603" s="46">
        <f t="shared" si="924"/>
        <v>210</v>
      </c>
      <c r="M4603" s="46">
        <v>30</v>
      </c>
      <c r="N4603" s="46">
        <f t="shared" si="925"/>
        <v>240</v>
      </c>
      <c r="O4603" s="46">
        <f t="shared" si="926"/>
        <v>49</v>
      </c>
      <c r="P4603" s="46" t="s">
        <v>28</v>
      </c>
      <c r="Q4603" s="58">
        <f t="shared" si="927"/>
        <v>0</v>
      </c>
      <c r="R4603" s="46">
        <f t="shared" si="928"/>
        <v>67.2</v>
      </c>
      <c r="S4603" s="58" t="str">
        <f t="shared" si="929"/>
        <v>No Discount</v>
      </c>
      <c r="T4603" s="46" t="str">
        <f t="shared" si="930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931"/>
        <v>0</v>
      </c>
      <c r="W4603" s="46">
        <f t="shared" si="932"/>
        <v>67.2</v>
      </c>
      <c r="X4603" s="58">
        <f t="shared" si="933"/>
        <v>0</v>
      </c>
      <c r="Y4603" s="46" t="str">
        <f t="shared" si="934"/>
        <v>No</v>
      </c>
      <c r="Z4603" s="46" t="str">
        <f t="shared" si="935"/>
        <v>MID</v>
      </c>
    </row>
    <row r="4604" spans="1:26" x14ac:dyDescent="0.25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923"/>
        <v>5572</v>
      </c>
      <c r="L4604" s="46">
        <f t="shared" si="924"/>
        <v>5845</v>
      </c>
      <c r="M4604" s="46">
        <v>37</v>
      </c>
      <c r="N4604" s="46">
        <f t="shared" si="925"/>
        <v>5882</v>
      </c>
      <c r="O4604" s="46">
        <f t="shared" si="926"/>
        <v>310</v>
      </c>
      <c r="P4604" s="46" t="s">
        <v>30</v>
      </c>
      <c r="Q4604" s="58">
        <f t="shared" si="927"/>
        <v>0</v>
      </c>
      <c r="R4604" s="46">
        <f t="shared" si="928"/>
        <v>1646.9600000000003</v>
      </c>
      <c r="S4604" s="58" t="str">
        <f t="shared" si="929"/>
        <v>No Discount</v>
      </c>
      <c r="T4604" s="46" t="str">
        <f t="shared" si="930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931"/>
        <v>0</v>
      </c>
      <c r="W4604" s="46">
        <f t="shared" si="932"/>
        <v>1646.9600000000003</v>
      </c>
      <c r="X4604" s="58">
        <f t="shared" si="933"/>
        <v>0</v>
      </c>
      <c r="Y4604" s="46" t="str">
        <f t="shared" si="934"/>
        <v>No</v>
      </c>
      <c r="Z4604" s="46" t="str">
        <f t="shared" si="935"/>
        <v>MID</v>
      </c>
    </row>
    <row r="4605" spans="1:26" x14ac:dyDescent="0.25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923"/>
        <v>8748</v>
      </c>
      <c r="L4605" s="46">
        <f t="shared" si="924"/>
        <v>9444</v>
      </c>
      <c r="M4605" s="46">
        <v>23</v>
      </c>
      <c r="N4605" s="46">
        <f t="shared" si="925"/>
        <v>9467</v>
      </c>
      <c r="O4605" s="46">
        <f t="shared" si="926"/>
        <v>719</v>
      </c>
      <c r="P4605" s="46" t="s">
        <v>30</v>
      </c>
      <c r="Q4605" s="58">
        <f t="shared" si="927"/>
        <v>0</v>
      </c>
      <c r="R4605" s="46" t="str">
        <f t="shared" si="928"/>
        <v>-</v>
      </c>
      <c r="S4605" s="58" t="str">
        <f t="shared" si="929"/>
        <v>No Discount</v>
      </c>
      <c r="T4605" s="46" t="str">
        <f t="shared" si="930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931"/>
        <v>0</v>
      </c>
      <c r="W4605" s="46" t="str">
        <f t="shared" si="932"/>
        <v>-</v>
      </c>
      <c r="X4605" s="58">
        <f t="shared" si="933"/>
        <v>0</v>
      </c>
      <c r="Y4605" s="46" t="str">
        <f t="shared" si="934"/>
        <v>Yes</v>
      </c>
      <c r="Z4605" s="46" t="str">
        <f t="shared" si="935"/>
        <v>MID</v>
      </c>
    </row>
    <row r="4606" spans="1:26" x14ac:dyDescent="0.25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923"/>
        <v>7336</v>
      </c>
      <c r="L4606" s="46">
        <f t="shared" si="924"/>
        <v>8068</v>
      </c>
      <c r="M4606" s="46">
        <v>35</v>
      </c>
      <c r="N4606" s="46">
        <f t="shared" si="925"/>
        <v>8103</v>
      </c>
      <c r="O4606" s="46">
        <f t="shared" si="926"/>
        <v>767</v>
      </c>
      <c r="P4606" s="46" t="s">
        <v>30</v>
      </c>
      <c r="Q4606" s="58">
        <f t="shared" si="927"/>
        <v>0</v>
      </c>
      <c r="R4606" s="46" t="str">
        <f t="shared" si="928"/>
        <v>-</v>
      </c>
      <c r="S4606" s="58" t="str">
        <f t="shared" si="929"/>
        <v>No Discount</v>
      </c>
      <c r="T4606" s="46" t="str">
        <f t="shared" si="930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931"/>
        <v>0</v>
      </c>
      <c r="W4606" s="46" t="str">
        <f t="shared" si="932"/>
        <v>-</v>
      </c>
      <c r="X4606" s="58">
        <f t="shared" si="933"/>
        <v>0</v>
      </c>
      <c r="Y4606" s="46" t="str">
        <f t="shared" si="934"/>
        <v>No</v>
      </c>
      <c r="Z4606" s="46" t="str">
        <f t="shared" si="935"/>
        <v>MID</v>
      </c>
    </row>
    <row r="4607" spans="1:26" x14ac:dyDescent="0.25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923"/>
        <v>6184</v>
      </c>
      <c r="L4607" s="46">
        <f t="shared" si="924"/>
        <v>6492</v>
      </c>
      <c r="M4607" s="46">
        <v>77</v>
      </c>
      <c r="N4607" s="46">
        <f t="shared" si="925"/>
        <v>6569</v>
      </c>
      <c r="O4607" s="46">
        <f t="shared" si="926"/>
        <v>385</v>
      </c>
      <c r="P4607" s="46" t="s">
        <v>30</v>
      </c>
      <c r="Q4607" s="58">
        <f t="shared" si="927"/>
        <v>0</v>
      </c>
      <c r="R4607" s="46">
        <f t="shared" si="928"/>
        <v>985.34999999999991</v>
      </c>
      <c r="S4607" s="58" t="str">
        <f t="shared" si="929"/>
        <v>No Discount</v>
      </c>
      <c r="T4607" s="46" t="str">
        <f t="shared" si="930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931"/>
        <v>0</v>
      </c>
      <c r="W4607" s="46" t="str">
        <f t="shared" si="932"/>
        <v>-</v>
      </c>
      <c r="X4607" s="58">
        <f t="shared" si="933"/>
        <v>0</v>
      </c>
      <c r="Y4607" s="46" t="str">
        <f t="shared" si="934"/>
        <v>Yes</v>
      </c>
      <c r="Z4607" s="46" t="str">
        <f t="shared" si="935"/>
        <v>Very high</v>
      </c>
    </row>
    <row r="4608" spans="1:26" x14ac:dyDescent="0.25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923"/>
        <v>1408</v>
      </c>
      <c r="L4608" s="46">
        <f t="shared" si="924"/>
        <v>1552</v>
      </c>
      <c r="M4608" s="46">
        <v>30</v>
      </c>
      <c r="N4608" s="46">
        <f t="shared" si="925"/>
        <v>1582</v>
      </c>
      <c r="O4608" s="46">
        <f t="shared" si="926"/>
        <v>174</v>
      </c>
      <c r="P4608" s="46" t="s">
        <v>28</v>
      </c>
      <c r="Q4608" s="58">
        <f t="shared" si="927"/>
        <v>0.3</v>
      </c>
      <c r="R4608" s="46">
        <f t="shared" si="928"/>
        <v>474.59999999999997</v>
      </c>
      <c r="S4608" s="58" t="str">
        <f t="shared" si="929"/>
        <v>No Discount</v>
      </c>
      <c r="T4608" s="46" t="str">
        <f t="shared" si="930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931"/>
        <v>0.3</v>
      </c>
      <c r="W4608" s="46">
        <f t="shared" si="932"/>
        <v>474.59999999999997</v>
      </c>
      <c r="X4608" s="58">
        <f t="shared" si="933"/>
        <v>0</v>
      </c>
      <c r="Y4608" s="46" t="str">
        <f t="shared" si="934"/>
        <v>No</v>
      </c>
      <c r="Z4608" s="46" t="str">
        <f t="shared" si="935"/>
        <v>MID</v>
      </c>
    </row>
    <row r="4609" spans="1:26" x14ac:dyDescent="0.25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923"/>
        <v>695</v>
      </c>
      <c r="L4609" s="46">
        <f t="shared" si="924"/>
        <v>755</v>
      </c>
      <c r="M4609" s="46">
        <v>30</v>
      </c>
      <c r="N4609" s="46">
        <f t="shared" si="925"/>
        <v>785</v>
      </c>
      <c r="O4609" s="46">
        <f t="shared" si="926"/>
        <v>90</v>
      </c>
      <c r="P4609" s="46" t="s">
        <v>28</v>
      </c>
      <c r="Q4609" s="58">
        <f t="shared" si="927"/>
        <v>0</v>
      </c>
      <c r="R4609" s="46">
        <f t="shared" si="928"/>
        <v>219.8</v>
      </c>
      <c r="S4609" s="58" t="str">
        <f t="shared" si="929"/>
        <v>No Discount</v>
      </c>
      <c r="T4609" s="46" t="str">
        <f t="shared" si="930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931"/>
        <v>0</v>
      </c>
      <c r="W4609" s="46">
        <f t="shared" si="932"/>
        <v>219.8</v>
      </c>
      <c r="X4609" s="58">
        <f t="shared" si="933"/>
        <v>0</v>
      </c>
      <c r="Y4609" s="46" t="str">
        <f t="shared" si="934"/>
        <v>No</v>
      </c>
      <c r="Z4609" s="46" t="str">
        <f t="shared" si="935"/>
        <v>MID</v>
      </c>
    </row>
    <row r="4610" spans="1:26" x14ac:dyDescent="0.25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923"/>
        <v>189</v>
      </c>
      <c r="L4610" s="46">
        <f t="shared" si="924"/>
        <v>204</v>
      </c>
      <c r="M4610" s="46">
        <v>10</v>
      </c>
      <c r="N4610" s="46">
        <f t="shared" si="925"/>
        <v>214</v>
      </c>
      <c r="O4610" s="46">
        <f t="shared" si="926"/>
        <v>25</v>
      </c>
      <c r="P4610" s="46" t="s">
        <v>28</v>
      </c>
      <c r="Q4610" s="58">
        <f t="shared" si="927"/>
        <v>0</v>
      </c>
      <c r="R4610" s="46">
        <f t="shared" si="928"/>
        <v>59.920000000000009</v>
      </c>
      <c r="S4610" s="58" t="str">
        <f t="shared" si="929"/>
        <v>No Discount</v>
      </c>
      <c r="T4610" s="46" t="str">
        <f t="shared" si="930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931"/>
        <v>0</v>
      </c>
      <c r="W4610" s="46">
        <f t="shared" si="932"/>
        <v>59.920000000000009</v>
      </c>
      <c r="X4610" s="58">
        <f t="shared" si="933"/>
        <v>0</v>
      </c>
      <c r="Y4610" s="46" t="str">
        <f t="shared" si="934"/>
        <v>No</v>
      </c>
      <c r="Z4610" s="46" t="str">
        <f t="shared" si="935"/>
        <v>LOW</v>
      </c>
    </row>
    <row r="4611" spans="1:26" x14ac:dyDescent="0.25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936">I4611*J4611</f>
        <v>3050</v>
      </c>
      <c r="L4611" s="46">
        <f t="shared" ref="L4611:L4674" si="937">H4611*J4611</f>
        <v>3230</v>
      </c>
      <c r="M4611" s="46">
        <v>52</v>
      </c>
      <c r="N4611" s="46">
        <f t="shared" ref="N4611:N4674" si="938">L4611+M4611</f>
        <v>3282</v>
      </c>
      <c r="O4611" s="46">
        <f t="shared" ref="O4611:O4674" si="939">N4611-K4611</f>
        <v>232</v>
      </c>
      <c r="P4611" s="46" t="s">
        <v>28</v>
      </c>
      <c r="Q4611" s="58">
        <f t="shared" ref="Q4611:Q4674" si="940">IF(E4611="Amazon",30%,0)</f>
        <v>0.3</v>
      </c>
      <c r="R4611" s="46">
        <f t="shared" ref="R4611:R4674" si="941">IF(E4611="Amazon",30%*N4611,IF(E4611="Flipkart",28%*N4611,IF(E4611="India Mart",15%*N4611,"-")))</f>
        <v>984.59999999999991</v>
      </c>
      <c r="S4611" s="58" t="str">
        <f t="shared" ref="S4611:S4674" si="942">IF(AND(E4611="Website",N4611&gt;25000),2%,"No Discount")</f>
        <v>No Discount</v>
      </c>
      <c r="T4611" s="46" t="str">
        <f t="shared" ref="T4611:T4674" si="943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ref="V4611:V4674" si="944">IF(E4611="Amazon",30%,0%)</f>
        <v>0.3</v>
      </c>
      <c r="W4611" s="46">
        <f t="shared" ref="W4611:W4674" si="945">IF(E4611="Amazon",N4611*30%,IF(E4611="flipkart",N4611*28%,IF(E4611="indiamart",N4611*15%,"-")))</f>
        <v>984.59999999999991</v>
      </c>
      <c r="X4611" s="58">
        <f t="shared" ref="X4611:X4674" si="946">IF(AND(E4611="website",N4611&gt;25000),2%,0%)</f>
        <v>0</v>
      </c>
      <c r="Y4611" s="46" t="str">
        <f t="shared" ref="Y4611:Y4674" si="947">IF(OR(D4611="Furniture",D4611="Technology"),"Yes","No")</f>
        <v>Yes</v>
      </c>
      <c r="Z4611" s="46" t="str">
        <f t="shared" ref="Z4611:Z4674" si="948">_xlfn.IFS(M4611&lt;=20,"LOW",M4611&lt;=40,"MID",M4611&lt;=60,"HIGH",M4611&gt;60,"Very high")</f>
        <v>HIGH</v>
      </c>
    </row>
    <row r="4612" spans="1:26" x14ac:dyDescent="0.25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936"/>
        <v>600</v>
      </c>
      <c r="L4612" s="46">
        <f t="shared" si="937"/>
        <v>642</v>
      </c>
      <c r="M4612" s="46">
        <v>27</v>
      </c>
      <c r="N4612" s="46">
        <f t="shared" si="938"/>
        <v>669</v>
      </c>
      <c r="O4612" s="46">
        <f t="shared" si="939"/>
        <v>69</v>
      </c>
      <c r="P4612" s="46" t="s">
        <v>30</v>
      </c>
      <c r="Q4612" s="58">
        <f t="shared" si="940"/>
        <v>0</v>
      </c>
      <c r="R4612" s="46" t="str">
        <f t="shared" si="941"/>
        <v>-</v>
      </c>
      <c r="S4612" s="58" t="str">
        <f t="shared" si="942"/>
        <v>No Discount</v>
      </c>
      <c r="T4612" s="46" t="str">
        <f t="shared" si="943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944"/>
        <v>0</v>
      </c>
      <c r="W4612" s="46" t="str">
        <f t="shared" si="945"/>
        <v>-</v>
      </c>
      <c r="X4612" s="58">
        <f t="shared" si="946"/>
        <v>0</v>
      </c>
      <c r="Y4612" s="46" t="str">
        <f t="shared" si="947"/>
        <v>No</v>
      </c>
      <c r="Z4612" s="46" t="str">
        <f t="shared" si="948"/>
        <v>MID</v>
      </c>
    </row>
    <row r="4613" spans="1:26" x14ac:dyDescent="0.25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936"/>
        <v>2584</v>
      </c>
      <c r="L4613" s="46">
        <f t="shared" si="937"/>
        <v>2904</v>
      </c>
      <c r="M4613" s="46">
        <v>53</v>
      </c>
      <c r="N4613" s="46">
        <f t="shared" si="938"/>
        <v>2957</v>
      </c>
      <c r="O4613" s="46">
        <f t="shared" si="939"/>
        <v>373</v>
      </c>
      <c r="P4613" s="46" t="s">
        <v>28</v>
      </c>
      <c r="Q4613" s="58">
        <f t="shared" si="940"/>
        <v>0.3</v>
      </c>
      <c r="R4613" s="46">
        <f t="shared" si="941"/>
        <v>887.1</v>
      </c>
      <c r="S4613" s="58" t="str">
        <f t="shared" si="942"/>
        <v>No Discount</v>
      </c>
      <c r="T4613" s="46" t="str">
        <f t="shared" si="943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944"/>
        <v>0.3</v>
      </c>
      <c r="W4613" s="46">
        <f t="shared" si="945"/>
        <v>887.1</v>
      </c>
      <c r="X4613" s="58">
        <f t="shared" si="946"/>
        <v>0</v>
      </c>
      <c r="Y4613" s="46" t="str">
        <f t="shared" si="947"/>
        <v>No</v>
      </c>
      <c r="Z4613" s="46" t="str">
        <f t="shared" si="948"/>
        <v>HIGH</v>
      </c>
    </row>
    <row r="4614" spans="1:26" x14ac:dyDescent="0.25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936"/>
        <v>3215</v>
      </c>
      <c r="L4614" s="46">
        <f t="shared" si="937"/>
        <v>3408</v>
      </c>
      <c r="M4614" s="46">
        <v>32</v>
      </c>
      <c r="N4614" s="46">
        <f t="shared" si="938"/>
        <v>3440</v>
      </c>
      <c r="O4614" s="46">
        <f t="shared" si="939"/>
        <v>225</v>
      </c>
      <c r="P4614" s="46" t="s">
        <v>30</v>
      </c>
      <c r="Q4614" s="58">
        <f t="shared" si="940"/>
        <v>0.3</v>
      </c>
      <c r="R4614" s="46">
        <f t="shared" si="941"/>
        <v>1032</v>
      </c>
      <c r="S4614" s="58" t="str">
        <f t="shared" si="942"/>
        <v>No Discount</v>
      </c>
      <c r="T4614" s="46" t="str">
        <f t="shared" si="943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944"/>
        <v>0.3</v>
      </c>
      <c r="W4614" s="46">
        <f t="shared" si="945"/>
        <v>1032</v>
      </c>
      <c r="X4614" s="58">
        <f t="shared" si="946"/>
        <v>0</v>
      </c>
      <c r="Y4614" s="46" t="str">
        <f t="shared" si="947"/>
        <v>Yes</v>
      </c>
      <c r="Z4614" s="46" t="str">
        <f t="shared" si="948"/>
        <v>MID</v>
      </c>
    </row>
    <row r="4615" spans="1:26" x14ac:dyDescent="0.25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936"/>
        <v>14128</v>
      </c>
      <c r="L4615" s="46">
        <f t="shared" si="937"/>
        <v>15246</v>
      </c>
      <c r="M4615" s="46">
        <v>38</v>
      </c>
      <c r="N4615" s="46">
        <f t="shared" si="938"/>
        <v>15284</v>
      </c>
      <c r="O4615" s="46">
        <f t="shared" si="939"/>
        <v>1156</v>
      </c>
      <c r="P4615" s="46" t="s">
        <v>28</v>
      </c>
      <c r="Q4615" s="58">
        <f t="shared" si="940"/>
        <v>0</v>
      </c>
      <c r="R4615" s="46">
        <f t="shared" si="941"/>
        <v>4279.5200000000004</v>
      </c>
      <c r="S4615" s="58" t="str">
        <f t="shared" si="942"/>
        <v>No Discount</v>
      </c>
      <c r="T4615" s="46" t="str">
        <f t="shared" si="943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944"/>
        <v>0</v>
      </c>
      <c r="W4615" s="46">
        <f t="shared" si="945"/>
        <v>4279.5200000000004</v>
      </c>
      <c r="X4615" s="58">
        <f t="shared" si="946"/>
        <v>0</v>
      </c>
      <c r="Y4615" s="46" t="str">
        <f t="shared" si="947"/>
        <v>Yes</v>
      </c>
      <c r="Z4615" s="46" t="str">
        <f t="shared" si="948"/>
        <v>MID</v>
      </c>
    </row>
    <row r="4616" spans="1:26" x14ac:dyDescent="0.25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936"/>
        <v>3882</v>
      </c>
      <c r="L4616" s="46">
        <f t="shared" si="937"/>
        <v>4074</v>
      </c>
      <c r="M4616" s="46">
        <v>28</v>
      </c>
      <c r="N4616" s="46">
        <f t="shared" si="938"/>
        <v>4102</v>
      </c>
      <c r="O4616" s="46">
        <f t="shared" si="939"/>
        <v>220</v>
      </c>
      <c r="P4616" s="46" t="s">
        <v>30</v>
      </c>
      <c r="Q4616" s="58">
        <f t="shared" si="940"/>
        <v>0</v>
      </c>
      <c r="R4616" s="46">
        <f t="shared" si="941"/>
        <v>615.29999999999995</v>
      </c>
      <c r="S4616" s="58" t="str">
        <f t="shared" si="942"/>
        <v>No Discount</v>
      </c>
      <c r="T4616" s="46" t="str">
        <f t="shared" si="943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944"/>
        <v>0</v>
      </c>
      <c r="W4616" s="46" t="str">
        <f t="shared" si="945"/>
        <v>-</v>
      </c>
      <c r="X4616" s="58">
        <f t="shared" si="946"/>
        <v>0</v>
      </c>
      <c r="Y4616" s="46" t="str">
        <f t="shared" si="947"/>
        <v>No</v>
      </c>
      <c r="Z4616" s="46" t="str">
        <f t="shared" si="948"/>
        <v>MID</v>
      </c>
    </row>
    <row r="4617" spans="1:26" x14ac:dyDescent="0.25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936"/>
        <v>840</v>
      </c>
      <c r="L4617" s="46">
        <f t="shared" si="937"/>
        <v>915</v>
      </c>
      <c r="M4617" s="46">
        <v>30</v>
      </c>
      <c r="N4617" s="46">
        <f t="shared" si="938"/>
        <v>945</v>
      </c>
      <c r="O4617" s="46">
        <f t="shared" si="939"/>
        <v>105</v>
      </c>
      <c r="P4617" s="46" t="s">
        <v>30</v>
      </c>
      <c r="Q4617" s="58">
        <f t="shared" si="940"/>
        <v>0</v>
      </c>
      <c r="R4617" s="46">
        <f t="shared" si="941"/>
        <v>264.60000000000002</v>
      </c>
      <c r="S4617" s="58" t="str">
        <f t="shared" si="942"/>
        <v>No Discount</v>
      </c>
      <c r="T4617" s="46" t="str">
        <f t="shared" si="943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944"/>
        <v>0</v>
      </c>
      <c r="W4617" s="46">
        <f t="shared" si="945"/>
        <v>264.60000000000002</v>
      </c>
      <c r="X4617" s="58">
        <f t="shared" si="946"/>
        <v>0</v>
      </c>
      <c r="Y4617" s="46" t="str">
        <f t="shared" si="947"/>
        <v>No</v>
      </c>
      <c r="Z4617" s="46" t="str">
        <f t="shared" si="948"/>
        <v>MID</v>
      </c>
    </row>
    <row r="4618" spans="1:26" x14ac:dyDescent="0.25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936"/>
        <v>112</v>
      </c>
      <c r="L4618" s="46">
        <f t="shared" si="937"/>
        <v>116</v>
      </c>
      <c r="M4618" s="46">
        <v>10</v>
      </c>
      <c r="N4618" s="46">
        <f t="shared" si="938"/>
        <v>126</v>
      </c>
      <c r="O4618" s="46">
        <f t="shared" si="939"/>
        <v>14</v>
      </c>
      <c r="P4618" s="46" t="s">
        <v>152</v>
      </c>
      <c r="Q4618" s="58">
        <f t="shared" si="940"/>
        <v>0</v>
      </c>
      <c r="R4618" s="46" t="str">
        <f t="shared" si="941"/>
        <v>-</v>
      </c>
      <c r="S4618" s="58" t="str">
        <f t="shared" si="942"/>
        <v>No Discount</v>
      </c>
      <c r="T4618" s="46" t="str">
        <f t="shared" si="943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944"/>
        <v>0</v>
      </c>
      <c r="W4618" s="46" t="str">
        <f t="shared" si="945"/>
        <v>-</v>
      </c>
      <c r="X4618" s="58">
        <f t="shared" si="946"/>
        <v>0</v>
      </c>
      <c r="Y4618" s="46" t="str">
        <f t="shared" si="947"/>
        <v>No</v>
      </c>
      <c r="Z4618" s="46" t="str">
        <f t="shared" si="948"/>
        <v>LOW</v>
      </c>
    </row>
    <row r="4619" spans="1:26" x14ac:dyDescent="0.25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936"/>
        <v>1402</v>
      </c>
      <c r="L4619" s="46">
        <f t="shared" si="937"/>
        <v>1530</v>
      </c>
      <c r="M4619" s="46">
        <v>98</v>
      </c>
      <c r="N4619" s="46">
        <f t="shared" si="938"/>
        <v>1628</v>
      </c>
      <c r="O4619" s="46">
        <f t="shared" si="939"/>
        <v>226</v>
      </c>
      <c r="P4619" s="46" t="s">
        <v>28</v>
      </c>
      <c r="Q4619" s="58">
        <f t="shared" si="940"/>
        <v>0</v>
      </c>
      <c r="R4619" s="46">
        <f t="shared" si="941"/>
        <v>244.2</v>
      </c>
      <c r="S4619" s="58" t="str">
        <f t="shared" si="942"/>
        <v>No Discount</v>
      </c>
      <c r="T4619" s="46" t="str">
        <f t="shared" si="943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944"/>
        <v>0</v>
      </c>
      <c r="W4619" s="46" t="str">
        <f t="shared" si="945"/>
        <v>-</v>
      </c>
      <c r="X4619" s="58">
        <f t="shared" si="946"/>
        <v>0</v>
      </c>
      <c r="Y4619" s="46" t="str">
        <f t="shared" si="947"/>
        <v>No</v>
      </c>
      <c r="Z4619" s="46" t="str">
        <f t="shared" si="948"/>
        <v>Very high</v>
      </c>
    </row>
    <row r="4620" spans="1:26" x14ac:dyDescent="0.25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936"/>
        <v>4656</v>
      </c>
      <c r="L4620" s="46">
        <f t="shared" si="937"/>
        <v>4840</v>
      </c>
      <c r="M4620" s="46">
        <v>28</v>
      </c>
      <c r="N4620" s="46">
        <f t="shared" si="938"/>
        <v>4868</v>
      </c>
      <c r="O4620" s="46">
        <f t="shared" si="939"/>
        <v>212</v>
      </c>
      <c r="P4620" s="46" t="s">
        <v>30</v>
      </c>
      <c r="Q4620" s="58">
        <f t="shared" si="940"/>
        <v>0</v>
      </c>
      <c r="R4620" s="46" t="str">
        <f t="shared" si="941"/>
        <v>-</v>
      </c>
      <c r="S4620" s="58" t="str">
        <f t="shared" si="942"/>
        <v>No Discount</v>
      </c>
      <c r="T4620" s="46" t="str">
        <f t="shared" si="943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944"/>
        <v>0</v>
      </c>
      <c r="W4620" s="46" t="str">
        <f t="shared" si="945"/>
        <v>-</v>
      </c>
      <c r="X4620" s="58">
        <f t="shared" si="946"/>
        <v>0</v>
      </c>
      <c r="Y4620" s="46" t="str">
        <f t="shared" si="947"/>
        <v>Yes</v>
      </c>
      <c r="Z4620" s="46" t="str">
        <f t="shared" si="948"/>
        <v>MID</v>
      </c>
    </row>
    <row r="4621" spans="1:26" x14ac:dyDescent="0.25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936"/>
        <v>4860</v>
      </c>
      <c r="L4621" s="46">
        <f t="shared" si="937"/>
        <v>5100</v>
      </c>
      <c r="M4621" s="46">
        <v>82</v>
      </c>
      <c r="N4621" s="46">
        <f t="shared" si="938"/>
        <v>5182</v>
      </c>
      <c r="O4621" s="46">
        <f t="shared" si="939"/>
        <v>322</v>
      </c>
      <c r="P4621" s="46" t="s">
        <v>30</v>
      </c>
      <c r="Q4621" s="58">
        <f t="shared" si="940"/>
        <v>0</v>
      </c>
      <c r="R4621" s="46">
        <f t="shared" si="941"/>
        <v>1450.96</v>
      </c>
      <c r="S4621" s="58" t="str">
        <f t="shared" si="942"/>
        <v>No Discount</v>
      </c>
      <c r="T4621" s="46" t="str">
        <f t="shared" si="943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944"/>
        <v>0</v>
      </c>
      <c r="W4621" s="46">
        <f t="shared" si="945"/>
        <v>1450.96</v>
      </c>
      <c r="X4621" s="58">
        <f t="shared" si="946"/>
        <v>0</v>
      </c>
      <c r="Y4621" s="46" t="str">
        <f t="shared" si="947"/>
        <v>Yes</v>
      </c>
      <c r="Z4621" s="46" t="str">
        <f t="shared" si="948"/>
        <v>Very high</v>
      </c>
    </row>
    <row r="4622" spans="1:26" x14ac:dyDescent="0.25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936"/>
        <v>5943</v>
      </c>
      <c r="L4622" s="46">
        <f t="shared" si="937"/>
        <v>6611</v>
      </c>
      <c r="M4622" s="46">
        <v>58</v>
      </c>
      <c r="N4622" s="46">
        <f t="shared" si="938"/>
        <v>6669</v>
      </c>
      <c r="O4622" s="46">
        <f t="shared" si="939"/>
        <v>726</v>
      </c>
      <c r="P4622" s="46" t="s">
        <v>152</v>
      </c>
      <c r="Q4622" s="58">
        <f t="shared" si="940"/>
        <v>0</v>
      </c>
      <c r="R4622" s="46">
        <f t="shared" si="941"/>
        <v>1867.3200000000002</v>
      </c>
      <c r="S4622" s="58" t="str">
        <f t="shared" si="942"/>
        <v>No Discount</v>
      </c>
      <c r="T4622" s="46" t="str">
        <f t="shared" si="943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944"/>
        <v>0</v>
      </c>
      <c r="W4622" s="46">
        <f t="shared" si="945"/>
        <v>1867.3200000000002</v>
      </c>
      <c r="X4622" s="58">
        <f t="shared" si="946"/>
        <v>0</v>
      </c>
      <c r="Y4622" s="46" t="str">
        <f t="shared" si="947"/>
        <v>Yes</v>
      </c>
      <c r="Z4622" s="46" t="str">
        <f t="shared" si="948"/>
        <v>HIGH</v>
      </c>
    </row>
    <row r="4623" spans="1:26" x14ac:dyDescent="0.25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936"/>
        <v>39739</v>
      </c>
      <c r="L4623" s="46">
        <f t="shared" si="937"/>
        <v>42084</v>
      </c>
      <c r="M4623" s="46">
        <v>51</v>
      </c>
      <c r="N4623" s="46">
        <f t="shared" si="938"/>
        <v>42135</v>
      </c>
      <c r="O4623" s="46">
        <f t="shared" si="939"/>
        <v>2396</v>
      </c>
      <c r="P4623" s="46" t="s">
        <v>28</v>
      </c>
      <c r="Q4623" s="58">
        <f t="shared" si="940"/>
        <v>0</v>
      </c>
      <c r="R4623" s="46" t="str">
        <f t="shared" si="941"/>
        <v>-</v>
      </c>
      <c r="S4623" s="58" t="str">
        <f t="shared" si="942"/>
        <v>No Discount</v>
      </c>
      <c r="T4623" s="46" t="str">
        <f t="shared" si="943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944"/>
        <v>0</v>
      </c>
      <c r="W4623" s="46" t="str">
        <f t="shared" si="945"/>
        <v>-</v>
      </c>
      <c r="X4623" s="58">
        <f t="shared" si="946"/>
        <v>0</v>
      </c>
      <c r="Y4623" s="46" t="str">
        <f t="shared" si="947"/>
        <v>Yes</v>
      </c>
      <c r="Z4623" s="46" t="str">
        <f t="shared" si="948"/>
        <v>HIGH</v>
      </c>
    </row>
    <row r="4624" spans="1:26" x14ac:dyDescent="0.25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936"/>
        <v>1546</v>
      </c>
      <c r="L4624" s="46">
        <f t="shared" si="937"/>
        <v>1623</v>
      </c>
      <c r="M4624" s="46">
        <v>45</v>
      </c>
      <c r="N4624" s="46">
        <f t="shared" si="938"/>
        <v>1668</v>
      </c>
      <c r="O4624" s="46">
        <f t="shared" si="939"/>
        <v>122</v>
      </c>
      <c r="P4624" s="46" t="s">
        <v>30</v>
      </c>
      <c r="Q4624" s="58">
        <f t="shared" si="940"/>
        <v>0.3</v>
      </c>
      <c r="R4624" s="46">
        <f t="shared" si="941"/>
        <v>500.4</v>
      </c>
      <c r="S4624" s="58" t="str">
        <f t="shared" si="942"/>
        <v>No Discount</v>
      </c>
      <c r="T4624" s="46" t="str">
        <f t="shared" si="943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944"/>
        <v>0.3</v>
      </c>
      <c r="W4624" s="46">
        <f t="shared" si="945"/>
        <v>500.4</v>
      </c>
      <c r="X4624" s="58">
        <f t="shared" si="946"/>
        <v>0</v>
      </c>
      <c r="Y4624" s="46" t="str">
        <f t="shared" si="947"/>
        <v>Yes</v>
      </c>
      <c r="Z4624" s="46" t="str">
        <f t="shared" si="948"/>
        <v>HIGH</v>
      </c>
    </row>
    <row r="4625" spans="1:26" x14ac:dyDescent="0.25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936"/>
        <v>260</v>
      </c>
      <c r="L4625" s="46">
        <f t="shared" si="937"/>
        <v>290</v>
      </c>
      <c r="M4625" s="46">
        <v>30</v>
      </c>
      <c r="N4625" s="46">
        <f t="shared" si="938"/>
        <v>320</v>
      </c>
      <c r="O4625" s="46">
        <f t="shared" si="939"/>
        <v>60</v>
      </c>
      <c r="P4625" s="46" t="s">
        <v>28</v>
      </c>
      <c r="Q4625" s="58">
        <f t="shared" si="940"/>
        <v>0</v>
      </c>
      <c r="R4625" s="46" t="str">
        <f t="shared" si="941"/>
        <v>-</v>
      </c>
      <c r="S4625" s="58" t="str">
        <f t="shared" si="942"/>
        <v>No Discount</v>
      </c>
      <c r="T4625" s="46" t="str">
        <f t="shared" si="943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944"/>
        <v>0</v>
      </c>
      <c r="W4625" s="46" t="str">
        <f t="shared" si="945"/>
        <v>-</v>
      </c>
      <c r="X4625" s="58">
        <f t="shared" si="946"/>
        <v>0</v>
      </c>
      <c r="Y4625" s="46" t="str">
        <f t="shared" si="947"/>
        <v>No</v>
      </c>
      <c r="Z4625" s="46" t="str">
        <f t="shared" si="948"/>
        <v>MID</v>
      </c>
    </row>
    <row r="4626" spans="1:26" x14ac:dyDescent="0.25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936"/>
        <v>2932</v>
      </c>
      <c r="L4626" s="46">
        <f t="shared" si="937"/>
        <v>3138</v>
      </c>
      <c r="M4626" s="46">
        <v>57</v>
      </c>
      <c r="N4626" s="46">
        <f t="shared" si="938"/>
        <v>3195</v>
      </c>
      <c r="O4626" s="46">
        <f t="shared" si="939"/>
        <v>263</v>
      </c>
      <c r="P4626" s="46" t="s">
        <v>28</v>
      </c>
      <c r="Q4626" s="58">
        <f t="shared" si="940"/>
        <v>0.3</v>
      </c>
      <c r="R4626" s="46">
        <f t="shared" si="941"/>
        <v>958.5</v>
      </c>
      <c r="S4626" s="58" t="str">
        <f t="shared" si="942"/>
        <v>No Discount</v>
      </c>
      <c r="T4626" s="46" t="str">
        <f t="shared" si="943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944"/>
        <v>0.3</v>
      </c>
      <c r="W4626" s="46">
        <f t="shared" si="945"/>
        <v>958.5</v>
      </c>
      <c r="X4626" s="58">
        <f t="shared" si="946"/>
        <v>0</v>
      </c>
      <c r="Y4626" s="46" t="str">
        <f t="shared" si="947"/>
        <v>Yes</v>
      </c>
      <c r="Z4626" s="46" t="str">
        <f t="shared" si="948"/>
        <v>HIGH</v>
      </c>
    </row>
    <row r="4627" spans="1:26" x14ac:dyDescent="0.25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936"/>
        <v>1072</v>
      </c>
      <c r="L4627" s="46">
        <f t="shared" si="937"/>
        <v>1169</v>
      </c>
      <c r="M4627" s="46">
        <v>43</v>
      </c>
      <c r="N4627" s="46">
        <f t="shared" si="938"/>
        <v>1212</v>
      </c>
      <c r="O4627" s="46">
        <f t="shared" si="939"/>
        <v>140</v>
      </c>
      <c r="P4627" s="46" t="s">
        <v>28</v>
      </c>
      <c r="Q4627" s="58">
        <f t="shared" si="940"/>
        <v>0</v>
      </c>
      <c r="R4627" s="46" t="str">
        <f t="shared" si="941"/>
        <v>-</v>
      </c>
      <c r="S4627" s="58" t="str">
        <f t="shared" si="942"/>
        <v>No Discount</v>
      </c>
      <c r="T4627" s="46" t="str">
        <f t="shared" si="943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944"/>
        <v>0</v>
      </c>
      <c r="W4627" s="46" t="str">
        <f t="shared" si="945"/>
        <v>-</v>
      </c>
      <c r="X4627" s="58">
        <f t="shared" si="946"/>
        <v>0</v>
      </c>
      <c r="Y4627" s="46" t="str">
        <f t="shared" si="947"/>
        <v>No</v>
      </c>
      <c r="Z4627" s="46" t="str">
        <f t="shared" si="948"/>
        <v>HIGH</v>
      </c>
    </row>
    <row r="4628" spans="1:26" x14ac:dyDescent="0.25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936"/>
        <v>796</v>
      </c>
      <c r="L4628" s="46">
        <f t="shared" si="937"/>
        <v>856</v>
      </c>
      <c r="M4628" s="46">
        <v>44</v>
      </c>
      <c r="N4628" s="46">
        <f t="shared" si="938"/>
        <v>900</v>
      </c>
      <c r="O4628" s="46">
        <f t="shared" si="939"/>
        <v>104</v>
      </c>
      <c r="P4628" s="46" t="s">
        <v>30</v>
      </c>
      <c r="Q4628" s="58">
        <f t="shared" si="940"/>
        <v>0</v>
      </c>
      <c r="R4628" s="46" t="str">
        <f t="shared" si="941"/>
        <v>-</v>
      </c>
      <c r="S4628" s="58" t="str">
        <f t="shared" si="942"/>
        <v>No Discount</v>
      </c>
      <c r="T4628" s="46" t="str">
        <f t="shared" si="943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944"/>
        <v>0</v>
      </c>
      <c r="W4628" s="46" t="str">
        <f t="shared" si="945"/>
        <v>-</v>
      </c>
      <c r="X4628" s="58">
        <f t="shared" si="946"/>
        <v>0</v>
      </c>
      <c r="Y4628" s="46" t="str">
        <f t="shared" si="947"/>
        <v>No</v>
      </c>
      <c r="Z4628" s="46" t="str">
        <f t="shared" si="948"/>
        <v>HIGH</v>
      </c>
    </row>
    <row r="4629" spans="1:26" x14ac:dyDescent="0.25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936"/>
        <v>11985</v>
      </c>
      <c r="L4629" s="46">
        <f t="shared" si="937"/>
        <v>12575</v>
      </c>
      <c r="M4629" s="46">
        <v>34</v>
      </c>
      <c r="N4629" s="46">
        <f t="shared" si="938"/>
        <v>12609</v>
      </c>
      <c r="O4629" s="46">
        <f t="shared" si="939"/>
        <v>624</v>
      </c>
      <c r="P4629" s="46" t="s">
        <v>28</v>
      </c>
      <c r="Q4629" s="58">
        <f t="shared" si="940"/>
        <v>0</v>
      </c>
      <c r="R4629" s="46" t="str">
        <f t="shared" si="941"/>
        <v>-</v>
      </c>
      <c r="S4629" s="58" t="str">
        <f t="shared" si="942"/>
        <v>No Discount</v>
      </c>
      <c r="T4629" s="46" t="str">
        <f t="shared" si="943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944"/>
        <v>0</v>
      </c>
      <c r="W4629" s="46" t="str">
        <f t="shared" si="945"/>
        <v>-</v>
      </c>
      <c r="X4629" s="58">
        <f t="shared" si="946"/>
        <v>0</v>
      </c>
      <c r="Y4629" s="46" t="str">
        <f t="shared" si="947"/>
        <v>Yes</v>
      </c>
      <c r="Z4629" s="46" t="str">
        <f t="shared" si="948"/>
        <v>MID</v>
      </c>
    </row>
    <row r="4630" spans="1:26" x14ac:dyDescent="0.25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936"/>
        <v>2984</v>
      </c>
      <c r="L4630" s="46">
        <f t="shared" si="937"/>
        <v>3220</v>
      </c>
      <c r="M4630" s="46">
        <v>20</v>
      </c>
      <c r="N4630" s="46">
        <f t="shared" si="938"/>
        <v>3240</v>
      </c>
      <c r="O4630" s="46">
        <f t="shared" si="939"/>
        <v>256</v>
      </c>
      <c r="P4630" s="46" t="s">
        <v>28</v>
      </c>
      <c r="Q4630" s="58">
        <f t="shared" si="940"/>
        <v>0</v>
      </c>
      <c r="R4630" s="46" t="str">
        <f t="shared" si="941"/>
        <v>-</v>
      </c>
      <c r="S4630" s="58" t="str">
        <f t="shared" si="942"/>
        <v>No Discount</v>
      </c>
      <c r="T4630" s="46" t="str">
        <f t="shared" si="943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944"/>
        <v>0</v>
      </c>
      <c r="W4630" s="46" t="str">
        <f t="shared" si="945"/>
        <v>-</v>
      </c>
      <c r="X4630" s="58">
        <f t="shared" si="946"/>
        <v>0</v>
      </c>
      <c r="Y4630" s="46" t="str">
        <f t="shared" si="947"/>
        <v>No</v>
      </c>
      <c r="Z4630" s="46" t="str">
        <f t="shared" si="948"/>
        <v>LOW</v>
      </c>
    </row>
    <row r="4631" spans="1:26" x14ac:dyDescent="0.25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936"/>
        <v>13506</v>
      </c>
      <c r="L4631" s="46">
        <f t="shared" si="937"/>
        <v>14464</v>
      </c>
      <c r="M4631" s="46">
        <v>54</v>
      </c>
      <c r="N4631" s="46">
        <f t="shared" si="938"/>
        <v>14518</v>
      </c>
      <c r="O4631" s="46">
        <f t="shared" si="939"/>
        <v>1012</v>
      </c>
      <c r="P4631" s="46" t="s">
        <v>28</v>
      </c>
      <c r="Q4631" s="58">
        <f t="shared" si="940"/>
        <v>0</v>
      </c>
      <c r="R4631" s="46" t="str">
        <f t="shared" si="941"/>
        <v>-</v>
      </c>
      <c r="S4631" s="58" t="str">
        <f t="shared" si="942"/>
        <v>No Discount</v>
      </c>
      <c r="T4631" s="46" t="str">
        <f t="shared" si="943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944"/>
        <v>0</v>
      </c>
      <c r="W4631" s="46" t="str">
        <f t="shared" si="945"/>
        <v>-</v>
      </c>
      <c r="X4631" s="58">
        <f t="shared" si="946"/>
        <v>0</v>
      </c>
      <c r="Y4631" s="46" t="str">
        <f t="shared" si="947"/>
        <v>Yes</v>
      </c>
      <c r="Z4631" s="46" t="str">
        <f t="shared" si="948"/>
        <v>HIGH</v>
      </c>
    </row>
    <row r="4632" spans="1:26" x14ac:dyDescent="0.25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936"/>
        <v>3856</v>
      </c>
      <c r="L4632" s="46">
        <f t="shared" si="937"/>
        <v>4240</v>
      </c>
      <c r="M4632" s="46">
        <v>91</v>
      </c>
      <c r="N4632" s="46">
        <f t="shared" si="938"/>
        <v>4331</v>
      </c>
      <c r="O4632" s="46">
        <f t="shared" si="939"/>
        <v>475</v>
      </c>
      <c r="P4632" s="46" t="s">
        <v>30</v>
      </c>
      <c r="Q4632" s="58">
        <f t="shared" si="940"/>
        <v>0</v>
      </c>
      <c r="R4632" s="46">
        <f t="shared" si="941"/>
        <v>649.65</v>
      </c>
      <c r="S4632" s="58" t="str">
        <f t="shared" si="942"/>
        <v>No Discount</v>
      </c>
      <c r="T4632" s="46" t="str">
        <f t="shared" si="943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944"/>
        <v>0</v>
      </c>
      <c r="W4632" s="46" t="str">
        <f t="shared" si="945"/>
        <v>-</v>
      </c>
      <c r="X4632" s="58">
        <f t="shared" si="946"/>
        <v>0</v>
      </c>
      <c r="Y4632" s="46" t="str">
        <f t="shared" si="947"/>
        <v>No</v>
      </c>
      <c r="Z4632" s="46" t="str">
        <f t="shared" si="948"/>
        <v>Very high</v>
      </c>
    </row>
    <row r="4633" spans="1:26" x14ac:dyDescent="0.25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936"/>
        <v>69418</v>
      </c>
      <c r="L4633" s="46">
        <f t="shared" si="937"/>
        <v>73556</v>
      </c>
      <c r="M4633" s="46">
        <v>81</v>
      </c>
      <c r="N4633" s="46">
        <f t="shared" si="938"/>
        <v>73637</v>
      </c>
      <c r="O4633" s="46">
        <f t="shared" si="939"/>
        <v>4219</v>
      </c>
      <c r="P4633" s="46" t="s">
        <v>30</v>
      </c>
      <c r="Q4633" s="58">
        <f t="shared" si="940"/>
        <v>0</v>
      </c>
      <c r="R4633" s="46" t="str">
        <f t="shared" si="941"/>
        <v>-</v>
      </c>
      <c r="S4633" s="58" t="str">
        <f t="shared" si="942"/>
        <v>No Discount</v>
      </c>
      <c r="T4633" s="46" t="str">
        <f t="shared" si="943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944"/>
        <v>0</v>
      </c>
      <c r="W4633" s="46" t="str">
        <f t="shared" si="945"/>
        <v>-</v>
      </c>
      <c r="X4633" s="58">
        <f t="shared" si="946"/>
        <v>0</v>
      </c>
      <c r="Y4633" s="46" t="str">
        <f t="shared" si="947"/>
        <v>Yes</v>
      </c>
      <c r="Z4633" s="46" t="str">
        <f t="shared" si="948"/>
        <v>Very high</v>
      </c>
    </row>
    <row r="4634" spans="1:26" x14ac:dyDescent="0.25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936"/>
        <v>161427</v>
      </c>
      <c r="L4634" s="46">
        <f t="shared" si="937"/>
        <v>172634</v>
      </c>
      <c r="M4634" s="46">
        <v>93</v>
      </c>
      <c r="N4634" s="46">
        <f t="shared" si="938"/>
        <v>172727</v>
      </c>
      <c r="O4634" s="46">
        <f t="shared" si="939"/>
        <v>11300</v>
      </c>
      <c r="P4634" s="46" t="s">
        <v>30</v>
      </c>
      <c r="Q4634" s="58">
        <f t="shared" si="940"/>
        <v>0</v>
      </c>
      <c r="R4634" s="46">
        <f t="shared" si="941"/>
        <v>25909.05</v>
      </c>
      <c r="S4634" s="58" t="str">
        <f t="shared" si="942"/>
        <v>No Discount</v>
      </c>
      <c r="T4634" s="46" t="str">
        <f t="shared" si="943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944"/>
        <v>0</v>
      </c>
      <c r="W4634" s="46" t="str">
        <f t="shared" si="945"/>
        <v>-</v>
      </c>
      <c r="X4634" s="58">
        <f t="shared" si="946"/>
        <v>0</v>
      </c>
      <c r="Y4634" s="46" t="str">
        <f t="shared" si="947"/>
        <v>Yes</v>
      </c>
      <c r="Z4634" s="46" t="str">
        <f t="shared" si="948"/>
        <v>Very high</v>
      </c>
    </row>
    <row r="4635" spans="1:26" x14ac:dyDescent="0.25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936"/>
        <v>171</v>
      </c>
      <c r="L4635" s="46">
        <f t="shared" si="937"/>
        <v>183</v>
      </c>
      <c r="M4635" s="46">
        <v>10</v>
      </c>
      <c r="N4635" s="46">
        <f t="shared" si="938"/>
        <v>193</v>
      </c>
      <c r="O4635" s="46">
        <f t="shared" si="939"/>
        <v>22</v>
      </c>
      <c r="P4635" s="46" t="s">
        <v>30</v>
      </c>
      <c r="Q4635" s="58">
        <f t="shared" si="940"/>
        <v>0.3</v>
      </c>
      <c r="R4635" s="46">
        <f t="shared" si="941"/>
        <v>57.9</v>
      </c>
      <c r="S4635" s="58" t="str">
        <f t="shared" si="942"/>
        <v>No Discount</v>
      </c>
      <c r="T4635" s="46" t="str">
        <f t="shared" si="943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944"/>
        <v>0.3</v>
      </c>
      <c r="W4635" s="46">
        <f t="shared" si="945"/>
        <v>57.9</v>
      </c>
      <c r="X4635" s="58">
        <f t="shared" si="946"/>
        <v>0</v>
      </c>
      <c r="Y4635" s="46" t="str">
        <f t="shared" si="947"/>
        <v>No</v>
      </c>
      <c r="Z4635" s="46" t="str">
        <f t="shared" si="948"/>
        <v>LOW</v>
      </c>
    </row>
    <row r="4636" spans="1:26" x14ac:dyDescent="0.25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936"/>
        <v>3978</v>
      </c>
      <c r="L4636" s="46">
        <f t="shared" si="937"/>
        <v>4341</v>
      </c>
      <c r="M4636" s="46">
        <v>66</v>
      </c>
      <c r="N4636" s="46">
        <f t="shared" si="938"/>
        <v>4407</v>
      </c>
      <c r="O4636" s="46">
        <f t="shared" si="939"/>
        <v>429</v>
      </c>
      <c r="P4636" s="46" t="s">
        <v>30</v>
      </c>
      <c r="Q4636" s="58">
        <f t="shared" si="940"/>
        <v>0.3</v>
      </c>
      <c r="R4636" s="46">
        <f t="shared" si="941"/>
        <v>1322.1</v>
      </c>
      <c r="S4636" s="58" t="str">
        <f t="shared" si="942"/>
        <v>No Discount</v>
      </c>
      <c r="T4636" s="46" t="str">
        <f t="shared" si="943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944"/>
        <v>0.3</v>
      </c>
      <c r="W4636" s="46">
        <f t="shared" si="945"/>
        <v>1322.1</v>
      </c>
      <c r="X4636" s="58">
        <f t="shared" si="946"/>
        <v>0</v>
      </c>
      <c r="Y4636" s="46" t="str">
        <f t="shared" si="947"/>
        <v>Yes</v>
      </c>
      <c r="Z4636" s="46" t="str">
        <f t="shared" si="948"/>
        <v>Very high</v>
      </c>
    </row>
    <row r="4637" spans="1:26" x14ac:dyDescent="0.25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936"/>
        <v>9044</v>
      </c>
      <c r="L4637" s="46">
        <f t="shared" si="937"/>
        <v>10164</v>
      </c>
      <c r="M4637" s="46">
        <v>65</v>
      </c>
      <c r="N4637" s="46">
        <f t="shared" si="938"/>
        <v>10229</v>
      </c>
      <c r="O4637" s="46">
        <f t="shared" si="939"/>
        <v>1185</v>
      </c>
      <c r="P4637" s="46" t="s">
        <v>30</v>
      </c>
      <c r="Q4637" s="58">
        <f t="shared" si="940"/>
        <v>0</v>
      </c>
      <c r="R4637" s="46" t="str">
        <f t="shared" si="941"/>
        <v>-</v>
      </c>
      <c r="S4637" s="58" t="str">
        <f t="shared" si="942"/>
        <v>No Discount</v>
      </c>
      <c r="T4637" s="46" t="str">
        <f t="shared" si="943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944"/>
        <v>0</v>
      </c>
      <c r="W4637" s="46" t="str">
        <f t="shared" si="945"/>
        <v>-</v>
      </c>
      <c r="X4637" s="58">
        <f t="shared" si="946"/>
        <v>0</v>
      </c>
      <c r="Y4637" s="46" t="str">
        <f t="shared" si="947"/>
        <v>No</v>
      </c>
      <c r="Z4637" s="46" t="str">
        <f t="shared" si="948"/>
        <v>Very high</v>
      </c>
    </row>
    <row r="4638" spans="1:26" x14ac:dyDescent="0.25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936"/>
        <v>25152</v>
      </c>
      <c r="L4638" s="46">
        <f t="shared" si="937"/>
        <v>26868</v>
      </c>
      <c r="M4638" s="46">
        <v>21</v>
      </c>
      <c r="N4638" s="46">
        <f t="shared" si="938"/>
        <v>26889</v>
      </c>
      <c r="O4638" s="46">
        <f t="shared" si="939"/>
        <v>1737</v>
      </c>
      <c r="P4638" s="46" t="s">
        <v>30</v>
      </c>
      <c r="Q4638" s="58">
        <f t="shared" si="940"/>
        <v>0</v>
      </c>
      <c r="R4638" s="46" t="str">
        <f t="shared" si="941"/>
        <v>-</v>
      </c>
      <c r="S4638" s="58">
        <f t="shared" si="942"/>
        <v>0.02</v>
      </c>
      <c r="T4638" s="46" t="str">
        <f t="shared" si="943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944"/>
        <v>0</v>
      </c>
      <c r="W4638" s="46" t="str">
        <f t="shared" si="945"/>
        <v>-</v>
      </c>
      <c r="X4638" s="58">
        <f t="shared" si="946"/>
        <v>0.02</v>
      </c>
      <c r="Y4638" s="46" t="str">
        <f t="shared" si="947"/>
        <v>Yes</v>
      </c>
      <c r="Z4638" s="46" t="str">
        <f t="shared" si="948"/>
        <v>MID</v>
      </c>
    </row>
    <row r="4639" spans="1:26" x14ac:dyDescent="0.25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936"/>
        <v>20400</v>
      </c>
      <c r="L4639" s="46">
        <f t="shared" si="937"/>
        <v>21792</v>
      </c>
      <c r="M4639" s="46">
        <v>24</v>
      </c>
      <c r="N4639" s="46">
        <f t="shared" si="938"/>
        <v>21816</v>
      </c>
      <c r="O4639" s="46">
        <f t="shared" si="939"/>
        <v>1416</v>
      </c>
      <c r="P4639" s="46" t="s">
        <v>64</v>
      </c>
      <c r="Q4639" s="58">
        <f t="shared" si="940"/>
        <v>0</v>
      </c>
      <c r="R4639" s="46">
        <f t="shared" si="941"/>
        <v>6108.4800000000005</v>
      </c>
      <c r="S4639" s="58" t="str">
        <f t="shared" si="942"/>
        <v>No Discount</v>
      </c>
      <c r="T4639" s="46" t="str">
        <f t="shared" si="943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944"/>
        <v>0</v>
      </c>
      <c r="W4639" s="46">
        <f t="shared" si="945"/>
        <v>6108.4800000000005</v>
      </c>
      <c r="X4639" s="58">
        <f t="shared" si="946"/>
        <v>0</v>
      </c>
      <c r="Y4639" s="46" t="str">
        <f t="shared" si="947"/>
        <v>No</v>
      </c>
      <c r="Z4639" s="46" t="str">
        <f t="shared" si="948"/>
        <v>MID</v>
      </c>
    </row>
    <row r="4640" spans="1:26" x14ac:dyDescent="0.25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936"/>
        <v>456</v>
      </c>
      <c r="L4640" s="46">
        <f t="shared" si="937"/>
        <v>501</v>
      </c>
      <c r="M4640" s="46">
        <v>30</v>
      </c>
      <c r="N4640" s="46">
        <f t="shared" si="938"/>
        <v>531</v>
      </c>
      <c r="O4640" s="46">
        <f t="shared" si="939"/>
        <v>75</v>
      </c>
      <c r="P4640" s="46" t="s">
        <v>30</v>
      </c>
      <c r="Q4640" s="58">
        <f t="shared" si="940"/>
        <v>0</v>
      </c>
      <c r="R4640" s="46">
        <f t="shared" si="941"/>
        <v>148.68</v>
      </c>
      <c r="S4640" s="58" t="str">
        <f t="shared" si="942"/>
        <v>No Discount</v>
      </c>
      <c r="T4640" s="46" t="str">
        <f t="shared" si="943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944"/>
        <v>0</v>
      </c>
      <c r="W4640" s="46">
        <f t="shared" si="945"/>
        <v>148.68</v>
      </c>
      <c r="X4640" s="58">
        <f t="shared" si="946"/>
        <v>0</v>
      </c>
      <c r="Y4640" s="46" t="str">
        <f t="shared" si="947"/>
        <v>No</v>
      </c>
      <c r="Z4640" s="46" t="str">
        <f t="shared" si="948"/>
        <v>MID</v>
      </c>
    </row>
    <row r="4641" spans="1:26" x14ac:dyDescent="0.25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936"/>
        <v>10212</v>
      </c>
      <c r="L4641" s="46">
        <f t="shared" si="937"/>
        <v>10824</v>
      </c>
      <c r="M4641" s="46">
        <v>47</v>
      </c>
      <c r="N4641" s="46">
        <f t="shared" si="938"/>
        <v>10871</v>
      </c>
      <c r="O4641" s="46">
        <f t="shared" si="939"/>
        <v>659</v>
      </c>
      <c r="P4641" s="46" t="s">
        <v>30</v>
      </c>
      <c r="Q4641" s="58">
        <f t="shared" si="940"/>
        <v>0.3</v>
      </c>
      <c r="R4641" s="46">
        <f t="shared" si="941"/>
        <v>3261.2999999999997</v>
      </c>
      <c r="S4641" s="58" t="str">
        <f t="shared" si="942"/>
        <v>No Discount</v>
      </c>
      <c r="T4641" s="46" t="str">
        <f t="shared" si="943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944"/>
        <v>0.3</v>
      </c>
      <c r="W4641" s="46">
        <f t="shared" si="945"/>
        <v>3261.2999999999997</v>
      </c>
      <c r="X4641" s="58">
        <f t="shared" si="946"/>
        <v>0</v>
      </c>
      <c r="Y4641" s="46" t="str">
        <f t="shared" si="947"/>
        <v>Yes</v>
      </c>
      <c r="Z4641" s="46" t="str">
        <f t="shared" si="948"/>
        <v>HIGH</v>
      </c>
    </row>
    <row r="4642" spans="1:26" x14ac:dyDescent="0.25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936"/>
        <v>12969</v>
      </c>
      <c r="L4642" s="46">
        <f t="shared" si="937"/>
        <v>14142</v>
      </c>
      <c r="M4642" s="46">
        <v>27</v>
      </c>
      <c r="N4642" s="46">
        <f t="shared" si="938"/>
        <v>14169</v>
      </c>
      <c r="O4642" s="46">
        <f t="shared" si="939"/>
        <v>1200</v>
      </c>
      <c r="P4642" s="46" t="s">
        <v>30</v>
      </c>
      <c r="Q4642" s="58">
        <f t="shared" si="940"/>
        <v>0.3</v>
      </c>
      <c r="R4642" s="46">
        <f t="shared" si="941"/>
        <v>4250.7</v>
      </c>
      <c r="S4642" s="58" t="str">
        <f t="shared" si="942"/>
        <v>No Discount</v>
      </c>
      <c r="T4642" s="46" t="str">
        <f t="shared" si="943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944"/>
        <v>0.3</v>
      </c>
      <c r="W4642" s="46">
        <f t="shared" si="945"/>
        <v>4250.7</v>
      </c>
      <c r="X4642" s="58">
        <f t="shared" si="946"/>
        <v>0</v>
      </c>
      <c r="Y4642" s="46" t="str">
        <f t="shared" si="947"/>
        <v>Yes</v>
      </c>
      <c r="Z4642" s="46" t="str">
        <f t="shared" si="948"/>
        <v>MID</v>
      </c>
    </row>
    <row r="4643" spans="1:26" x14ac:dyDescent="0.25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936"/>
        <v>5538</v>
      </c>
      <c r="L4643" s="46">
        <f t="shared" si="937"/>
        <v>5874</v>
      </c>
      <c r="M4643" s="46">
        <v>60</v>
      </c>
      <c r="N4643" s="46">
        <f t="shared" si="938"/>
        <v>5934</v>
      </c>
      <c r="O4643" s="46">
        <f t="shared" si="939"/>
        <v>396</v>
      </c>
      <c r="P4643" s="46" t="s">
        <v>30</v>
      </c>
      <c r="Q4643" s="58">
        <f t="shared" si="940"/>
        <v>0</v>
      </c>
      <c r="R4643" s="46" t="str">
        <f t="shared" si="941"/>
        <v>-</v>
      </c>
      <c r="S4643" s="58" t="str">
        <f t="shared" si="942"/>
        <v>No Discount</v>
      </c>
      <c r="T4643" s="46" t="str">
        <f t="shared" si="943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944"/>
        <v>0</v>
      </c>
      <c r="W4643" s="46" t="str">
        <f t="shared" si="945"/>
        <v>-</v>
      </c>
      <c r="X4643" s="58">
        <f t="shared" si="946"/>
        <v>0</v>
      </c>
      <c r="Y4643" s="46" t="str">
        <f t="shared" si="947"/>
        <v>No</v>
      </c>
      <c r="Z4643" s="46" t="str">
        <f t="shared" si="948"/>
        <v>HIGH</v>
      </c>
    </row>
    <row r="4644" spans="1:26" x14ac:dyDescent="0.25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936"/>
        <v>10512</v>
      </c>
      <c r="L4644" s="46">
        <f t="shared" si="937"/>
        <v>11036</v>
      </c>
      <c r="M4644" s="46">
        <v>81</v>
      </c>
      <c r="N4644" s="46">
        <f t="shared" si="938"/>
        <v>11117</v>
      </c>
      <c r="O4644" s="46">
        <f t="shared" si="939"/>
        <v>605</v>
      </c>
      <c r="P4644" s="46" t="s">
        <v>28</v>
      </c>
      <c r="Q4644" s="58">
        <f t="shared" si="940"/>
        <v>0.3</v>
      </c>
      <c r="R4644" s="46">
        <f t="shared" si="941"/>
        <v>3335.1</v>
      </c>
      <c r="S4644" s="58" t="str">
        <f t="shared" si="942"/>
        <v>No Discount</v>
      </c>
      <c r="T4644" s="46" t="str">
        <f t="shared" si="943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944"/>
        <v>0.3</v>
      </c>
      <c r="W4644" s="46">
        <f t="shared" si="945"/>
        <v>3335.1</v>
      </c>
      <c r="X4644" s="58">
        <f t="shared" si="946"/>
        <v>0</v>
      </c>
      <c r="Y4644" s="46" t="str">
        <f t="shared" si="947"/>
        <v>Yes</v>
      </c>
      <c r="Z4644" s="46" t="str">
        <f t="shared" si="948"/>
        <v>Very high</v>
      </c>
    </row>
    <row r="4645" spans="1:26" x14ac:dyDescent="0.25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936"/>
        <v>2564</v>
      </c>
      <c r="L4645" s="46">
        <f t="shared" si="937"/>
        <v>2664</v>
      </c>
      <c r="M4645" s="46">
        <v>49</v>
      </c>
      <c r="N4645" s="46">
        <f t="shared" si="938"/>
        <v>2713</v>
      </c>
      <c r="O4645" s="46">
        <f t="shared" si="939"/>
        <v>149</v>
      </c>
      <c r="P4645" s="46" t="s">
        <v>30</v>
      </c>
      <c r="Q4645" s="58">
        <f t="shared" si="940"/>
        <v>0</v>
      </c>
      <c r="R4645" s="46">
        <f t="shared" si="941"/>
        <v>759.6400000000001</v>
      </c>
      <c r="S4645" s="58" t="str">
        <f t="shared" si="942"/>
        <v>No Discount</v>
      </c>
      <c r="T4645" s="46" t="str">
        <f t="shared" si="943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si="944"/>
        <v>0</v>
      </c>
      <c r="W4645" s="46">
        <f t="shared" si="945"/>
        <v>759.6400000000001</v>
      </c>
      <c r="X4645" s="58">
        <f t="shared" si="946"/>
        <v>0</v>
      </c>
      <c r="Y4645" s="46" t="str">
        <f t="shared" si="947"/>
        <v>No</v>
      </c>
      <c r="Z4645" s="46" t="str">
        <f t="shared" si="948"/>
        <v>HIGH</v>
      </c>
    </row>
    <row r="4646" spans="1:26" x14ac:dyDescent="0.25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936"/>
        <v>306</v>
      </c>
      <c r="L4646" s="46">
        <f t="shared" si="937"/>
        <v>342</v>
      </c>
      <c r="M4646" s="46">
        <v>30</v>
      </c>
      <c r="N4646" s="46">
        <f t="shared" si="938"/>
        <v>372</v>
      </c>
      <c r="O4646" s="46">
        <f t="shared" si="939"/>
        <v>66</v>
      </c>
      <c r="P4646" s="46" t="s">
        <v>28</v>
      </c>
      <c r="Q4646" s="58">
        <f t="shared" si="940"/>
        <v>0</v>
      </c>
      <c r="R4646" s="46" t="str">
        <f t="shared" si="941"/>
        <v>-</v>
      </c>
      <c r="S4646" s="58" t="str">
        <f t="shared" si="942"/>
        <v>No Discount</v>
      </c>
      <c r="T4646" s="46" t="str">
        <f t="shared" si="943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944"/>
        <v>0</v>
      </c>
      <c r="W4646" s="46" t="str">
        <f t="shared" si="945"/>
        <v>-</v>
      </c>
      <c r="X4646" s="58">
        <f t="shared" si="946"/>
        <v>0</v>
      </c>
      <c r="Y4646" s="46" t="str">
        <f t="shared" si="947"/>
        <v>No</v>
      </c>
      <c r="Z4646" s="46" t="str">
        <f t="shared" si="948"/>
        <v>MID</v>
      </c>
    </row>
    <row r="4647" spans="1:26" x14ac:dyDescent="0.25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936"/>
        <v>16968</v>
      </c>
      <c r="L4647" s="46">
        <f t="shared" si="937"/>
        <v>18672</v>
      </c>
      <c r="M4647" s="46">
        <v>46</v>
      </c>
      <c r="N4647" s="46">
        <f t="shared" si="938"/>
        <v>18718</v>
      </c>
      <c r="O4647" s="46">
        <f t="shared" si="939"/>
        <v>1750</v>
      </c>
      <c r="P4647" s="46" t="s">
        <v>30</v>
      </c>
      <c r="Q4647" s="58">
        <f t="shared" si="940"/>
        <v>0</v>
      </c>
      <c r="R4647" s="46">
        <f t="shared" si="941"/>
        <v>5241.0400000000009</v>
      </c>
      <c r="S4647" s="58" t="str">
        <f t="shared" si="942"/>
        <v>No Discount</v>
      </c>
      <c r="T4647" s="46" t="str">
        <f t="shared" si="943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944"/>
        <v>0</v>
      </c>
      <c r="W4647" s="46">
        <f t="shared" si="945"/>
        <v>5241.0400000000009</v>
      </c>
      <c r="X4647" s="58">
        <f t="shared" si="946"/>
        <v>0</v>
      </c>
      <c r="Y4647" s="46" t="str">
        <f t="shared" si="947"/>
        <v>Yes</v>
      </c>
      <c r="Z4647" s="46" t="str">
        <f t="shared" si="948"/>
        <v>HIGH</v>
      </c>
    </row>
    <row r="4648" spans="1:26" x14ac:dyDescent="0.25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936"/>
        <v>5985</v>
      </c>
      <c r="L4648" s="46">
        <f t="shared" si="937"/>
        <v>6530</v>
      </c>
      <c r="M4648" s="46">
        <v>68</v>
      </c>
      <c r="N4648" s="46">
        <f t="shared" si="938"/>
        <v>6598</v>
      </c>
      <c r="O4648" s="46">
        <f t="shared" si="939"/>
        <v>613</v>
      </c>
      <c r="P4648" s="46" t="s">
        <v>28</v>
      </c>
      <c r="Q4648" s="58">
        <f t="shared" si="940"/>
        <v>0</v>
      </c>
      <c r="R4648" s="46" t="str">
        <f t="shared" si="941"/>
        <v>-</v>
      </c>
      <c r="S4648" s="58" t="str">
        <f t="shared" si="942"/>
        <v>No Discount</v>
      </c>
      <c r="T4648" s="46" t="str">
        <f t="shared" si="943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944"/>
        <v>0</v>
      </c>
      <c r="W4648" s="46" t="str">
        <f t="shared" si="945"/>
        <v>-</v>
      </c>
      <c r="X4648" s="58">
        <f t="shared" si="946"/>
        <v>0</v>
      </c>
      <c r="Y4648" s="46" t="str">
        <f t="shared" si="947"/>
        <v>Yes</v>
      </c>
      <c r="Z4648" s="46" t="str">
        <f t="shared" si="948"/>
        <v>Very high</v>
      </c>
    </row>
    <row r="4649" spans="1:26" x14ac:dyDescent="0.25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936"/>
        <v>1834</v>
      </c>
      <c r="L4649" s="46">
        <f t="shared" si="937"/>
        <v>2017</v>
      </c>
      <c r="M4649" s="46">
        <v>68</v>
      </c>
      <c r="N4649" s="46">
        <f t="shared" si="938"/>
        <v>2085</v>
      </c>
      <c r="O4649" s="46">
        <f t="shared" si="939"/>
        <v>251</v>
      </c>
      <c r="P4649" s="46" t="s">
        <v>30</v>
      </c>
      <c r="Q4649" s="58">
        <f t="shared" si="940"/>
        <v>0</v>
      </c>
      <c r="R4649" s="46" t="str">
        <f t="shared" si="941"/>
        <v>-</v>
      </c>
      <c r="S4649" s="58" t="str">
        <f t="shared" si="942"/>
        <v>No Discount</v>
      </c>
      <c r="T4649" s="46" t="str">
        <f t="shared" si="943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944"/>
        <v>0</v>
      </c>
      <c r="W4649" s="46" t="str">
        <f t="shared" si="945"/>
        <v>-</v>
      </c>
      <c r="X4649" s="58">
        <f t="shared" si="946"/>
        <v>0</v>
      </c>
      <c r="Y4649" s="46" t="str">
        <f t="shared" si="947"/>
        <v>No</v>
      </c>
      <c r="Z4649" s="46" t="str">
        <f t="shared" si="948"/>
        <v>Very high</v>
      </c>
    </row>
    <row r="4650" spans="1:26" x14ac:dyDescent="0.25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936"/>
        <v>26999</v>
      </c>
      <c r="L4650" s="46">
        <f t="shared" si="937"/>
        <v>29722</v>
      </c>
      <c r="M4650" s="46">
        <v>21</v>
      </c>
      <c r="N4650" s="46">
        <f t="shared" si="938"/>
        <v>29743</v>
      </c>
      <c r="O4650" s="46">
        <f t="shared" si="939"/>
        <v>2744</v>
      </c>
      <c r="P4650" s="46" t="s">
        <v>30</v>
      </c>
      <c r="Q4650" s="58">
        <f t="shared" si="940"/>
        <v>0.3</v>
      </c>
      <c r="R4650" s="46">
        <f t="shared" si="941"/>
        <v>8922.9</v>
      </c>
      <c r="S4650" s="58" t="str">
        <f t="shared" si="942"/>
        <v>No Discount</v>
      </c>
      <c r="T4650" s="46" t="str">
        <f t="shared" si="943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944"/>
        <v>0.3</v>
      </c>
      <c r="W4650" s="46">
        <f t="shared" si="945"/>
        <v>8922.9</v>
      </c>
      <c r="X4650" s="58">
        <f t="shared" si="946"/>
        <v>0</v>
      </c>
      <c r="Y4650" s="46" t="str">
        <f t="shared" si="947"/>
        <v>Yes</v>
      </c>
      <c r="Z4650" s="46" t="str">
        <f t="shared" si="948"/>
        <v>MID</v>
      </c>
    </row>
    <row r="4651" spans="1:26" x14ac:dyDescent="0.25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936"/>
        <v>8010</v>
      </c>
      <c r="L4651" s="46">
        <f t="shared" si="937"/>
        <v>8988</v>
      </c>
      <c r="M4651" s="46">
        <v>61</v>
      </c>
      <c r="N4651" s="46">
        <f t="shared" si="938"/>
        <v>9049</v>
      </c>
      <c r="O4651" s="46">
        <f t="shared" si="939"/>
        <v>1039</v>
      </c>
      <c r="P4651" s="46" t="s">
        <v>30</v>
      </c>
      <c r="Q4651" s="58">
        <f t="shared" si="940"/>
        <v>0</v>
      </c>
      <c r="R4651" s="46">
        <f t="shared" si="941"/>
        <v>1357.35</v>
      </c>
      <c r="S4651" s="58" t="str">
        <f t="shared" si="942"/>
        <v>No Discount</v>
      </c>
      <c r="T4651" s="46" t="str">
        <f t="shared" si="943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944"/>
        <v>0</v>
      </c>
      <c r="W4651" s="46" t="str">
        <f t="shared" si="945"/>
        <v>-</v>
      </c>
      <c r="X4651" s="58">
        <f t="shared" si="946"/>
        <v>0</v>
      </c>
      <c r="Y4651" s="46" t="str">
        <f t="shared" si="947"/>
        <v>Yes</v>
      </c>
      <c r="Z4651" s="46" t="str">
        <f t="shared" si="948"/>
        <v>Very high</v>
      </c>
    </row>
    <row r="4652" spans="1:26" x14ac:dyDescent="0.25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936"/>
        <v>340</v>
      </c>
      <c r="L4652" s="46">
        <f t="shared" si="937"/>
        <v>382</v>
      </c>
      <c r="M4652" s="46">
        <v>30</v>
      </c>
      <c r="N4652" s="46">
        <f t="shared" si="938"/>
        <v>412</v>
      </c>
      <c r="O4652" s="46">
        <f t="shared" si="939"/>
        <v>72</v>
      </c>
      <c r="P4652" s="46" t="s">
        <v>30</v>
      </c>
      <c r="Q4652" s="58">
        <f t="shared" si="940"/>
        <v>0.3</v>
      </c>
      <c r="R4652" s="46">
        <f t="shared" si="941"/>
        <v>123.6</v>
      </c>
      <c r="S4652" s="58" t="str">
        <f t="shared" si="942"/>
        <v>No Discount</v>
      </c>
      <c r="T4652" s="46" t="str">
        <f t="shared" si="943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944"/>
        <v>0.3</v>
      </c>
      <c r="W4652" s="46">
        <f t="shared" si="945"/>
        <v>123.6</v>
      </c>
      <c r="X4652" s="58">
        <f t="shared" si="946"/>
        <v>0</v>
      </c>
      <c r="Y4652" s="46" t="str">
        <f t="shared" si="947"/>
        <v>No</v>
      </c>
      <c r="Z4652" s="46" t="str">
        <f t="shared" si="948"/>
        <v>MID</v>
      </c>
    </row>
    <row r="4653" spans="1:26" x14ac:dyDescent="0.25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936"/>
        <v>516</v>
      </c>
      <c r="L4653" s="46">
        <f t="shared" si="937"/>
        <v>549</v>
      </c>
      <c r="M4653" s="46">
        <v>30</v>
      </c>
      <c r="N4653" s="46">
        <f t="shared" si="938"/>
        <v>579</v>
      </c>
      <c r="O4653" s="46">
        <f t="shared" si="939"/>
        <v>63</v>
      </c>
      <c r="P4653" s="46" t="s">
        <v>28</v>
      </c>
      <c r="Q4653" s="58">
        <f t="shared" si="940"/>
        <v>0</v>
      </c>
      <c r="R4653" s="46">
        <f t="shared" si="941"/>
        <v>86.85</v>
      </c>
      <c r="S4653" s="58" t="str">
        <f t="shared" si="942"/>
        <v>No Discount</v>
      </c>
      <c r="T4653" s="46" t="str">
        <f t="shared" si="943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944"/>
        <v>0</v>
      </c>
      <c r="W4653" s="46" t="str">
        <f t="shared" si="945"/>
        <v>-</v>
      </c>
      <c r="X4653" s="58">
        <f t="shared" si="946"/>
        <v>0</v>
      </c>
      <c r="Y4653" s="46" t="str">
        <f t="shared" si="947"/>
        <v>No</v>
      </c>
      <c r="Z4653" s="46" t="str">
        <f t="shared" si="948"/>
        <v>MID</v>
      </c>
    </row>
    <row r="4654" spans="1:26" x14ac:dyDescent="0.25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936"/>
        <v>8088</v>
      </c>
      <c r="L4654" s="46">
        <f t="shared" si="937"/>
        <v>9168</v>
      </c>
      <c r="M4654" s="46">
        <v>74</v>
      </c>
      <c r="N4654" s="46">
        <f t="shared" si="938"/>
        <v>9242</v>
      </c>
      <c r="O4654" s="46">
        <f t="shared" si="939"/>
        <v>1154</v>
      </c>
      <c r="P4654" s="46" t="s">
        <v>30</v>
      </c>
      <c r="Q4654" s="58">
        <f t="shared" si="940"/>
        <v>0</v>
      </c>
      <c r="R4654" s="46">
        <f t="shared" si="941"/>
        <v>2587.7600000000002</v>
      </c>
      <c r="S4654" s="58" t="str">
        <f t="shared" si="942"/>
        <v>No Discount</v>
      </c>
      <c r="T4654" s="46" t="str">
        <f t="shared" si="943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944"/>
        <v>0</v>
      </c>
      <c r="W4654" s="46">
        <f t="shared" si="945"/>
        <v>2587.7600000000002</v>
      </c>
      <c r="X4654" s="58">
        <f t="shared" si="946"/>
        <v>0</v>
      </c>
      <c r="Y4654" s="46" t="str">
        <f t="shared" si="947"/>
        <v>Yes</v>
      </c>
      <c r="Z4654" s="46" t="str">
        <f t="shared" si="948"/>
        <v>Very high</v>
      </c>
    </row>
    <row r="4655" spans="1:26" x14ac:dyDescent="0.25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936"/>
        <v>680</v>
      </c>
      <c r="L4655" s="46">
        <f t="shared" si="937"/>
        <v>764</v>
      </c>
      <c r="M4655" s="46">
        <v>30</v>
      </c>
      <c r="N4655" s="46">
        <f t="shared" si="938"/>
        <v>794</v>
      </c>
      <c r="O4655" s="46">
        <f t="shared" si="939"/>
        <v>114</v>
      </c>
      <c r="P4655" s="46" t="s">
        <v>30</v>
      </c>
      <c r="Q4655" s="58">
        <f t="shared" si="940"/>
        <v>0</v>
      </c>
      <c r="R4655" s="46" t="str">
        <f t="shared" si="941"/>
        <v>-</v>
      </c>
      <c r="S4655" s="58" t="str">
        <f t="shared" si="942"/>
        <v>No Discount</v>
      </c>
      <c r="T4655" s="46" t="str">
        <f t="shared" si="943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944"/>
        <v>0</v>
      </c>
      <c r="W4655" s="46" t="str">
        <f t="shared" si="945"/>
        <v>-</v>
      </c>
      <c r="X4655" s="58">
        <f t="shared" si="946"/>
        <v>0</v>
      </c>
      <c r="Y4655" s="46" t="str">
        <f t="shared" si="947"/>
        <v>No</v>
      </c>
      <c r="Z4655" s="46" t="str">
        <f t="shared" si="948"/>
        <v>MID</v>
      </c>
    </row>
    <row r="4656" spans="1:26" x14ac:dyDescent="0.25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936"/>
        <v>73359</v>
      </c>
      <c r="L4656" s="46">
        <f t="shared" si="937"/>
        <v>80703</v>
      </c>
      <c r="M4656" s="46">
        <v>53</v>
      </c>
      <c r="N4656" s="46">
        <f t="shared" si="938"/>
        <v>80756</v>
      </c>
      <c r="O4656" s="46">
        <f t="shared" si="939"/>
        <v>7397</v>
      </c>
      <c r="P4656" s="46" t="s">
        <v>30</v>
      </c>
      <c r="Q4656" s="58">
        <f t="shared" si="940"/>
        <v>0</v>
      </c>
      <c r="R4656" s="46">
        <f t="shared" si="941"/>
        <v>12113.4</v>
      </c>
      <c r="S4656" s="58" t="str">
        <f t="shared" si="942"/>
        <v>No Discount</v>
      </c>
      <c r="T4656" s="46" t="str">
        <f t="shared" si="943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944"/>
        <v>0</v>
      </c>
      <c r="W4656" s="46" t="str">
        <f t="shared" si="945"/>
        <v>-</v>
      </c>
      <c r="X4656" s="58">
        <f t="shared" si="946"/>
        <v>0</v>
      </c>
      <c r="Y4656" s="46" t="str">
        <f t="shared" si="947"/>
        <v>Yes</v>
      </c>
      <c r="Z4656" s="46" t="str">
        <f t="shared" si="948"/>
        <v>HIGH</v>
      </c>
    </row>
    <row r="4657" spans="1:26" x14ac:dyDescent="0.25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936"/>
        <v>1887</v>
      </c>
      <c r="L4657" s="46">
        <f t="shared" si="937"/>
        <v>2022</v>
      </c>
      <c r="M4657" s="46">
        <v>24</v>
      </c>
      <c r="N4657" s="46">
        <f t="shared" si="938"/>
        <v>2046</v>
      </c>
      <c r="O4657" s="46">
        <f t="shared" si="939"/>
        <v>159</v>
      </c>
      <c r="P4657" s="46" t="s">
        <v>28</v>
      </c>
      <c r="Q4657" s="58">
        <f t="shared" si="940"/>
        <v>0</v>
      </c>
      <c r="R4657" s="46">
        <f t="shared" si="941"/>
        <v>306.89999999999998</v>
      </c>
      <c r="S4657" s="58" t="str">
        <f t="shared" si="942"/>
        <v>No Discount</v>
      </c>
      <c r="T4657" s="46" t="str">
        <f t="shared" si="943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944"/>
        <v>0</v>
      </c>
      <c r="W4657" s="46" t="str">
        <f t="shared" si="945"/>
        <v>-</v>
      </c>
      <c r="X4657" s="58">
        <f t="shared" si="946"/>
        <v>0</v>
      </c>
      <c r="Y4657" s="46" t="str">
        <f t="shared" si="947"/>
        <v>No</v>
      </c>
      <c r="Z4657" s="46" t="str">
        <f t="shared" si="948"/>
        <v>MID</v>
      </c>
    </row>
    <row r="4658" spans="1:26" x14ac:dyDescent="0.25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936"/>
        <v>11145</v>
      </c>
      <c r="L4658" s="46">
        <f t="shared" si="937"/>
        <v>11365</v>
      </c>
      <c r="M4658" s="46">
        <v>63</v>
      </c>
      <c r="N4658" s="46">
        <f t="shared" si="938"/>
        <v>11428</v>
      </c>
      <c r="O4658" s="46">
        <f t="shared" si="939"/>
        <v>283</v>
      </c>
      <c r="P4658" s="46" t="s">
        <v>64</v>
      </c>
      <c r="Q4658" s="58">
        <f t="shared" si="940"/>
        <v>0</v>
      </c>
      <c r="R4658" s="46" t="str">
        <f t="shared" si="941"/>
        <v>-</v>
      </c>
      <c r="S4658" s="58" t="str">
        <f t="shared" si="942"/>
        <v>No Discount</v>
      </c>
      <c r="T4658" s="46" t="str">
        <f t="shared" si="943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944"/>
        <v>0</v>
      </c>
      <c r="W4658" s="46" t="str">
        <f t="shared" si="945"/>
        <v>-</v>
      </c>
      <c r="X4658" s="58">
        <f t="shared" si="946"/>
        <v>0</v>
      </c>
      <c r="Y4658" s="46" t="str">
        <f t="shared" si="947"/>
        <v>Yes</v>
      </c>
      <c r="Z4658" s="46" t="str">
        <f t="shared" si="948"/>
        <v>Very high</v>
      </c>
    </row>
    <row r="4659" spans="1:26" x14ac:dyDescent="0.25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936"/>
        <v>2282</v>
      </c>
      <c r="L4659" s="46">
        <f t="shared" si="937"/>
        <v>2372</v>
      </c>
      <c r="M4659" s="46">
        <v>49</v>
      </c>
      <c r="N4659" s="46">
        <f t="shared" si="938"/>
        <v>2421</v>
      </c>
      <c r="O4659" s="46">
        <f t="shared" si="939"/>
        <v>139</v>
      </c>
      <c r="P4659" s="46" t="s">
        <v>28</v>
      </c>
      <c r="Q4659" s="58">
        <f t="shared" si="940"/>
        <v>0</v>
      </c>
      <c r="R4659" s="46" t="str">
        <f t="shared" si="941"/>
        <v>-</v>
      </c>
      <c r="S4659" s="58" t="str">
        <f t="shared" si="942"/>
        <v>No Discount</v>
      </c>
      <c r="T4659" s="46" t="str">
        <f t="shared" si="943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944"/>
        <v>0</v>
      </c>
      <c r="W4659" s="46" t="str">
        <f t="shared" si="945"/>
        <v>-</v>
      </c>
      <c r="X4659" s="58">
        <f t="shared" si="946"/>
        <v>0</v>
      </c>
      <c r="Y4659" s="46" t="str">
        <f t="shared" si="947"/>
        <v>Yes</v>
      </c>
      <c r="Z4659" s="46" t="str">
        <f t="shared" si="948"/>
        <v>HIGH</v>
      </c>
    </row>
    <row r="4660" spans="1:26" x14ac:dyDescent="0.25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936"/>
        <v>1650</v>
      </c>
      <c r="L4660" s="46">
        <f t="shared" si="937"/>
        <v>1798</v>
      </c>
      <c r="M4660" s="46">
        <v>30</v>
      </c>
      <c r="N4660" s="46">
        <f t="shared" si="938"/>
        <v>1828</v>
      </c>
      <c r="O4660" s="46">
        <f t="shared" si="939"/>
        <v>178</v>
      </c>
      <c r="P4660" s="46" t="s">
        <v>28</v>
      </c>
      <c r="Q4660" s="58">
        <f t="shared" si="940"/>
        <v>0</v>
      </c>
      <c r="R4660" s="46" t="str">
        <f t="shared" si="941"/>
        <v>-</v>
      </c>
      <c r="S4660" s="58" t="str">
        <f t="shared" si="942"/>
        <v>No Discount</v>
      </c>
      <c r="T4660" s="46" t="str">
        <f t="shared" si="943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944"/>
        <v>0</v>
      </c>
      <c r="W4660" s="46" t="str">
        <f t="shared" si="945"/>
        <v>-</v>
      </c>
      <c r="X4660" s="58">
        <f t="shared" si="946"/>
        <v>0</v>
      </c>
      <c r="Y4660" s="46" t="str">
        <f t="shared" si="947"/>
        <v>No</v>
      </c>
      <c r="Z4660" s="46" t="str">
        <f t="shared" si="948"/>
        <v>MID</v>
      </c>
    </row>
    <row r="4661" spans="1:26" x14ac:dyDescent="0.25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936"/>
        <v>54530</v>
      </c>
      <c r="L4661" s="46">
        <f t="shared" si="937"/>
        <v>55601</v>
      </c>
      <c r="M4661" s="46">
        <v>42</v>
      </c>
      <c r="N4661" s="46">
        <f t="shared" si="938"/>
        <v>55643</v>
      </c>
      <c r="O4661" s="46">
        <f t="shared" si="939"/>
        <v>1113</v>
      </c>
      <c r="P4661" s="46" t="s">
        <v>30</v>
      </c>
      <c r="Q4661" s="58">
        <f t="shared" si="940"/>
        <v>0</v>
      </c>
      <c r="R4661" s="46">
        <f t="shared" si="941"/>
        <v>15580.04</v>
      </c>
      <c r="S4661" s="58" t="str">
        <f t="shared" si="942"/>
        <v>No Discount</v>
      </c>
      <c r="T4661" s="46" t="str">
        <f t="shared" si="943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944"/>
        <v>0</v>
      </c>
      <c r="W4661" s="46">
        <f t="shared" si="945"/>
        <v>15580.04</v>
      </c>
      <c r="X4661" s="58">
        <f t="shared" si="946"/>
        <v>0</v>
      </c>
      <c r="Y4661" s="46" t="str">
        <f t="shared" si="947"/>
        <v>Yes</v>
      </c>
      <c r="Z4661" s="46" t="str">
        <f t="shared" si="948"/>
        <v>HIGH</v>
      </c>
    </row>
    <row r="4662" spans="1:26" x14ac:dyDescent="0.25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936"/>
        <v>3184</v>
      </c>
      <c r="L4662" s="46">
        <f t="shared" si="937"/>
        <v>3340</v>
      </c>
      <c r="M4662" s="46">
        <v>80</v>
      </c>
      <c r="N4662" s="46">
        <f t="shared" si="938"/>
        <v>3420</v>
      </c>
      <c r="O4662" s="46">
        <f t="shared" si="939"/>
        <v>236</v>
      </c>
      <c r="P4662" s="46" t="s">
        <v>152</v>
      </c>
      <c r="Q4662" s="58">
        <f t="shared" si="940"/>
        <v>0</v>
      </c>
      <c r="R4662" s="46" t="str">
        <f t="shared" si="941"/>
        <v>-</v>
      </c>
      <c r="S4662" s="58" t="str">
        <f t="shared" si="942"/>
        <v>No Discount</v>
      </c>
      <c r="T4662" s="46" t="str">
        <f t="shared" si="943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944"/>
        <v>0</v>
      </c>
      <c r="W4662" s="46" t="str">
        <f t="shared" si="945"/>
        <v>-</v>
      </c>
      <c r="X4662" s="58">
        <f t="shared" si="946"/>
        <v>0</v>
      </c>
      <c r="Y4662" s="46" t="str">
        <f t="shared" si="947"/>
        <v>No</v>
      </c>
      <c r="Z4662" s="46" t="str">
        <f t="shared" si="948"/>
        <v>Very high</v>
      </c>
    </row>
    <row r="4663" spans="1:26" x14ac:dyDescent="0.25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936"/>
        <v>9345</v>
      </c>
      <c r="L4663" s="46">
        <f t="shared" si="937"/>
        <v>10486</v>
      </c>
      <c r="M4663" s="46">
        <v>44</v>
      </c>
      <c r="N4663" s="46">
        <f t="shared" si="938"/>
        <v>10530</v>
      </c>
      <c r="O4663" s="46">
        <f t="shared" si="939"/>
        <v>1185</v>
      </c>
      <c r="P4663" s="46" t="s">
        <v>30</v>
      </c>
      <c r="Q4663" s="58">
        <f t="shared" si="940"/>
        <v>0</v>
      </c>
      <c r="R4663" s="46" t="str">
        <f t="shared" si="941"/>
        <v>-</v>
      </c>
      <c r="S4663" s="58" t="str">
        <f t="shared" si="942"/>
        <v>No Discount</v>
      </c>
      <c r="T4663" s="46" t="str">
        <f t="shared" si="943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944"/>
        <v>0</v>
      </c>
      <c r="W4663" s="46" t="str">
        <f t="shared" si="945"/>
        <v>-</v>
      </c>
      <c r="X4663" s="58">
        <f t="shared" si="946"/>
        <v>0</v>
      </c>
      <c r="Y4663" s="46" t="str">
        <f t="shared" si="947"/>
        <v>Yes</v>
      </c>
      <c r="Z4663" s="46" t="str">
        <f t="shared" si="948"/>
        <v>HIGH</v>
      </c>
    </row>
    <row r="4664" spans="1:26" x14ac:dyDescent="0.25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936"/>
        <v>1948</v>
      </c>
      <c r="L4664" s="46">
        <f t="shared" si="937"/>
        <v>2124</v>
      </c>
      <c r="M4664" s="46">
        <v>26</v>
      </c>
      <c r="N4664" s="46">
        <f t="shared" si="938"/>
        <v>2150</v>
      </c>
      <c r="O4664" s="46">
        <f t="shared" si="939"/>
        <v>202</v>
      </c>
      <c r="P4664" s="46" t="s">
        <v>28</v>
      </c>
      <c r="Q4664" s="58">
        <f t="shared" si="940"/>
        <v>0</v>
      </c>
      <c r="R4664" s="46" t="str">
        <f t="shared" si="941"/>
        <v>-</v>
      </c>
      <c r="S4664" s="58" t="str">
        <f t="shared" si="942"/>
        <v>No Discount</v>
      </c>
      <c r="T4664" s="46" t="str">
        <f t="shared" si="943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944"/>
        <v>0</v>
      </c>
      <c r="W4664" s="46" t="str">
        <f t="shared" si="945"/>
        <v>-</v>
      </c>
      <c r="X4664" s="58">
        <f t="shared" si="946"/>
        <v>0</v>
      </c>
      <c r="Y4664" s="46" t="str">
        <f t="shared" si="947"/>
        <v>No</v>
      </c>
      <c r="Z4664" s="46" t="str">
        <f t="shared" si="948"/>
        <v>MID</v>
      </c>
    </row>
    <row r="4665" spans="1:26" x14ac:dyDescent="0.25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936"/>
        <v>561</v>
      </c>
      <c r="L4665" s="46">
        <f t="shared" si="937"/>
        <v>624</v>
      </c>
      <c r="M4665" s="46">
        <v>72</v>
      </c>
      <c r="N4665" s="46">
        <f t="shared" si="938"/>
        <v>696</v>
      </c>
      <c r="O4665" s="46">
        <f t="shared" si="939"/>
        <v>135</v>
      </c>
      <c r="P4665" s="46" t="s">
        <v>28</v>
      </c>
      <c r="Q4665" s="58">
        <f t="shared" si="940"/>
        <v>0</v>
      </c>
      <c r="R4665" s="46">
        <f t="shared" si="941"/>
        <v>104.39999999999999</v>
      </c>
      <c r="S4665" s="58" t="str">
        <f t="shared" si="942"/>
        <v>No Discount</v>
      </c>
      <c r="T4665" s="46" t="str">
        <f t="shared" si="943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944"/>
        <v>0</v>
      </c>
      <c r="W4665" s="46" t="str">
        <f t="shared" si="945"/>
        <v>-</v>
      </c>
      <c r="X4665" s="58">
        <f t="shared" si="946"/>
        <v>0</v>
      </c>
      <c r="Y4665" s="46" t="str">
        <f t="shared" si="947"/>
        <v>No</v>
      </c>
      <c r="Z4665" s="46" t="str">
        <f t="shared" si="948"/>
        <v>Very high</v>
      </c>
    </row>
    <row r="4666" spans="1:26" x14ac:dyDescent="0.25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936"/>
        <v>7475</v>
      </c>
      <c r="L4666" s="46">
        <f t="shared" si="937"/>
        <v>8160</v>
      </c>
      <c r="M4666" s="46">
        <v>27</v>
      </c>
      <c r="N4666" s="46">
        <f t="shared" si="938"/>
        <v>8187</v>
      </c>
      <c r="O4666" s="46">
        <f t="shared" si="939"/>
        <v>712</v>
      </c>
      <c r="P4666" s="46" t="s">
        <v>30</v>
      </c>
      <c r="Q4666" s="58">
        <f t="shared" si="940"/>
        <v>0</v>
      </c>
      <c r="R4666" s="46">
        <f t="shared" si="941"/>
        <v>2292.36</v>
      </c>
      <c r="S4666" s="58" t="str">
        <f t="shared" si="942"/>
        <v>No Discount</v>
      </c>
      <c r="T4666" s="46" t="str">
        <f t="shared" si="943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944"/>
        <v>0</v>
      </c>
      <c r="W4666" s="46">
        <f t="shared" si="945"/>
        <v>2292.36</v>
      </c>
      <c r="X4666" s="58">
        <f t="shared" si="946"/>
        <v>0</v>
      </c>
      <c r="Y4666" s="46" t="str">
        <f t="shared" si="947"/>
        <v>Yes</v>
      </c>
      <c r="Z4666" s="46" t="str">
        <f t="shared" si="948"/>
        <v>MID</v>
      </c>
    </row>
    <row r="4667" spans="1:26" x14ac:dyDescent="0.25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936"/>
        <v>112</v>
      </c>
      <c r="L4667" s="46">
        <f t="shared" si="937"/>
        <v>122</v>
      </c>
      <c r="M4667" s="46">
        <v>10</v>
      </c>
      <c r="N4667" s="46">
        <f t="shared" si="938"/>
        <v>132</v>
      </c>
      <c r="O4667" s="46">
        <f t="shared" si="939"/>
        <v>20</v>
      </c>
      <c r="P4667" s="46" t="s">
        <v>30</v>
      </c>
      <c r="Q4667" s="58">
        <f t="shared" si="940"/>
        <v>0</v>
      </c>
      <c r="R4667" s="46">
        <f t="shared" si="941"/>
        <v>36.96</v>
      </c>
      <c r="S4667" s="58" t="str">
        <f t="shared" si="942"/>
        <v>No Discount</v>
      </c>
      <c r="T4667" s="46" t="str">
        <f t="shared" si="943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944"/>
        <v>0</v>
      </c>
      <c r="W4667" s="46">
        <f t="shared" si="945"/>
        <v>36.96</v>
      </c>
      <c r="X4667" s="58">
        <f t="shared" si="946"/>
        <v>0</v>
      </c>
      <c r="Y4667" s="46" t="str">
        <f t="shared" si="947"/>
        <v>No</v>
      </c>
      <c r="Z4667" s="46" t="str">
        <f t="shared" si="948"/>
        <v>LOW</v>
      </c>
    </row>
    <row r="4668" spans="1:26" x14ac:dyDescent="0.25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936"/>
        <v>616</v>
      </c>
      <c r="L4668" s="46">
        <f t="shared" si="937"/>
        <v>648</v>
      </c>
      <c r="M4668" s="46">
        <v>10</v>
      </c>
      <c r="N4668" s="46">
        <f t="shared" si="938"/>
        <v>658</v>
      </c>
      <c r="O4668" s="46">
        <f t="shared" si="939"/>
        <v>42</v>
      </c>
      <c r="P4668" s="46" t="s">
        <v>30</v>
      </c>
      <c r="Q4668" s="58">
        <f t="shared" si="940"/>
        <v>0</v>
      </c>
      <c r="R4668" s="46">
        <f t="shared" si="941"/>
        <v>184.24</v>
      </c>
      <c r="S4668" s="58" t="str">
        <f t="shared" si="942"/>
        <v>No Discount</v>
      </c>
      <c r="T4668" s="46" t="str">
        <f t="shared" si="943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944"/>
        <v>0</v>
      </c>
      <c r="W4668" s="46">
        <f t="shared" si="945"/>
        <v>184.24</v>
      </c>
      <c r="X4668" s="58">
        <f t="shared" si="946"/>
        <v>0</v>
      </c>
      <c r="Y4668" s="46" t="str">
        <f t="shared" si="947"/>
        <v>No</v>
      </c>
      <c r="Z4668" s="46" t="str">
        <f t="shared" si="948"/>
        <v>LOW</v>
      </c>
    </row>
    <row r="4669" spans="1:26" x14ac:dyDescent="0.25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936"/>
        <v>2901</v>
      </c>
      <c r="L4669" s="46">
        <f t="shared" si="937"/>
        <v>3224</v>
      </c>
      <c r="M4669" s="46">
        <v>99</v>
      </c>
      <c r="N4669" s="46">
        <f t="shared" si="938"/>
        <v>3323</v>
      </c>
      <c r="O4669" s="46">
        <f t="shared" si="939"/>
        <v>422</v>
      </c>
      <c r="P4669" s="46" t="s">
        <v>152</v>
      </c>
      <c r="Q4669" s="58">
        <f t="shared" si="940"/>
        <v>0</v>
      </c>
      <c r="R4669" s="46">
        <f t="shared" si="941"/>
        <v>498.45</v>
      </c>
      <c r="S4669" s="58" t="str">
        <f t="shared" si="942"/>
        <v>No Discount</v>
      </c>
      <c r="T4669" s="46" t="str">
        <f t="shared" si="943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944"/>
        <v>0</v>
      </c>
      <c r="W4669" s="46" t="str">
        <f t="shared" si="945"/>
        <v>-</v>
      </c>
      <c r="X4669" s="58">
        <f t="shared" si="946"/>
        <v>0</v>
      </c>
      <c r="Y4669" s="46" t="str">
        <f t="shared" si="947"/>
        <v>Yes</v>
      </c>
      <c r="Z4669" s="46" t="str">
        <f t="shared" si="948"/>
        <v>Very high</v>
      </c>
    </row>
    <row r="4670" spans="1:26" x14ac:dyDescent="0.25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936"/>
        <v>11426</v>
      </c>
      <c r="L4670" s="46">
        <f t="shared" si="937"/>
        <v>11764</v>
      </c>
      <c r="M4670" s="46">
        <v>67</v>
      </c>
      <c r="N4670" s="46">
        <f t="shared" si="938"/>
        <v>11831</v>
      </c>
      <c r="O4670" s="46">
        <f t="shared" si="939"/>
        <v>405</v>
      </c>
      <c r="P4670" s="46" t="s">
        <v>28</v>
      </c>
      <c r="Q4670" s="58">
        <f t="shared" si="940"/>
        <v>0</v>
      </c>
      <c r="R4670" s="46" t="str">
        <f t="shared" si="941"/>
        <v>-</v>
      </c>
      <c r="S4670" s="58" t="str">
        <f t="shared" si="942"/>
        <v>No Discount</v>
      </c>
      <c r="T4670" s="46" t="str">
        <f t="shared" si="943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944"/>
        <v>0</v>
      </c>
      <c r="W4670" s="46" t="str">
        <f t="shared" si="945"/>
        <v>-</v>
      </c>
      <c r="X4670" s="58">
        <f t="shared" si="946"/>
        <v>0</v>
      </c>
      <c r="Y4670" s="46" t="str">
        <f t="shared" si="947"/>
        <v>Yes</v>
      </c>
      <c r="Z4670" s="46" t="str">
        <f t="shared" si="948"/>
        <v>Very high</v>
      </c>
    </row>
    <row r="4671" spans="1:26" x14ac:dyDescent="0.25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936"/>
        <v>5486</v>
      </c>
      <c r="L4671" s="46">
        <f t="shared" si="937"/>
        <v>5916</v>
      </c>
      <c r="M4671" s="46">
        <v>36</v>
      </c>
      <c r="N4671" s="46">
        <f t="shared" si="938"/>
        <v>5952</v>
      </c>
      <c r="O4671" s="46">
        <f t="shared" si="939"/>
        <v>466</v>
      </c>
      <c r="P4671" s="46" t="s">
        <v>28</v>
      </c>
      <c r="Q4671" s="58">
        <f t="shared" si="940"/>
        <v>0</v>
      </c>
      <c r="R4671" s="46">
        <f t="shared" si="941"/>
        <v>1666.5600000000002</v>
      </c>
      <c r="S4671" s="58" t="str">
        <f t="shared" si="942"/>
        <v>No Discount</v>
      </c>
      <c r="T4671" s="46" t="str">
        <f t="shared" si="943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944"/>
        <v>0</v>
      </c>
      <c r="W4671" s="46">
        <f t="shared" si="945"/>
        <v>1666.5600000000002</v>
      </c>
      <c r="X4671" s="58">
        <f t="shared" si="946"/>
        <v>0</v>
      </c>
      <c r="Y4671" s="46" t="str">
        <f t="shared" si="947"/>
        <v>Yes</v>
      </c>
      <c r="Z4671" s="46" t="str">
        <f t="shared" si="948"/>
        <v>MID</v>
      </c>
    </row>
    <row r="4672" spans="1:26" x14ac:dyDescent="0.25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936"/>
        <v>1072</v>
      </c>
      <c r="L4672" s="46">
        <f t="shared" si="937"/>
        <v>1136</v>
      </c>
      <c r="M4672" s="46">
        <v>30</v>
      </c>
      <c r="N4672" s="46">
        <f t="shared" si="938"/>
        <v>1166</v>
      </c>
      <c r="O4672" s="46">
        <f t="shared" si="939"/>
        <v>94</v>
      </c>
      <c r="P4672" s="46" t="s">
        <v>28</v>
      </c>
      <c r="Q4672" s="58">
        <f t="shared" si="940"/>
        <v>0</v>
      </c>
      <c r="R4672" s="46" t="str">
        <f t="shared" si="941"/>
        <v>-</v>
      </c>
      <c r="S4672" s="58" t="str">
        <f t="shared" si="942"/>
        <v>No Discount</v>
      </c>
      <c r="T4672" s="46" t="str">
        <f t="shared" si="943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944"/>
        <v>0</v>
      </c>
      <c r="W4672" s="46" t="str">
        <f t="shared" si="945"/>
        <v>-</v>
      </c>
      <c r="X4672" s="58">
        <f t="shared" si="946"/>
        <v>0</v>
      </c>
      <c r="Y4672" s="46" t="str">
        <f t="shared" si="947"/>
        <v>No</v>
      </c>
      <c r="Z4672" s="46" t="str">
        <f t="shared" si="948"/>
        <v>MID</v>
      </c>
    </row>
    <row r="4673" spans="1:26" x14ac:dyDescent="0.25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936"/>
        <v>1188</v>
      </c>
      <c r="L4673" s="46">
        <f t="shared" si="937"/>
        <v>1296</v>
      </c>
      <c r="M4673" s="46">
        <v>30</v>
      </c>
      <c r="N4673" s="46">
        <f t="shared" si="938"/>
        <v>1326</v>
      </c>
      <c r="O4673" s="46">
        <f t="shared" si="939"/>
        <v>138</v>
      </c>
      <c r="P4673" s="46" t="s">
        <v>30</v>
      </c>
      <c r="Q4673" s="58">
        <f t="shared" si="940"/>
        <v>0</v>
      </c>
      <c r="R4673" s="46" t="str">
        <f t="shared" si="941"/>
        <v>-</v>
      </c>
      <c r="S4673" s="58" t="str">
        <f t="shared" si="942"/>
        <v>No Discount</v>
      </c>
      <c r="T4673" s="46" t="str">
        <f t="shared" si="943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944"/>
        <v>0</v>
      </c>
      <c r="W4673" s="46" t="str">
        <f t="shared" si="945"/>
        <v>-</v>
      </c>
      <c r="X4673" s="58">
        <f t="shared" si="946"/>
        <v>0</v>
      </c>
      <c r="Y4673" s="46" t="str">
        <f t="shared" si="947"/>
        <v>No</v>
      </c>
      <c r="Z4673" s="46" t="str">
        <f t="shared" si="948"/>
        <v>MID</v>
      </c>
    </row>
    <row r="4674" spans="1:26" x14ac:dyDescent="0.25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936"/>
        <v>2540</v>
      </c>
      <c r="L4674" s="46">
        <f t="shared" si="937"/>
        <v>2716</v>
      </c>
      <c r="M4674" s="46">
        <v>54</v>
      </c>
      <c r="N4674" s="46">
        <f t="shared" si="938"/>
        <v>2770</v>
      </c>
      <c r="O4674" s="46">
        <f t="shared" si="939"/>
        <v>230</v>
      </c>
      <c r="P4674" s="46" t="s">
        <v>30</v>
      </c>
      <c r="Q4674" s="58">
        <f t="shared" si="940"/>
        <v>0</v>
      </c>
      <c r="R4674" s="46" t="str">
        <f t="shared" si="941"/>
        <v>-</v>
      </c>
      <c r="S4674" s="58" t="str">
        <f t="shared" si="942"/>
        <v>No Discount</v>
      </c>
      <c r="T4674" s="46" t="str">
        <f t="shared" si="943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944"/>
        <v>0</v>
      </c>
      <c r="W4674" s="46" t="str">
        <f t="shared" si="945"/>
        <v>-</v>
      </c>
      <c r="X4674" s="58">
        <f t="shared" si="946"/>
        <v>0</v>
      </c>
      <c r="Y4674" s="46" t="str">
        <f t="shared" si="947"/>
        <v>No</v>
      </c>
      <c r="Z4674" s="46" t="str">
        <f t="shared" si="948"/>
        <v>HIGH</v>
      </c>
    </row>
    <row r="4675" spans="1:26" x14ac:dyDescent="0.25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949">I4675*J4675</f>
        <v>2229</v>
      </c>
      <c r="L4675" s="46">
        <f t="shared" ref="L4675:L4738" si="950">H4675*J4675</f>
        <v>2273</v>
      </c>
      <c r="M4675" s="46">
        <v>44</v>
      </c>
      <c r="N4675" s="46">
        <f t="shared" ref="N4675:N4738" si="951">L4675+M4675</f>
        <v>2317</v>
      </c>
      <c r="O4675" s="46">
        <f t="shared" ref="O4675:O4738" si="952">N4675-K4675</f>
        <v>88</v>
      </c>
      <c r="P4675" s="46" t="s">
        <v>30</v>
      </c>
      <c r="Q4675" s="58">
        <f t="shared" ref="Q4675:Q4738" si="953">IF(E4675="Amazon",30%,0)</f>
        <v>0</v>
      </c>
      <c r="R4675" s="46" t="str">
        <f t="shared" ref="R4675:R4738" si="954">IF(E4675="Amazon",30%*N4675,IF(E4675="Flipkart",28%*N4675,IF(E4675="India Mart",15%*N4675,"-")))</f>
        <v>-</v>
      </c>
      <c r="S4675" s="58" t="str">
        <f t="shared" ref="S4675:S4738" si="955">IF(AND(E4675="Website",N4675&gt;25000),2%,"No Discount")</f>
        <v>No Discount</v>
      </c>
      <c r="T4675" s="46" t="str">
        <f t="shared" ref="T4675:T4738" si="956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ref="V4675:V4738" si="957">IF(E4675="Amazon",30%,0%)</f>
        <v>0</v>
      </c>
      <c r="W4675" s="46" t="str">
        <f t="shared" ref="W4675:W4738" si="958">IF(E4675="Amazon",N4675*30%,IF(E4675="flipkart",N4675*28%,IF(E4675="indiamart",N4675*15%,"-")))</f>
        <v>-</v>
      </c>
      <c r="X4675" s="58">
        <f t="shared" ref="X4675:X4738" si="959">IF(AND(E4675="website",N4675&gt;25000),2%,0%)</f>
        <v>0</v>
      </c>
      <c r="Y4675" s="46" t="str">
        <f t="shared" ref="Y4675:Y4738" si="960">IF(OR(D4675="Furniture",D4675="Technology"),"Yes","No")</f>
        <v>Yes</v>
      </c>
      <c r="Z4675" s="46" t="str">
        <f t="shared" ref="Z4675:Z4738" si="961">_xlfn.IFS(M4675&lt;=20,"LOW",M4675&lt;=40,"MID",M4675&lt;=60,"HIGH",M4675&gt;60,"Very high")</f>
        <v>HIGH</v>
      </c>
    </row>
    <row r="4676" spans="1:26" x14ac:dyDescent="0.25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949"/>
        <v>131936</v>
      </c>
      <c r="L4676" s="46">
        <f t="shared" si="950"/>
        <v>148001</v>
      </c>
      <c r="M4676" s="46">
        <v>88</v>
      </c>
      <c r="N4676" s="46">
        <f t="shared" si="951"/>
        <v>148089</v>
      </c>
      <c r="O4676" s="46">
        <f t="shared" si="952"/>
        <v>16153</v>
      </c>
      <c r="P4676" s="46" t="s">
        <v>152</v>
      </c>
      <c r="Q4676" s="58">
        <f t="shared" si="953"/>
        <v>0</v>
      </c>
      <c r="R4676" s="46" t="str">
        <f t="shared" si="954"/>
        <v>-</v>
      </c>
      <c r="S4676" s="58">
        <f t="shared" si="955"/>
        <v>0.02</v>
      </c>
      <c r="T4676" s="46" t="str">
        <f t="shared" si="956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957"/>
        <v>0</v>
      </c>
      <c r="W4676" s="46" t="str">
        <f t="shared" si="958"/>
        <v>-</v>
      </c>
      <c r="X4676" s="58">
        <f t="shared" si="959"/>
        <v>0.02</v>
      </c>
      <c r="Y4676" s="46" t="str">
        <f t="shared" si="960"/>
        <v>Yes</v>
      </c>
      <c r="Z4676" s="46" t="str">
        <f t="shared" si="961"/>
        <v>Very high</v>
      </c>
    </row>
    <row r="4677" spans="1:26" x14ac:dyDescent="0.25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949"/>
        <v>1428</v>
      </c>
      <c r="L4677" s="46">
        <f t="shared" si="950"/>
        <v>1587</v>
      </c>
      <c r="M4677" s="46">
        <v>63</v>
      </c>
      <c r="N4677" s="46">
        <f t="shared" si="951"/>
        <v>1650</v>
      </c>
      <c r="O4677" s="46">
        <f t="shared" si="952"/>
        <v>222</v>
      </c>
      <c r="P4677" s="46" t="s">
        <v>64</v>
      </c>
      <c r="Q4677" s="58">
        <f t="shared" si="953"/>
        <v>0</v>
      </c>
      <c r="R4677" s="46" t="str">
        <f t="shared" si="954"/>
        <v>-</v>
      </c>
      <c r="S4677" s="58" t="str">
        <f t="shared" si="955"/>
        <v>No Discount</v>
      </c>
      <c r="T4677" s="46" t="str">
        <f t="shared" si="956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957"/>
        <v>0</v>
      </c>
      <c r="W4677" s="46" t="str">
        <f t="shared" si="958"/>
        <v>-</v>
      </c>
      <c r="X4677" s="58">
        <f t="shared" si="959"/>
        <v>0</v>
      </c>
      <c r="Y4677" s="46" t="str">
        <f t="shared" si="960"/>
        <v>Yes</v>
      </c>
      <c r="Z4677" s="46" t="str">
        <f t="shared" si="961"/>
        <v>Very high</v>
      </c>
    </row>
    <row r="4678" spans="1:26" x14ac:dyDescent="0.25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949"/>
        <v>1592</v>
      </c>
      <c r="L4678" s="46">
        <f t="shared" si="950"/>
        <v>1770</v>
      </c>
      <c r="M4678" s="46">
        <v>40</v>
      </c>
      <c r="N4678" s="46">
        <f t="shared" si="951"/>
        <v>1810</v>
      </c>
      <c r="O4678" s="46">
        <f t="shared" si="952"/>
        <v>218</v>
      </c>
      <c r="P4678" s="46" t="s">
        <v>28</v>
      </c>
      <c r="Q4678" s="58">
        <f t="shared" si="953"/>
        <v>0</v>
      </c>
      <c r="R4678" s="46">
        <f t="shared" si="954"/>
        <v>506.80000000000007</v>
      </c>
      <c r="S4678" s="58" t="str">
        <f t="shared" si="955"/>
        <v>No Discount</v>
      </c>
      <c r="T4678" s="46" t="str">
        <f t="shared" si="956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957"/>
        <v>0</v>
      </c>
      <c r="W4678" s="46">
        <f t="shared" si="958"/>
        <v>506.80000000000007</v>
      </c>
      <c r="X4678" s="58">
        <f t="shared" si="959"/>
        <v>0</v>
      </c>
      <c r="Y4678" s="46" t="str">
        <f t="shared" si="960"/>
        <v>Yes</v>
      </c>
      <c r="Z4678" s="46" t="str">
        <f t="shared" si="961"/>
        <v>MID</v>
      </c>
    </row>
    <row r="4679" spans="1:26" x14ac:dyDescent="0.25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949"/>
        <v>10717</v>
      </c>
      <c r="L4679" s="46">
        <f t="shared" si="950"/>
        <v>11032</v>
      </c>
      <c r="M4679" s="46">
        <v>49</v>
      </c>
      <c r="N4679" s="46">
        <f t="shared" si="951"/>
        <v>11081</v>
      </c>
      <c r="O4679" s="46">
        <f t="shared" si="952"/>
        <v>364</v>
      </c>
      <c r="P4679" s="46" t="s">
        <v>30</v>
      </c>
      <c r="Q4679" s="58">
        <f t="shared" si="953"/>
        <v>0</v>
      </c>
      <c r="R4679" s="46" t="str">
        <f t="shared" si="954"/>
        <v>-</v>
      </c>
      <c r="S4679" s="58" t="str">
        <f t="shared" si="955"/>
        <v>No Discount</v>
      </c>
      <c r="T4679" s="46" t="str">
        <f t="shared" si="956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957"/>
        <v>0</v>
      </c>
      <c r="W4679" s="46" t="str">
        <f t="shared" si="958"/>
        <v>-</v>
      </c>
      <c r="X4679" s="58">
        <f t="shared" si="959"/>
        <v>0</v>
      </c>
      <c r="Y4679" s="46" t="str">
        <f t="shared" si="960"/>
        <v>Yes</v>
      </c>
      <c r="Z4679" s="46" t="str">
        <f t="shared" si="961"/>
        <v>HIGH</v>
      </c>
    </row>
    <row r="4680" spans="1:26" x14ac:dyDescent="0.25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949"/>
        <v>3105</v>
      </c>
      <c r="L4680" s="46">
        <f t="shared" si="950"/>
        <v>3289</v>
      </c>
      <c r="M4680" s="46">
        <v>24</v>
      </c>
      <c r="N4680" s="46">
        <f t="shared" si="951"/>
        <v>3313</v>
      </c>
      <c r="O4680" s="46">
        <f t="shared" si="952"/>
        <v>208</v>
      </c>
      <c r="P4680" s="46" t="s">
        <v>30</v>
      </c>
      <c r="Q4680" s="58">
        <f t="shared" si="953"/>
        <v>0</v>
      </c>
      <c r="R4680" s="46">
        <f t="shared" si="954"/>
        <v>927.6400000000001</v>
      </c>
      <c r="S4680" s="58" t="str">
        <f t="shared" si="955"/>
        <v>No Discount</v>
      </c>
      <c r="T4680" s="46" t="str">
        <f t="shared" si="956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957"/>
        <v>0</v>
      </c>
      <c r="W4680" s="46">
        <f t="shared" si="958"/>
        <v>927.6400000000001</v>
      </c>
      <c r="X4680" s="58">
        <f t="shared" si="959"/>
        <v>0</v>
      </c>
      <c r="Y4680" s="46" t="str">
        <f t="shared" si="960"/>
        <v>No</v>
      </c>
      <c r="Z4680" s="46" t="str">
        <f t="shared" si="961"/>
        <v>MID</v>
      </c>
    </row>
    <row r="4681" spans="1:26" x14ac:dyDescent="0.25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949"/>
        <v>8033</v>
      </c>
      <c r="L4681" s="46">
        <f t="shared" si="950"/>
        <v>8351</v>
      </c>
      <c r="M4681" s="46">
        <v>54</v>
      </c>
      <c r="N4681" s="46">
        <f t="shared" si="951"/>
        <v>8405</v>
      </c>
      <c r="O4681" s="46">
        <f t="shared" si="952"/>
        <v>372</v>
      </c>
      <c r="P4681" s="46" t="s">
        <v>28</v>
      </c>
      <c r="Q4681" s="58">
        <f t="shared" si="953"/>
        <v>0</v>
      </c>
      <c r="R4681" s="46" t="str">
        <f t="shared" si="954"/>
        <v>-</v>
      </c>
      <c r="S4681" s="58" t="str">
        <f t="shared" si="955"/>
        <v>No Discount</v>
      </c>
      <c r="T4681" s="46" t="str">
        <f t="shared" si="956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957"/>
        <v>0</v>
      </c>
      <c r="W4681" s="46" t="str">
        <f t="shared" si="958"/>
        <v>-</v>
      </c>
      <c r="X4681" s="58">
        <f t="shared" si="959"/>
        <v>0</v>
      </c>
      <c r="Y4681" s="46" t="str">
        <f t="shared" si="960"/>
        <v>Yes</v>
      </c>
      <c r="Z4681" s="46" t="str">
        <f t="shared" si="961"/>
        <v>HIGH</v>
      </c>
    </row>
    <row r="4682" spans="1:26" x14ac:dyDescent="0.25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949"/>
        <v>6541</v>
      </c>
      <c r="L4682" s="46">
        <f t="shared" si="950"/>
        <v>7141</v>
      </c>
      <c r="M4682" s="46">
        <v>70</v>
      </c>
      <c r="N4682" s="46">
        <f t="shared" si="951"/>
        <v>7211</v>
      </c>
      <c r="O4682" s="46">
        <f t="shared" si="952"/>
        <v>670</v>
      </c>
      <c r="P4682" s="46" t="s">
        <v>30</v>
      </c>
      <c r="Q4682" s="58">
        <f t="shared" si="953"/>
        <v>0</v>
      </c>
      <c r="R4682" s="46" t="str">
        <f t="shared" si="954"/>
        <v>-</v>
      </c>
      <c r="S4682" s="58" t="str">
        <f t="shared" si="955"/>
        <v>No Discount</v>
      </c>
      <c r="T4682" s="46" t="str">
        <f t="shared" si="956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957"/>
        <v>0</v>
      </c>
      <c r="W4682" s="46" t="str">
        <f t="shared" si="958"/>
        <v>-</v>
      </c>
      <c r="X4682" s="58">
        <f t="shared" si="959"/>
        <v>0</v>
      </c>
      <c r="Y4682" s="46" t="str">
        <f t="shared" si="960"/>
        <v>Yes</v>
      </c>
      <c r="Z4682" s="46" t="str">
        <f t="shared" si="961"/>
        <v>Very high</v>
      </c>
    </row>
    <row r="4683" spans="1:26" x14ac:dyDescent="0.25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949"/>
        <v>1592</v>
      </c>
      <c r="L4683" s="46">
        <f t="shared" si="950"/>
        <v>1772</v>
      </c>
      <c r="M4683" s="46">
        <v>69</v>
      </c>
      <c r="N4683" s="46">
        <f t="shared" si="951"/>
        <v>1841</v>
      </c>
      <c r="O4683" s="46">
        <f t="shared" si="952"/>
        <v>249</v>
      </c>
      <c r="P4683" s="46" t="s">
        <v>30</v>
      </c>
      <c r="Q4683" s="58">
        <f t="shared" si="953"/>
        <v>0</v>
      </c>
      <c r="R4683" s="46">
        <f t="shared" si="954"/>
        <v>276.14999999999998</v>
      </c>
      <c r="S4683" s="58" t="str">
        <f t="shared" si="955"/>
        <v>No Discount</v>
      </c>
      <c r="T4683" s="46" t="str">
        <f t="shared" si="956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957"/>
        <v>0</v>
      </c>
      <c r="W4683" s="46" t="str">
        <f t="shared" si="958"/>
        <v>-</v>
      </c>
      <c r="X4683" s="58">
        <f t="shared" si="959"/>
        <v>0</v>
      </c>
      <c r="Y4683" s="46" t="str">
        <f t="shared" si="960"/>
        <v>No</v>
      </c>
      <c r="Z4683" s="46" t="str">
        <f t="shared" si="961"/>
        <v>Very high</v>
      </c>
    </row>
    <row r="4684" spans="1:26" x14ac:dyDescent="0.25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949"/>
        <v>678</v>
      </c>
      <c r="L4684" s="46">
        <f t="shared" si="950"/>
        <v>750</v>
      </c>
      <c r="M4684" s="46">
        <v>30</v>
      </c>
      <c r="N4684" s="46">
        <f t="shared" si="951"/>
        <v>780</v>
      </c>
      <c r="O4684" s="46">
        <f t="shared" si="952"/>
        <v>102</v>
      </c>
      <c r="P4684" s="46" t="s">
        <v>30</v>
      </c>
      <c r="Q4684" s="58">
        <f t="shared" si="953"/>
        <v>0</v>
      </c>
      <c r="R4684" s="46">
        <f t="shared" si="954"/>
        <v>218.40000000000003</v>
      </c>
      <c r="S4684" s="58" t="str">
        <f t="shared" si="955"/>
        <v>No Discount</v>
      </c>
      <c r="T4684" s="46" t="str">
        <f t="shared" si="956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957"/>
        <v>0</v>
      </c>
      <c r="W4684" s="46">
        <f t="shared" si="958"/>
        <v>218.40000000000003</v>
      </c>
      <c r="X4684" s="58">
        <f t="shared" si="959"/>
        <v>0</v>
      </c>
      <c r="Y4684" s="46" t="str">
        <f t="shared" si="960"/>
        <v>No</v>
      </c>
      <c r="Z4684" s="46" t="str">
        <f t="shared" si="961"/>
        <v>MID</v>
      </c>
    </row>
    <row r="4685" spans="1:26" x14ac:dyDescent="0.25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949"/>
        <v>748</v>
      </c>
      <c r="L4685" s="46">
        <f t="shared" si="950"/>
        <v>808</v>
      </c>
      <c r="M4685" s="46">
        <v>30</v>
      </c>
      <c r="N4685" s="46">
        <f t="shared" si="951"/>
        <v>838</v>
      </c>
      <c r="O4685" s="46">
        <f t="shared" si="952"/>
        <v>90</v>
      </c>
      <c r="P4685" s="46" t="s">
        <v>30</v>
      </c>
      <c r="Q4685" s="58">
        <f t="shared" si="953"/>
        <v>0</v>
      </c>
      <c r="R4685" s="46" t="str">
        <f t="shared" si="954"/>
        <v>-</v>
      </c>
      <c r="S4685" s="58" t="str">
        <f t="shared" si="955"/>
        <v>No Discount</v>
      </c>
      <c r="T4685" s="46" t="str">
        <f t="shared" si="956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957"/>
        <v>0</v>
      </c>
      <c r="W4685" s="46" t="str">
        <f t="shared" si="958"/>
        <v>-</v>
      </c>
      <c r="X4685" s="58">
        <f t="shared" si="959"/>
        <v>0</v>
      </c>
      <c r="Y4685" s="46" t="str">
        <f t="shared" si="960"/>
        <v>No</v>
      </c>
      <c r="Z4685" s="46" t="str">
        <f t="shared" si="961"/>
        <v>MID</v>
      </c>
    </row>
    <row r="4686" spans="1:26" x14ac:dyDescent="0.25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949"/>
        <v>7100</v>
      </c>
      <c r="L4686" s="46">
        <f t="shared" si="950"/>
        <v>7820</v>
      </c>
      <c r="M4686" s="46">
        <v>64</v>
      </c>
      <c r="N4686" s="46">
        <f t="shared" si="951"/>
        <v>7884</v>
      </c>
      <c r="O4686" s="46">
        <f t="shared" si="952"/>
        <v>784</v>
      </c>
      <c r="P4686" s="46" t="s">
        <v>30</v>
      </c>
      <c r="Q4686" s="58">
        <f t="shared" si="953"/>
        <v>0</v>
      </c>
      <c r="R4686" s="46" t="str">
        <f t="shared" si="954"/>
        <v>-</v>
      </c>
      <c r="S4686" s="58" t="str">
        <f t="shared" si="955"/>
        <v>No Discount</v>
      </c>
      <c r="T4686" s="46" t="str">
        <f t="shared" si="956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957"/>
        <v>0</v>
      </c>
      <c r="W4686" s="46" t="str">
        <f t="shared" si="958"/>
        <v>-</v>
      </c>
      <c r="X4686" s="58">
        <f t="shared" si="959"/>
        <v>0</v>
      </c>
      <c r="Y4686" s="46" t="str">
        <f t="shared" si="960"/>
        <v>No</v>
      </c>
      <c r="Z4686" s="46" t="str">
        <f t="shared" si="961"/>
        <v>Very high</v>
      </c>
    </row>
    <row r="4687" spans="1:26" x14ac:dyDescent="0.25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949"/>
        <v>3591</v>
      </c>
      <c r="L4687" s="46">
        <f t="shared" si="950"/>
        <v>3915</v>
      </c>
      <c r="M4687" s="46">
        <v>43</v>
      </c>
      <c r="N4687" s="46">
        <f t="shared" si="951"/>
        <v>3958</v>
      </c>
      <c r="O4687" s="46">
        <f t="shared" si="952"/>
        <v>367</v>
      </c>
      <c r="P4687" s="46" t="s">
        <v>30</v>
      </c>
      <c r="Q4687" s="58">
        <f t="shared" si="953"/>
        <v>0</v>
      </c>
      <c r="R4687" s="46" t="str">
        <f t="shared" si="954"/>
        <v>-</v>
      </c>
      <c r="S4687" s="58" t="str">
        <f t="shared" si="955"/>
        <v>No Discount</v>
      </c>
      <c r="T4687" s="46" t="str">
        <f t="shared" si="956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957"/>
        <v>0</v>
      </c>
      <c r="W4687" s="46" t="str">
        <f t="shared" si="958"/>
        <v>-</v>
      </c>
      <c r="X4687" s="58">
        <f t="shared" si="959"/>
        <v>0</v>
      </c>
      <c r="Y4687" s="46" t="str">
        <f t="shared" si="960"/>
        <v>Yes</v>
      </c>
      <c r="Z4687" s="46" t="str">
        <f t="shared" si="961"/>
        <v>HIGH</v>
      </c>
    </row>
    <row r="4688" spans="1:26" x14ac:dyDescent="0.25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949"/>
        <v>4079</v>
      </c>
      <c r="L4688" s="46">
        <f t="shared" si="950"/>
        <v>4443</v>
      </c>
      <c r="M4688" s="46">
        <v>96</v>
      </c>
      <c r="N4688" s="46">
        <f t="shared" si="951"/>
        <v>4539</v>
      </c>
      <c r="O4688" s="46">
        <f t="shared" si="952"/>
        <v>460</v>
      </c>
      <c r="P4688" s="46" t="s">
        <v>28</v>
      </c>
      <c r="Q4688" s="58">
        <f t="shared" si="953"/>
        <v>0.3</v>
      </c>
      <c r="R4688" s="46">
        <f t="shared" si="954"/>
        <v>1361.7</v>
      </c>
      <c r="S4688" s="58" t="str">
        <f t="shared" si="955"/>
        <v>No Discount</v>
      </c>
      <c r="T4688" s="46" t="str">
        <f t="shared" si="956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957"/>
        <v>0.3</v>
      </c>
      <c r="W4688" s="46">
        <f t="shared" si="958"/>
        <v>1361.7</v>
      </c>
      <c r="X4688" s="58">
        <f t="shared" si="959"/>
        <v>0</v>
      </c>
      <c r="Y4688" s="46" t="str">
        <f t="shared" si="960"/>
        <v>Yes</v>
      </c>
      <c r="Z4688" s="46" t="str">
        <f t="shared" si="961"/>
        <v>Very high</v>
      </c>
    </row>
    <row r="4689" spans="1:26" x14ac:dyDescent="0.25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949"/>
        <v>4244</v>
      </c>
      <c r="L4689" s="46">
        <f t="shared" si="950"/>
        <v>4584</v>
      </c>
      <c r="M4689" s="46">
        <v>77</v>
      </c>
      <c r="N4689" s="46">
        <f t="shared" si="951"/>
        <v>4661</v>
      </c>
      <c r="O4689" s="46">
        <f t="shared" si="952"/>
        <v>417</v>
      </c>
      <c r="P4689" s="46" t="s">
        <v>28</v>
      </c>
      <c r="Q4689" s="58">
        <f t="shared" si="953"/>
        <v>0</v>
      </c>
      <c r="R4689" s="46" t="str">
        <f t="shared" si="954"/>
        <v>-</v>
      </c>
      <c r="S4689" s="58" t="str">
        <f t="shared" si="955"/>
        <v>No Discount</v>
      </c>
      <c r="T4689" s="46" t="str">
        <f t="shared" si="956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957"/>
        <v>0</v>
      </c>
      <c r="W4689" s="46" t="str">
        <f t="shared" si="958"/>
        <v>-</v>
      </c>
      <c r="X4689" s="58">
        <f t="shared" si="959"/>
        <v>0</v>
      </c>
      <c r="Y4689" s="46" t="str">
        <f t="shared" si="960"/>
        <v>No</v>
      </c>
      <c r="Z4689" s="46" t="str">
        <f t="shared" si="961"/>
        <v>Very high</v>
      </c>
    </row>
    <row r="4690" spans="1:26" x14ac:dyDescent="0.25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949"/>
        <v>176</v>
      </c>
      <c r="L4690" s="46">
        <f t="shared" si="950"/>
        <v>187</v>
      </c>
      <c r="M4690" s="46">
        <v>30</v>
      </c>
      <c r="N4690" s="46">
        <f t="shared" si="951"/>
        <v>217</v>
      </c>
      <c r="O4690" s="46">
        <f t="shared" si="952"/>
        <v>41</v>
      </c>
      <c r="P4690" s="46" t="s">
        <v>64</v>
      </c>
      <c r="Q4690" s="58">
        <f t="shared" si="953"/>
        <v>0</v>
      </c>
      <c r="R4690" s="46">
        <f t="shared" si="954"/>
        <v>32.549999999999997</v>
      </c>
      <c r="S4690" s="58" t="str">
        <f t="shared" si="955"/>
        <v>No Discount</v>
      </c>
      <c r="T4690" s="46" t="str">
        <f t="shared" si="956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957"/>
        <v>0</v>
      </c>
      <c r="W4690" s="46" t="str">
        <f t="shared" si="958"/>
        <v>-</v>
      </c>
      <c r="X4690" s="58">
        <f t="shared" si="959"/>
        <v>0</v>
      </c>
      <c r="Y4690" s="46" t="str">
        <f t="shared" si="960"/>
        <v>No</v>
      </c>
      <c r="Z4690" s="46" t="str">
        <f t="shared" si="961"/>
        <v>MID</v>
      </c>
    </row>
    <row r="4691" spans="1:26" x14ac:dyDescent="0.25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949"/>
        <v>300</v>
      </c>
      <c r="L4691" s="46">
        <f t="shared" si="950"/>
        <v>316</v>
      </c>
      <c r="M4691" s="46">
        <v>10</v>
      </c>
      <c r="N4691" s="46">
        <f t="shared" si="951"/>
        <v>326</v>
      </c>
      <c r="O4691" s="46">
        <f t="shared" si="952"/>
        <v>26</v>
      </c>
      <c r="P4691" s="46" t="s">
        <v>28</v>
      </c>
      <c r="Q4691" s="58">
        <f t="shared" si="953"/>
        <v>0</v>
      </c>
      <c r="R4691" s="46" t="str">
        <f t="shared" si="954"/>
        <v>-</v>
      </c>
      <c r="S4691" s="58" t="str">
        <f t="shared" si="955"/>
        <v>No Discount</v>
      </c>
      <c r="T4691" s="46" t="str">
        <f t="shared" si="956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957"/>
        <v>0</v>
      </c>
      <c r="W4691" s="46" t="str">
        <f t="shared" si="958"/>
        <v>-</v>
      </c>
      <c r="X4691" s="58">
        <f t="shared" si="959"/>
        <v>0</v>
      </c>
      <c r="Y4691" s="46" t="str">
        <f t="shared" si="960"/>
        <v>No</v>
      </c>
      <c r="Z4691" s="46" t="str">
        <f t="shared" si="961"/>
        <v>LOW</v>
      </c>
    </row>
    <row r="4692" spans="1:26" x14ac:dyDescent="0.25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949"/>
        <v>646</v>
      </c>
      <c r="L4692" s="46">
        <f t="shared" si="950"/>
        <v>691</v>
      </c>
      <c r="M4692" s="46">
        <v>30</v>
      </c>
      <c r="N4692" s="46">
        <f t="shared" si="951"/>
        <v>721</v>
      </c>
      <c r="O4692" s="46">
        <f t="shared" si="952"/>
        <v>75</v>
      </c>
      <c r="P4692" s="46" t="s">
        <v>30</v>
      </c>
      <c r="Q4692" s="58">
        <f t="shared" si="953"/>
        <v>0</v>
      </c>
      <c r="R4692" s="46">
        <f t="shared" si="954"/>
        <v>201.88000000000002</v>
      </c>
      <c r="S4692" s="58" t="str">
        <f t="shared" si="955"/>
        <v>No Discount</v>
      </c>
      <c r="T4692" s="46" t="str">
        <f t="shared" si="956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957"/>
        <v>0</v>
      </c>
      <c r="W4692" s="46">
        <f t="shared" si="958"/>
        <v>201.88000000000002</v>
      </c>
      <c r="X4692" s="58">
        <f t="shared" si="959"/>
        <v>0</v>
      </c>
      <c r="Y4692" s="46" t="str">
        <f t="shared" si="960"/>
        <v>No</v>
      </c>
      <c r="Z4692" s="46" t="str">
        <f t="shared" si="961"/>
        <v>MID</v>
      </c>
    </row>
    <row r="4693" spans="1:26" x14ac:dyDescent="0.25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949"/>
        <v>11616</v>
      </c>
      <c r="L4693" s="46">
        <f t="shared" si="950"/>
        <v>12174</v>
      </c>
      <c r="M4693" s="46">
        <v>49</v>
      </c>
      <c r="N4693" s="46">
        <f t="shared" si="951"/>
        <v>12223</v>
      </c>
      <c r="O4693" s="46">
        <f t="shared" si="952"/>
        <v>607</v>
      </c>
      <c r="P4693" s="46" t="s">
        <v>30</v>
      </c>
      <c r="Q4693" s="58">
        <f t="shared" si="953"/>
        <v>0</v>
      </c>
      <c r="R4693" s="46">
        <f t="shared" si="954"/>
        <v>1833.45</v>
      </c>
      <c r="S4693" s="58" t="str">
        <f t="shared" si="955"/>
        <v>No Discount</v>
      </c>
      <c r="T4693" s="46" t="str">
        <f t="shared" si="956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957"/>
        <v>0</v>
      </c>
      <c r="W4693" s="46" t="str">
        <f t="shared" si="958"/>
        <v>-</v>
      </c>
      <c r="X4693" s="58">
        <f t="shared" si="959"/>
        <v>0</v>
      </c>
      <c r="Y4693" s="46" t="str">
        <f t="shared" si="960"/>
        <v>Yes</v>
      </c>
      <c r="Z4693" s="46" t="str">
        <f t="shared" si="961"/>
        <v>HIGH</v>
      </c>
    </row>
    <row r="4694" spans="1:26" x14ac:dyDescent="0.25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949"/>
        <v>5463</v>
      </c>
      <c r="L4694" s="46">
        <f t="shared" si="950"/>
        <v>5904</v>
      </c>
      <c r="M4694" s="46">
        <v>95</v>
      </c>
      <c r="N4694" s="46">
        <f t="shared" si="951"/>
        <v>5999</v>
      </c>
      <c r="O4694" s="46">
        <f t="shared" si="952"/>
        <v>536</v>
      </c>
      <c r="P4694" s="46" t="s">
        <v>30</v>
      </c>
      <c r="Q4694" s="58">
        <f t="shared" si="953"/>
        <v>0</v>
      </c>
      <c r="R4694" s="46" t="str">
        <f t="shared" si="954"/>
        <v>-</v>
      </c>
      <c r="S4694" s="58" t="str">
        <f t="shared" si="955"/>
        <v>No Discount</v>
      </c>
      <c r="T4694" s="46" t="str">
        <f t="shared" si="956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957"/>
        <v>0</v>
      </c>
      <c r="W4694" s="46" t="str">
        <f t="shared" si="958"/>
        <v>-</v>
      </c>
      <c r="X4694" s="58">
        <f t="shared" si="959"/>
        <v>0</v>
      </c>
      <c r="Y4694" s="46" t="str">
        <f t="shared" si="960"/>
        <v>Yes</v>
      </c>
      <c r="Z4694" s="46" t="str">
        <f t="shared" si="961"/>
        <v>Very high</v>
      </c>
    </row>
    <row r="4695" spans="1:26" x14ac:dyDescent="0.25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949"/>
        <v>6292</v>
      </c>
      <c r="L4695" s="46">
        <f t="shared" si="950"/>
        <v>6540</v>
      </c>
      <c r="M4695" s="46">
        <v>57</v>
      </c>
      <c r="N4695" s="46">
        <f t="shared" si="951"/>
        <v>6597</v>
      </c>
      <c r="O4695" s="46">
        <f t="shared" si="952"/>
        <v>305</v>
      </c>
      <c r="P4695" s="46" t="s">
        <v>30</v>
      </c>
      <c r="Q4695" s="58">
        <f t="shared" si="953"/>
        <v>0</v>
      </c>
      <c r="R4695" s="46">
        <f t="shared" si="954"/>
        <v>1847.16</v>
      </c>
      <c r="S4695" s="58" t="str">
        <f t="shared" si="955"/>
        <v>No Discount</v>
      </c>
      <c r="T4695" s="46" t="str">
        <f t="shared" si="956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957"/>
        <v>0</v>
      </c>
      <c r="W4695" s="46">
        <f t="shared" si="958"/>
        <v>1847.16</v>
      </c>
      <c r="X4695" s="58">
        <f t="shared" si="959"/>
        <v>0</v>
      </c>
      <c r="Y4695" s="46" t="str">
        <f t="shared" si="960"/>
        <v>Yes</v>
      </c>
      <c r="Z4695" s="46" t="str">
        <f t="shared" si="961"/>
        <v>HIGH</v>
      </c>
    </row>
    <row r="4696" spans="1:26" x14ac:dyDescent="0.25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949"/>
        <v>2272</v>
      </c>
      <c r="L4696" s="46">
        <f t="shared" si="950"/>
        <v>2362</v>
      </c>
      <c r="M4696" s="46">
        <v>76</v>
      </c>
      <c r="N4696" s="46">
        <f t="shared" si="951"/>
        <v>2438</v>
      </c>
      <c r="O4696" s="46">
        <f t="shared" si="952"/>
        <v>166</v>
      </c>
      <c r="P4696" s="46" t="s">
        <v>30</v>
      </c>
      <c r="Q4696" s="58">
        <f t="shared" si="953"/>
        <v>0</v>
      </c>
      <c r="R4696" s="46">
        <f t="shared" si="954"/>
        <v>365.7</v>
      </c>
      <c r="S4696" s="58" t="str">
        <f t="shared" si="955"/>
        <v>No Discount</v>
      </c>
      <c r="T4696" s="46" t="str">
        <f t="shared" si="956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957"/>
        <v>0</v>
      </c>
      <c r="W4696" s="46" t="str">
        <f t="shared" si="958"/>
        <v>-</v>
      </c>
      <c r="X4696" s="58">
        <f t="shared" si="959"/>
        <v>0</v>
      </c>
      <c r="Y4696" s="46" t="str">
        <f t="shared" si="960"/>
        <v>Yes</v>
      </c>
      <c r="Z4696" s="46" t="str">
        <f t="shared" si="961"/>
        <v>Very high</v>
      </c>
    </row>
    <row r="4697" spans="1:26" x14ac:dyDescent="0.25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949"/>
        <v>85470</v>
      </c>
      <c r="L4697" s="46">
        <f t="shared" si="950"/>
        <v>92190</v>
      </c>
      <c r="M4697" s="46">
        <v>84</v>
      </c>
      <c r="N4697" s="46">
        <f t="shared" si="951"/>
        <v>92274</v>
      </c>
      <c r="O4697" s="46">
        <f t="shared" si="952"/>
        <v>6804</v>
      </c>
      <c r="P4697" s="46" t="s">
        <v>152</v>
      </c>
      <c r="Q4697" s="58">
        <f t="shared" si="953"/>
        <v>0</v>
      </c>
      <c r="R4697" s="46" t="str">
        <f t="shared" si="954"/>
        <v>-</v>
      </c>
      <c r="S4697" s="58" t="str">
        <f t="shared" si="955"/>
        <v>No Discount</v>
      </c>
      <c r="T4697" s="46" t="str">
        <f t="shared" si="956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957"/>
        <v>0</v>
      </c>
      <c r="W4697" s="46" t="str">
        <f t="shared" si="958"/>
        <v>-</v>
      </c>
      <c r="X4697" s="58">
        <f t="shared" si="959"/>
        <v>0</v>
      </c>
      <c r="Y4697" s="46" t="str">
        <f t="shared" si="960"/>
        <v>Yes</v>
      </c>
      <c r="Z4697" s="46" t="str">
        <f t="shared" si="961"/>
        <v>Very high</v>
      </c>
    </row>
    <row r="4698" spans="1:26" x14ac:dyDescent="0.25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949"/>
        <v>4288</v>
      </c>
      <c r="L4698" s="46">
        <f t="shared" si="950"/>
        <v>4542</v>
      </c>
      <c r="M4698" s="46">
        <v>74</v>
      </c>
      <c r="N4698" s="46">
        <f t="shared" si="951"/>
        <v>4616</v>
      </c>
      <c r="O4698" s="46">
        <f t="shared" si="952"/>
        <v>328</v>
      </c>
      <c r="P4698" s="46" t="s">
        <v>152</v>
      </c>
      <c r="Q4698" s="58">
        <f t="shared" si="953"/>
        <v>0</v>
      </c>
      <c r="R4698" s="46" t="str">
        <f t="shared" si="954"/>
        <v>-</v>
      </c>
      <c r="S4698" s="58" t="str">
        <f t="shared" si="955"/>
        <v>No Discount</v>
      </c>
      <c r="T4698" s="46" t="str">
        <f t="shared" si="956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957"/>
        <v>0</v>
      </c>
      <c r="W4698" s="46" t="str">
        <f t="shared" si="958"/>
        <v>-</v>
      </c>
      <c r="X4698" s="58">
        <f t="shared" si="959"/>
        <v>0</v>
      </c>
      <c r="Y4698" s="46" t="str">
        <f t="shared" si="960"/>
        <v>Yes</v>
      </c>
      <c r="Z4698" s="46" t="str">
        <f t="shared" si="961"/>
        <v>Very high</v>
      </c>
    </row>
    <row r="4699" spans="1:26" x14ac:dyDescent="0.25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949"/>
        <v>430</v>
      </c>
      <c r="L4699" s="46">
        <f t="shared" si="950"/>
        <v>456</v>
      </c>
      <c r="M4699" s="46">
        <v>93</v>
      </c>
      <c r="N4699" s="46">
        <f t="shared" si="951"/>
        <v>549</v>
      </c>
      <c r="O4699" s="46">
        <f t="shared" si="952"/>
        <v>119</v>
      </c>
      <c r="P4699" s="46" t="s">
        <v>28</v>
      </c>
      <c r="Q4699" s="58">
        <f t="shared" si="953"/>
        <v>0</v>
      </c>
      <c r="R4699" s="46" t="str">
        <f t="shared" si="954"/>
        <v>-</v>
      </c>
      <c r="S4699" s="58" t="str">
        <f t="shared" si="955"/>
        <v>No Discount</v>
      </c>
      <c r="T4699" s="46" t="str">
        <f t="shared" si="956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957"/>
        <v>0</v>
      </c>
      <c r="W4699" s="46" t="str">
        <f t="shared" si="958"/>
        <v>-</v>
      </c>
      <c r="X4699" s="58">
        <f t="shared" si="959"/>
        <v>0</v>
      </c>
      <c r="Y4699" s="46" t="str">
        <f t="shared" si="960"/>
        <v>No</v>
      </c>
      <c r="Z4699" s="46" t="str">
        <f t="shared" si="961"/>
        <v>Very high</v>
      </c>
    </row>
    <row r="4700" spans="1:26" x14ac:dyDescent="0.25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949"/>
        <v>13352</v>
      </c>
      <c r="L4700" s="46">
        <f t="shared" si="950"/>
        <v>14272</v>
      </c>
      <c r="M4700" s="46">
        <v>75</v>
      </c>
      <c r="N4700" s="46">
        <f t="shared" si="951"/>
        <v>14347</v>
      </c>
      <c r="O4700" s="46">
        <f t="shared" si="952"/>
        <v>995</v>
      </c>
      <c r="P4700" s="46" t="s">
        <v>30</v>
      </c>
      <c r="Q4700" s="58">
        <f t="shared" si="953"/>
        <v>0</v>
      </c>
      <c r="R4700" s="46">
        <f t="shared" si="954"/>
        <v>2152.0499999999997</v>
      </c>
      <c r="S4700" s="58" t="str">
        <f t="shared" si="955"/>
        <v>No Discount</v>
      </c>
      <c r="T4700" s="46" t="str">
        <f t="shared" si="956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957"/>
        <v>0</v>
      </c>
      <c r="W4700" s="46" t="str">
        <f t="shared" si="958"/>
        <v>-</v>
      </c>
      <c r="X4700" s="58">
        <f t="shared" si="959"/>
        <v>0</v>
      </c>
      <c r="Y4700" s="46" t="str">
        <f t="shared" si="960"/>
        <v>Yes</v>
      </c>
      <c r="Z4700" s="46" t="str">
        <f t="shared" si="961"/>
        <v>Very high</v>
      </c>
    </row>
    <row r="4701" spans="1:26" x14ac:dyDescent="0.25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949"/>
        <v>624</v>
      </c>
      <c r="L4701" s="46">
        <f t="shared" si="950"/>
        <v>666</v>
      </c>
      <c r="M4701" s="46">
        <v>69</v>
      </c>
      <c r="N4701" s="46">
        <f t="shared" si="951"/>
        <v>735</v>
      </c>
      <c r="O4701" s="46">
        <f t="shared" si="952"/>
        <v>111</v>
      </c>
      <c r="P4701" s="46" t="s">
        <v>28</v>
      </c>
      <c r="Q4701" s="58">
        <f t="shared" si="953"/>
        <v>0</v>
      </c>
      <c r="R4701" s="46" t="str">
        <f t="shared" si="954"/>
        <v>-</v>
      </c>
      <c r="S4701" s="58" t="str">
        <f t="shared" si="955"/>
        <v>No Discount</v>
      </c>
      <c r="T4701" s="46" t="str">
        <f t="shared" si="956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957"/>
        <v>0</v>
      </c>
      <c r="W4701" s="46" t="str">
        <f t="shared" si="958"/>
        <v>-</v>
      </c>
      <c r="X4701" s="58">
        <f t="shared" si="959"/>
        <v>0</v>
      </c>
      <c r="Y4701" s="46" t="str">
        <f t="shared" si="960"/>
        <v>No</v>
      </c>
      <c r="Z4701" s="46" t="str">
        <f t="shared" si="961"/>
        <v>Very high</v>
      </c>
    </row>
    <row r="4702" spans="1:26" x14ac:dyDescent="0.25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949"/>
        <v>22896</v>
      </c>
      <c r="L4702" s="46">
        <f t="shared" si="950"/>
        <v>23796</v>
      </c>
      <c r="M4702" s="46">
        <v>89</v>
      </c>
      <c r="N4702" s="46">
        <f t="shared" si="951"/>
        <v>23885</v>
      </c>
      <c r="O4702" s="46">
        <f t="shared" si="952"/>
        <v>989</v>
      </c>
      <c r="P4702" s="46" t="s">
        <v>30</v>
      </c>
      <c r="Q4702" s="58">
        <f t="shared" si="953"/>
        <v>0</v>
      </c>
      <c r="R4702" s="46">
        <f t="shared" si="954"/>
        <v>6687.8000000000011</v>
      </c>
      <c r="S4702" s="58" t="str">
        <f t="shared" si="955"/>
        <v>No Discount</v>
      </c>
      <c r="T4702" s="46" t="str">
        <f t="shared" si="956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957"/>
        <v>0</v>
      </c>
      <c r="W4702" s="46">
        <f t="shared" si="958"/>
        <v>6687.8000000000011</v>
      </c>
      <c r="X4702" s="58">
        <f t="shared" si="959"/>
        <v>0</v>
      </c>
      <c r="Y4702" s="46" t="str">
        <f t="shared" si="960"/>
        <v>Yes</v>
      </c>
      <c r="Z4702" s="46" t="str">
        <f t="shared" si="961"/>
        <v>Very high</v>
      </c>
    </row>
    <row r="4703" spans="1:26" x14ac:dyDescent="0.25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949"/>
        <v>1408</v>
      </c>
      <c r="L4703" s="46">
        <f t="shared" si="950"/>
        <v>1496</v>
      </c>
      <c r="M4703" s="46">
        <v>30</v>
      </c>
      <c r="N4703" s="46">
        <f t="shared" si="951"/>
        <v>1526</v>
      </c>
      <c r="O4703" s="46">
        <f t="shared" si="952"/>
        <v>118</v>
      </c>
      <c r="P4703" s="46" t="s">
        <v>30</v>
      </c>
      <c r="Q4703" s="58">
        <f t="shared" si="953"/>
        <v>0</v>
      </c>
      <c r="R4703" s="46" t="str">
        <f t="shared" si="954"/>
        <v>-</v>
      </c>
      <c r="S4703" s="58" t="str">
        <f t="shared" si="955"/>
        <v>No Discount</v>
      </c>
      <c r="T4703" s="46" t="str">
        <f t="shared" si="956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957"/>
        <v>0</v>
      </c>
      <c r="W4703" s="46" t="str">
        <f t="shared" si="958"/>
        <v>-</v>
      </c>
      <c r="X4703" s="58">
        <f t="shared" si="959"/>
        <v>0</v>
      </c>
      <c r="Y4703" s="46" t="str">
        <f t="shared" si="960"/>
        <v>No</v>
      </c>
      <c r="Z4703" s="46" t="str">
        <f t="shared" si="961"/>
        <v>MID</v>
      </c>
    </row>
    <row r="4704" spans="1:26" x14ac:dyDescent="0.25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949"/>
        <v>2435</v>
      </c>
      <c r="L4704" s="46">
        <f t="shared" si="950"/>
        <v>2655</v>
      </c>
      <c r="M4704" s="46">
        <v>25</v>
      </c>
      <c r="N4704" s="46">
        <f t="shared" si="951"/>
        <v>2680</v>
      </c>
      <c r="O4704" s="46">
        <f t="shared" si="952"/>
        <v>245</v>
      </c>
      <c r="P4704" s="46" t="s">
        <v>28</v>
      </c>
      <c r="Q4704" s="58">
        <f t="shared" si="953"/>
        <v>0.3</v>
      </c>
      <c r="R4704" s="46">
        <f t="shared" si="954"/>
        <v>804</v>
      </c>
      <c r="S4704" s="58" t="str">
        <f t="shared" si="955"/>
        <v>No Discount</v>
      </c>
      <c r="T4704" s="46" t="str">
        <f t="shared" si="956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957"/>
        <v>0.3</v>
      </c>
      <c r="W4704" s="46">
        <f t="shared" si="958"/>
        <v>804</v>
      </c>
      <c r="X4704" s="58">
        <f t="shared" si="959"/>
        <v>0</v>
      </c>
      <c r="Y4704" s="46" t="str">
        <f t="shared" si="960"/>
        <v>No</v>
      </c>
      <c r="Z4704" s="46" t="str">
        <f t="shared" si="961"/>
        <v>MID</v>
      </c>
    </row>
    <row r="4705" spans="1:26" x14ac:dyDescent="0.25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949"/>
        <v>300</v>
      </c>
      <c r="L4705" s="46">
        <f t="shared" si="950"/>
        <v>320</v>
      </c>
      <c r="M4705" s="46">
        <v>10</v>
      </c>
      <c r="N4705" s="46">
        <f t="shared" si="951"/>
        <v>330</v>
      </c>
      <c r="O4705" s="46">
        <f t="shared" si="952"/>
        <v>30</v>
      </c>
      <c r="P4705" s="46" t="s">
        <v>28</v>
      </c>
      <c r="Q4705" s="58">
        <f t="shared" si="953"/>
        <v>0</v>
      </c>
      <c r="R4705" s="46" t="str">
        <f t="shared" si="954"/>
        <v>-</v>
      </c>
      <c r="S4705" s="58" t="str">
        <f t="shared" si="955"/>
        <v>No Discount</v>
      </c>
      <c r="T4705" s="46" t="str">
        <f t="shared" si="956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957"/>
        <v>0</v>
      </c>
      <c r="W4705" s="46" t="str">
        <f t="shared" si="958"/>
        <v>-</v>
      </c>
      <c r="X4705" s="58">
        <f t="shared" si="959"/>
        <v>0</v>
      </c>
      <c r="Y4705" s="46" t="str">
        <f t="shared" si="960"/>
        <v>No</v>
      </c>
      <c r="Z4705" s="46" t="str">
        <f t="shared" si="961"/>
        <v>LOW</v>
      </c>
    </row>
    <row r="4706" spans="1:26" x14ac:dyDescent="0.25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949"/>
        <v>262</v>
      </c>
      <c r="L4706" s="46">
        <f t="shared" si="950"/>
        <v>282</v>
      </c>
      <c r="M4706" s="46">
        <v>30</v>
      </c>
      <c r="N4706" s="46">
        <f t="shared" si="951"/>
        <v>312</v>
      </c>
      <c r="O4706" s="46">
        <f t="shared" si="952"/>
        <v>50</v>
      </c>
      <c r="P4706" s="46" t="s">
        <v>30</v>
      </c>
      <c r="Q4706" s="58">
        <f t="shared" si="953"/>
        <v>0</v>
      </c>
      <c r="R4706" s="46">
        <f t="shared" si="954"/>
        <v>46.8</v>
      </c>
      <c r="S4706" s="58" t="str">
        <f t="shared" si="955"/>
        <v>No Discount</v>
      </c>
      <c r="T4706" s="46" t="str">
        <f t="shared" si="956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957"/>
        <v>0</v>
      </c>
      <c r="W4706" s="46" t="str">
        <f t="shared" si="958"/>
        <v>-</v>
      </c>
      <c r="X4706" s="58">
        <f t="shared" si="959"/>
        <v>0</v>
      </c>
      <c r="Y4706" s="46" t="str">
        <f t="shared" si="960"/>
        <v>No</v>
      </c>
      <c r="Z4706" s="46" t="str">
        <f t="shared" si="961"/>
        <v>MID</v>
      </c>
    </row>
    <row r="4707" spans="1:26" x14ac:dyDescent="0.25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949"/>
        <v>5712</v>
      </c>
      <c r="L4707" s="46">
        <f t="shared" si="950"/>
        <v>6348</v>
      </c>
      <c r="M4707" s="46">
        <v>34</v>
      </c>
      <c r="N4707" s="46">
        <f t="shared" si="951"/>
        <v>6382</v>
      </c>
      <c r="O4707" s="46">
        <f t="shared" si="952"/>
        <v>670</v>
      </c>
      <c r="P4707" s="46" t="s">
        <v>28</v>
      </c>
      <c r="Q4707" s="58">
        <f t="shared" si="953"/>
        <v>0</v>
      </c>
      <c r="R4707" s="46">
        <f t="shared" si="954"/>
        <v>957.3</v>
      </c>
      <c r="S4707" s="58" t="str">
        <f t="shared" si="955"/>
        <v>No Discount</v>
      </c>
      <c r="T4707" s="46" t="str">
        <f t="shared" si="956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957"/>
        <v>0</v>
      </c>
      <c r="W4707" s="46" t="str">
        <f t="shared" si="958"/>
        <v>-</v>
      </c>
      <c r="X4707" s="58">
        <f t="shared" si="959"/>
        <v>0</v>
      </c>
      <c r="Y4707" s="46" t="str">
        <f t="shared" si="960"/>
        <v>Yes</v>
      </c>
      <c r="Z4707" s="46" t="str">
        <f t="shared" si="961"/>
        <v>MID</v>
      </c>
    </row>
    <row r="4708" spans="1:26" x14ac:dyDescent="0.25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949"/>
        <v>11242</v>
      </c>
      <c r="L4708" s="46">
        <f t="shared" si="950"/>
        <v>11788</v>
      </c>
      <c r="M4708" s="46">
        <v>79</v>
      </c>
      <c r="N4708" s="46">
        <f t="shared" si="951"/>
        <v>11867</v>
      </c>
      <c r="O4708" s="46">
        <f t="shared" si="952"/>
        <v>625</v>
      </c>
      <c r="P4708" s="46" t="s">
        <v>28</v>
      </c>
      <c r="Q4708" s="58">
        <f t="shared" si="953"/>
        <v>0</v>
      </c>
      <c r="R4708" s="46">
        <f t="shared" si="954"/>
        <v>1780.05</v>
      </c>
      <c r="S4708" s="58" t="str">
        <f t="shared" si="955"/>
        <v>No Discount</v>
      </c>
      <c r="T4708" s="46" t="str">
        <f t="shared" si="956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957"/>
        <v>0</v>
      </c>
      <c r="W4708" s="46" t="str">
        <f t="shared" si="958"/>
        <v>-</v>
      </c>
      <c r="X4708" s="58">
        <f t="shared" si="959"/>
        <v>0</v>
      </c>
      <c r="Y4708" s="46" t="str">
        <f t="shared" si="960"/>
        <v>Yes</v>
      </c>
      <c r="Z4708" s="46" t="str">
        <f t="shared" si="961"/>
        <v>Very high</v>
      </c>
    </row>
    <row r="4709" spans="1:26" x14ac:dyDescent="0.25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949"/>
        <v>47436</v>
      </c>
      <c r="L4709" s="46">
        <f t="shared" si="950"/>
        <v>53214</v>
      </c>
      <c r="M4709" s="46">
        <v>31</v>
      </c>
      <c r="N4709" s="46">
        <f t="shared" si="951"/>
        <v>53245</v>
      </c>
      <c r="O4709" s="46">
        <f t="shared" si="952"/>
        <v>5809</v>
      </c>
      <c r="P4709" s="46" t="s">
        <v>30</v>
      </c>
      <c r="Q4709" s="58">
        <f t="shared" si="953"/>
        <v>0.3</v>
      </c>
      <c r="R4709" s="46">
        <f t="shared" si="954"/>
        <v>15973.5</v>
      </c>
      <c r="S4709" s="58" t="str">
        <f t="shared" si="955"/>
        <v>No Discount</v>
      </c>
      <c r="T4709" s="46" t="str">
        <f t="shared" si="956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si="957"/>
        <v>0.3</v>
      </c>
      <c r="W4709" s="46">
        <f t="shared" si="958"/>
        <v>15973.5</v>
      </c>
      <c r="X4709" s="58">
        <f t="shared" si="959"/>
        <v>0</v>
      </c>
      <c r="Y4709" s="46" t="str">
        <f t="shared" si="960"/>
        <v>Yes</v>
      </c>
      <c r="Z4709" s="46" t="str">
        <f t="shared" si="961"/>
        <v>MID</v>
      </c>
    </row>
    <row r="4710" spans="1:26" x14ac:dyDescent="0.25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949"/>
        <v>254</v>
      </c>
      <c r="L4710" s="46">
        <f t="shared" si="950"/>
        <v>279</v>
      </c>
      <c r="M4710" s="46">
        <v>69</v>
      </c>
      <c r="N4710" s="46">
        <f t="shared" si="951"/>
        <v>348</v>
      </c>
      <c r="O4710" s="46">
        <f t="shared" si="952"/>
        <v>94</v>
      </c>
      <c r="P4710" s="46" t="s">
        <v>30</v>
      </c>
      <c r="Q4710" s="58">
        <f t="shared" si="953"/>
        <v>0</v>
      </c>
      <c r="R4710" s="46" t="str">
        <f t="shared" si="954"/>
        <v>-</v>
      </c>
      <c r="S4710" s="58" t="str">
        <f t="shared" si="955"/>
        <v>No Discount</v>
      </c>
      <c r="T4710" s="46" t="str">
        <f t="shared" si="956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957"/>
        <v>0</v>
      </c>
      <c r="W4710" s="46" t="str">
        <f t="shared" si="958"/>
        <v>-</v>
      </c>
      <c r="X4710" s="58">
        <f t="shared" si="959"/>
        <v>0</v>
      </c>
      <c r="Y4710" s="46" t="str">
        <f t="shared" si="960"/>
        <v>No</v>
      </c>
      <c r="Z4710" s="46" t="str">
        <f t="shared" si="961"/>
        <v>Very high</v>
      </c>
    </row>
    <row r="4711" spans="1:26" x14ac:dyDescent="0.25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949"/>
        <v>946</v>
      </c>
      <c r="L4711" s="46">
        <f t="shared" si="950"/>
        <v>1032</v>
      </c>
      <c r="M4711" s="46">
        <v>59</v>
      </c>
      <c r="N4711" s="46">
        <f t="shared" si="951"/>
        <v>1091</v>
      </c>
      <c r="O4711" s="46">
        <f t="shared" si="952"/>
        <v>145</v>
      </c>
      <c r="P4711" s="46" t="s">
        <v>30</v>
      </c>
      <c r="Q4711" s="58">
        <f t="shared" si="953"/>
        <v>0</v>
      </c>
      <c r="R4711" s="46">
        <f t="shared" si="954"/>
        <v>163.65</v>
      </c>
      <c r="S4711" s="58" t="str">
        <f t="shared" si="955"/>
        <v>No Discount</v>
      </c>
      <c r="T4711" s="46" t="str">
        <f t="shared" si="956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957"/>
        <v>0</v>
      </c>
      <c r="W4711" s="46" t="str">
        <f t="shared" si="958"/>
        <v>-</v>
      </c>
      <c r="X4711" s="58">
        <f t="shared" si="959"/>
        <v>0</v>
      </c>
      <c r="Y4711" s="46" t="str">
        <f t="shared" si="960"/>
        <v>No</v>
      </c>
      <c r="Z4711" s="46" t="str">
        <f t="shared" si="961"/>
        <v>HIGH</v>
      </c>
    </row>
    <row r="4712" spans="1:26" x14ac:dyDescent="0.25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949"/>
        <v>1628</v>
      </c>
      <c r="L4712" s="46">
        <f t="shared" si="950"/>
        <v>1774</v>
      </c>
      <c r="M4712" s="46">
        <v>57</v>
      </c>
      <c r="N4712" s="46">
        <f t="shared" si="951"/>
        <v>1831</v>
      </c>
      <c r="O4712" s="46">
        <f t="shared" si="952"/>
        <v>203</v>
      </c>
      <c r="P4712" s="46" t="s">
        <v>28</v>
      </c>
      <c r="Q4712" s="58">
        <f t="shared" si="953"/>
        <v>0</v>
      </c>
      <c r="R4712" s="46" t="str">
        <f t="shared" si="954"/>
        <v>-</v>
      </c>
      <c r="S4712" s="58" t="str">
        <f t="shared" si="955"/>
        <v>No Discount</v>
      </c>
      <c r="T4712" s="46" t="str">
        <f t="shared" si="956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957"/>
        <v>0</v>
      </c>
      <c r="W4712" s="46" t="str">
        <f t="shared" si="958"/>
        <v>-</v>
      </c>
      <c r="X4712" s="58">
        <f t="shared" si="959"/>
        <v>0</v>
      </c>
      <c r="Y4712" s="46" t="str">
        <f t="shared" si="960"/>
        <v>No</v>
      </c>
      <c r="Z4712" s="46" t="str">
        <f t="shared" si="961"/>
        <v>HIGH</v>
      </c>
    </row>
    <row r="4713" spans="1:26" x14ac:dyDescent="0.25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949"/>
        <v>2674</v>
      </c>
      <c r="L4713" s="46">
        <f t="shared" si="950"/>
        <v>2808</v>
      </c>
      <c r="M4713" s="46">
        <v>42</v>
      </c>
      <c r="N4713" s="46">
        <f t="shared" si="951"/>
        <v>2850</v>
      </c>
      <c r="O4713" s="46">
        <f t="shared" si="952"/>
        <v>176</v>
      </c>
      <c r="P4713" s="46" t="s">
        <v>30</v>
      </c>
      <c r="Q4713" s="58">
        <f t="shared" si="953"/>
        <v>0</v>
      </c>
      <c r="R4713" s="46" t="str">
        <f t="shared" si="954"/>
        <v>-</v>
      </c>
      <c r="S4713" s="58" t="str">
        <f t="shared" si="955"/>
        <v>No Discount</v>
      </c>
      <c r="T4713" s="46" t="str">
        <f t="shared" si="956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957"/>
        <v>0</v>
      </c>
      <c r="W4713" s="46" t="str">
        <f t="shared" si="958"/>
        <v>-</v>
      </c>
      <c r="X4713" s="58">
        <f t="shared" si="959"/>
        <v>0</v>
      </c>
      <c r="Y4713" s="46" t="str">
        <f t="shared" si="960"/>
        <v>Yes</v>
      </c>
      <c r="Z4713" s="46" t="str">
        <f t="shared" si="961"/>
        <v>HIGH</v>
      </c>
    </row>
    <row r="4714" spans="1:26" x14ac:dyDescent="0.25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949"/>
        <v>7562</v>
      </c>
      <c r="L4714" s="46">
        <f t="shared" si="950"/>
        <v>8244</v>
      </c>
      <c r="M4714" s="46">
        <v>49</v>
      </c>
      <c r="N4714" s="46">
        <f t="shared" si="951"/>
        <v>8293</v>
      </c>
      <c r="O4714" s="46">
        <f t="shared" si="952"/>
        <v>731</v>
      </c>
      <c r="P4714" s="46" t="s">
        <v>30</v>
      </c>
      <c r="Q4714" s="58">
        <f t="shared" si="953"/>
        <v>0</v>
      </c>
      <c r="R4714" s="46" t="str">
        <f t="shared" si="954"/>
        <v>-</v>
      </c>
      <c r="S4714" s="58" t="str">
        <f t="shared" si="955"/>
        <v>No Discount</v>
      </c>
      <c r="T4714" s="46" t="str">
        <f t="shared" si="956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957"/>
        <v>0</v>
      </c>
      <c r="W4714" s="46" t="str">
        <f t="shared" si="958"/>
        <v>-</v>
      </c>
      <c r="X4714" s="58">
        <f t="shared" si="959"/>
        <v>0</v>
      </c>
      <c r="Y4714" s="46" t="str">
        <f t="shared" si="960"/>
        <v>Yes</v>
      </c>
      <c r="Z4714" s="46" t="str">
        <f t="shared" si="961"/>
        <v>HIGH</v>
      </c>
    </row>
    <row r="4715" spans="1:26" x14ac:dyDescent="0.25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949"/>
        <v>600</v>
      </c>
      <c r="L4715" s="46">
        <f t="shared" si="950"/>
        <v>654</v>
      </c>
      <c r="M4715" s="46">
        <v>37</v>
      </c>
      <c r="N4715" s="46">
        <f t="shared" si="951"/>
        <v>691</v>
      </c>
      <c r="O4715" s="46">
        <f t="shared" si="952"/>
        <v>91</v>
      </c>
      <c r="P4715" s="46" t="s">
        <v>28</v>
      </c>
      <c r="Q4715" s="58">
        <f t="shared" si="953"/>
        <v>0.3</v>
      </c>
      <c r="R4715" s="46">
        <f t="shared" si="954"/>
        <v>207.29999999999998</v>
      </c>
      <c r="S4715" s="58" t="str">
        <f t="shared" si="955"/>
        <v>No Discount</v>
      </c>
      <c r="T4715" s="46" t="str">
        <f t="shared" si="956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957"/>
        <v>0.3</v>
      </c>
      <c r="W4715" s="46">
        <f t="shared" si="958"/>
        <v>207.29999999999998</v>
      </c>
      <c r="X4715" s="58">
        <f t="shared" si="959"/>
        <v>0</v>
      </c>
      <c r="Y4715" s="46" t="str">
        <f t="shared" si="960"/>
        <v>No</v>
      </c>
      <c r="Z4715" s="46" t="str">
        <f t="shared" si="961"/>
        <v>MID</v>
      </c>
    </row>
    <row r="4716" spans="1:26" x14ac:dyDescent="0.25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949"/>
        <v>6429</v>
      </c>
      <c r="L4716" s="46">
        <f t="shared" si="950"/>
        <v>6732</v>
      </c>
      <c r="M4716" s="46">
        <v>57</v>
      </c>
      <c r="N4716" s="46">
        <f t="shared" si="951"/>
        <v>6789</v>
      </c>
      <c r="O4716" s="46">
        <f t="shared" si="952"/>
        <v>360</v>
      </c>
      <c r="P4716" s="46" t="s">
        <v>28</v>
      </c>
      <c r="Q4716" s="58">
        <f t="shared" si="953"/>
        <v>0</v>
      </c>
      <c r="R4716" s="46">
        <f t="shared" si="954"/>
        <v>1018.3499999999999</v>
      </c>
      <c r="S4716" s="58" t="str">
        <f t="shared" si="955"/>
        <v>No Discount</v>
      </c>
      <c r="T4716" s="46" t="str">
        <f t="shared" si="956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957"/>
        <v>0</v>
      </c>
      <c r="W4716" s="46" t="str">
        <f t="shared" si="958"/>
        <v>-</v>
      </c>
      <c r="X4716" s="58">
        <f t="shared" si="959"/>
        <v>0</v>
      </c>
      <c r="Y4716" s="46" t="str">
        <f t="shared" si="960"/>
        <v>Yes</v>
      </c>
      <c r="Z4716" s="46" t="str">
        <f t="shared" si="961"/>
        <v>HIGH</v>
      </c>
    </row>
    <row r="4717" spans="1:26" x14ac:dyDescent="0.25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949"/>
        <v>7050</v>
      </c>
      <c r="L4717" s="46">
        <f t="shared" si="950"/>
        <v>7398</v>
      </c>
      <c r="M4717" s="46">
        <v>100</v>
      </c>
      <c r="N4717" s="46">
        <f t="shared" si="951"/>
        <v>7498</v>
      </c>
      <c r="O4717" s="46">
        <f t="shared" si="952"/>
        <v>448</v>
      </c>
      <c r="P4717" s="46" t="s">
        <v>28</v>
      </c>
      <c r="Q4717" s="58">
        <f t="shared" si="953"/>
        <v>0</v>
      </c>
      <c r="R4717" s="46" t="str">
        <f t="shared" si="954"/>
        <v>-</v>
      </c>
      <c r="S4717" s="58" t="str">
        <f t="shared" si="955"/>
        <v>No Discount</v>
      </c>
      <c r="T4717" s="46" t="str">
        <f t="shared" si="956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957"/>
        <v>0</v>
      </c>
      <c r="W4717" s="46" t="str">
        <f t="shared" si="958"/>
        <v>-</v>
      </c>
      <c r="X4717" s="58">
        <f t="shared" si="959"/>
        <v>0</v>
      </c>
      <c r="Y4717" s="46" t="str">
        <f t="shared" si="960"/>
        <v>Yes</v>
      </c>
      <c r="Z4717" s="46" t="str">
        <f t="shared" si="961"/>
        <v>Very high</v>
      </c>
    </row>
    <row r="4718" spans="1:26" x14ac:dyDescent="0.25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949"/>
        <v>254</v>
      </c>
      <c r="L4718" s="46">
        <f t="shared" si="950"/>
        <v>279</v>
      </c>
      <c r="M4718" s="46">
        <v>65</v>
      </c>
      <c r="N4718" s="46">
        <f t="shared" si="951"/>
        <v>344</v>
      </c>
      <c r="O4718" s="46">
        <f t="shared" si="952"/>
        <v>90</v>
      </c>
      <c r="P4718" s="46" t="s">
        <v>152</v>
      </c>
      <c r="Q4718" s="58">
        <f t="shared" si="953"/>
        <v>0</v>
      </c>
      <c r="R4718" s="46" t="str">
        <f t="shared" si="954"/>
        <v>-</v>
      </c>
      <c r="S4718" s="58" t="str">
        <f t="shared" si="955"/>
        <v>No Discount</v>
      </c>
      <c r="T4718" s="46" t="str">
        <f t="shared" si="956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957"/>
        <v>0</v>
      </c>
      <c r="W4718" s="46" t="str">
        <f t="shared" si="958"/>
        <v>-</v>
      </c>
      <c r="X4718" s="58">
        <f t="shared" si="959"/>
        <v>0</v>
      </c>
      <c r="Y4718" s="46" t="str">
        <f t="shared" si="960"/>
        <v>No</v>
      </c>
      <c r="Z4718" s="46" t="str">
        <f t="shared" si="961"/>
        <v>Very high</v>
      </c>
    </row>
    <row r="4719" spans="1:26" x14ac:dyDescent="0.25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949"/>
        <v>5864</v>
      </c>
      <c r="L4719" s="46">
        <f t="shared" si="950"/>
        <v>6208</v>
      </c>
      <c r="M4719" s="46">
        <v>66</v>
      </c>
      <c r="N4719" s="46">
        <f t="shared" si="951"/>
        <v>6274</v>
      </c>
      <c r="O4719" s="46">
        <f t="shared" si="952"/>
        <v>410</v>
      </c>
      <c r="P4719" s="46" t="s">
        <v>28</v>
      </c>
      <c r="Q4719" s="58">
        <f t="shared" si="953"/>
        <v>0</v>
      </c>
      <c r="R4719" s="46" t="str">
        <f t="shared" si="954"/>
        <v>-</v>
      </c>
      <c r="S4719" s="58" t="str">
        <f t="shared" si="955"/>
        <v>No Discount</v>
      </c>
      <c r="T4719" s="46" t="str">
        <f t="shared" si="956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957"/>
        <v>0</v>
      </c>
      <c r="W4719" s="46" t="str">
        <f t="shared" si="958"/>
        <v>-</v>
      </c>
      <c r="X4719" s="58">
        <f t="shared" si="959"/>
        <v>0</v>
      </c>
      <c r="Y4719" s="46" t="str">
        <f t="shared" si="960"/>
        <v>Yes</v>
      </c>
      <c r="Z4719" s="46" t="str">
        <f t="shared" si="961"/>
        <v>Very high</v>
      </c>
    </row>
    <row r="4720" spans="1:26" x14ac:dyDescent="0.25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949"/>
        <v>41895</v>
      </c>
      <c r="L4720" s="46">
        <f t="shared" si="950"/>
        <v>45640</v>
      </c>
      <c r="M4720" s="46">
        <v>52</v>
      </c>
      <c r="N4720" s="46">
        <f t="shared" si="951"/>
        <v>45692</v>
      </c>
      <c r="O4720" s="46">
        <f t="shared" si="952"/>
        <v>3797</v>
      </c>
      <c r="P4720" s="46" t="s">
        <v>152</v>
      </c>
      <c r="Q4720" s="58">
        <f t="shared" si="953"/>
        <v>0</v>
      </c>
      <c r="R4720" s="46">
        <f t="shared" si="954"/>
        <v>6853.8</v>
      </c>
      <c r="S4720" s="58" t="str">
        <f t="shared" si="955"/>
        <v>No Discount</v>
      </c>
      <c r="T4720" s="46" t="str">
        <f t="shared" si="956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957"/>
        <v>0</v>
      </c>
      <c r="W4720" s="46" t="str">
        <f t="shared" si="958"/>
        <v>-</v>
      </c>
      <c r="X4720" s="58">
        <f t="shared" si="959"/>
        <v>0</v>
      </c>
      <c r="Y4720" s="46" t="str">
        <f t="shared" si="960"/>
        <v>Yes</v>
      </c>
      <c r="Z4720" s="46" t="str">
        <f t="shared" si="961"/>
        <v>HIGH</v>
      </c>
    </row>
    <row r="4721" spans="1:26" x14ac:dyDescent="0.25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949"/>
        <v>12430</v>
      </c>
      <c r="L4721" s="46">
        <f t="shared" si="950"/>
        <v>12674</v>
      </c>
      <c r="M4721" s="46">
        <v>74</v>
      </c>
      <c r="N4721" s="46">
        <f t="shared" si="951"/>
        <v>12748</v>
      </c>
      <c r="O4721" s="46">
        <f t="shared" si="952"/>
        <v>318</v>
      </c>
      <c r="P4721" s="46" t="s">
        <v>152</v>
      </c>
      <c r="Q4721" s="58">
        <f t="shared" si="953"/>
        <v>0</v>
      </c>
      <c r="R4721" s="46">
        <f t="shared" si="954"/>
        <v>3569.4400000000005</v>
      </c>
      <c r="S4721" s="58" t="str">
        <f t="shared" si="955"/>
        <v>No Discount</v>
      </c>
      <c r="T4721" s="46" t="str">
        <f t="shared" si="956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957"/>
        <v>0</v>
      </c>
      <c r="W4721" s="46">
        <f t="shared" si="958"/>
        <v>3569.4400000000005</v>
      </c>
      <c r="X4721" s="58">
        <f t="shared" si="959"/>
        <v>0</v>
      </c>
      <c r="Y4721" s="46" t="str">
        <f t="shared" si="960"/>
        <v>Yes</v>
      </c>
      <c r="Z4721" s="46" t="str">
        <f t="shared" si="961"/>
        <v>Very high</v>
      </c>
    </row>
    <row r="4722" spans="1:26" x14ac:dyDescent="0.25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949"/>
        <v>8796</v>
      </c>
      <c r="L4722" s="46">
        <f t="shared" si="950"/>
        <v>9414</v>
      </c>
      <c r="M4722" s="46">
        <v>55</v>
      </c>
      <c r="N4722" s="46">
        <f t="shared" si="951"/>
        <v>9469</v>
      </c>
      <c r="O4722" s="46">
        <f t="shared" si="952"/>
        <v>673</v>
      </c>
      <c r="P4722" s="46" t="s">
        <v>28</v>
      </c>
      <c r="Q4722" s="58">
        <f t="shared" si="953"/>
        <v>0.3</v>
      </c>
      <c r="R4722" s="46">
        <f t="shared" si="954"/>
        <v>2840.7</v>
      </c>
      <c r="S4722" s="58" t="str">
        <f t="shared" si="955"/>
        <v>No Discount</v>
      </c>
      <c r="T4722" s="46" t="str">
        <f t="shared" si="956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957"/>
        <v>0.3</v>
      </c>
      <c r="W4722" s="46">
        <f t="shared" si="958"/>
        <v>2840.7</v>
      </c>
      <c r="X4722" s="58">
        <f t="shared" si="959"/>
        <v>0</v>
      </c>
      <c r="Y4722" s="46" t="str">
        <f t="shared" si="960"/>
        <v>Yes</v>
      </c>
      <c r="Z4722" s="46" t="str">
        <f t="shared" si="961"/>
        <v>HIGH</v>
      </c>
    </row>
    <row r="4723" spans="1:26" x14ac:dyDescent="0.25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949"/>
        <v>274</v>
      </c>
      <c r="L4723" s="46">
        <f t="shared" si="950"/>
        <v>280</v>
      </c>
      <c r="M4723" s="46">
        <v>30</v>
      </c>
      <c r="N4723" s="46">
        <f t="shared" si="951"/>
        <v>310</v>
      </c>
      <c r="O4723" s="46">
        <f t="shared" si="952"/>
        <v>36</v>
      </c>
      <c r="P4723" s="46" t="s">
        <v>28</v>
      </c>
      <c r="Q4723" s="58">
        <f t="shared" si="953"/>
        <v>0</v>
      </c>
      <c r="R4723" s="46" t="str">
        <f t="shared" si="954"/>
        <v>-</v>
      </c>
      <c r="S4723" s="58" t="str">
        <f t="shared" si="955"/>
        <v>No Discount</v>
      </c>
      <c r="T4723" s="46" t="str">
        <f t="shared" si="956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957"/>
        <v>0</v>
      </c>
      <c r="W4723" s="46" t="str">
        <f t="shared" si="958"/>
        <v>-</v>
      </c>
      <c r="X4723" s="58">
        <f t="shared" si="959"/>
        <v>0</v>
      </c>
      <c r="Y4723" s="46" t="str">
        <f t="shared" si="960"/>
        <v>No</v>
      </c>
      <c r="Z4723" s="46" t="str">
        <f t="shared" si="961"/>
        <v>MID</v>
      </c>
    </row>
    <row r="4724" spans="1:26" x14ac:dyDescent="0.25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949"/>
        <v>2622</v>
      </c>
      <c r="L4724" s="46">
        <f t="shared" si="950"/>
        <v>2857</v>
      </c>
      <c r="M4724" s="46">
        <v>97</v>
      </c>
      <c r="N4724" s="46">
        <f t="shared" si="951"/>
        <v>2954</v>
      </c>
      <c r="O4724" s="46">
        <f t="shared" si="952"/>
        <v>332</v>
      </c>
      <c r="P4724" s="46" t="s">
        <v>30</v>
      </c>
      <c r="Q4724" s="58">
        <f t="shared" si="953"/>
        <v>0</v>
      </c>
      <c r="R4724" s="46" t="str">
        <f t="shared" si="954"/>
        <v>-</v>
      </c>
      <c r="S4724" s="58" t="str">
        <f t="shared" si="955"/>
        <v>No Discount</v>
      </c>
      <c r="T4724" s="46" t="str">
        <f t="shared" si="956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957"/>
        <v>0</v>
      </c>
      <c r="W4724" s="46" t="str">
        <f t="shared" si="958"/>
        <v>-</v>
      </c>
      <c r="X4724" s="58">
        <f t="shared" si="959"/>
        <v>0</v>
      </c>
      <c r="Y4724" s="46" t="str">
        <f t="shared" si="960"/>
        <v>Yes</v>
      </c>
      <c r="Z4724" s="46" t="str">
        <f t="shared" si="961"/>
        <v>Very high</v>
      </c>
    </row>
    <row r="4725" spans="1:26" x14ac:dyDescent="0.25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949"/>
        <v>11571</v>
      </c>
      <c r="L4725" s="46">
        <f t="shared" si="950"/>
        <v>12738</v>
      </c>
      <c r="M4725" s="46">
        <v>20</v>
      </c>
      <c r="N4725" s="46">
        <f t="shared" si="951"/>
        <v>12758</v>
      </c>
      <c r="O4725" s="46">
        <f t="shared" si="952"/>
        <v>1187</v>
      </c>
      <c r="P4725" s="46" t="s">
        <v>28</v>
      </c>
      <c r="Q4725" s="58">
        <f t="shared" si="953"/>
        <v>0.3</v>
      </c>
      <c r="R4725" s="46">
        <f t="shared" si="954"/>
        <v>3827.3999999999996</v>
      </c>
      <c r="S4725" s="58" t="str">
        <f t="shared" si="955"/>
        <v>No Discount</v>
      </c>
      <c r="T4725" s="46" t="str">
        <f t="shared" si="956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957"/>
        <v>0.3</v>
      </c>
      <c r="W4725" s="46">
        <f t="shared" si="958"/>
        <v>3827.3999999999996</v>
      </c>
      <c r="X4725" s="58">
        <f t="shared" si="959"/>
        <v>0</v>
      </c>
      <c r="Y4725" s="46" t="str">
        <f t="shared" si="960"/>
        <v>Yes</v>
      </c>
      <c r="Z4725" s="46" t="str">
        <f t="shared" si="961"/>
        <v>LOW</v>
      </c>
    </row>
    <row r="4726" spans="1:26" x14ac:dyDescent="0.25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949"/>
        <v>15828</v>
      </c>
      <c r="L4726" s="46">
        <f t="shared" si="950"/>
        <v>17756</v>
      </c>
      <c r="M4726" s="46">
        <v>89</v>
      </c>
      <c r="N4726" s="46">
        <f t="shared" si="951"/>
        <v>17845</v>
      </c>
      <c r="O4726" s="46">
        <f t="shared" si="952"/>
        <v>2017</v>
      </c>
      <c r="P4726" s="46" t="s">
        <v>30</v>
      </c>
      <c r="Q4726" s="58">
        <f t="shared" si="953"/>
        <v>0</v>
      </c>
      <c r="R4726" s="46">
        <f t="shared" si="954"/>
        <v>2676.75</v>
      </c>
      <c r="S4726" s="58" t="str">
        <f t="shared" si="955"/>
        <v>No Discount</v>
      </c>
      <c r="T4726" s="46" t="str">
        <f t="shared" si="956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957"/>
        <v>0</v>
      </c>
      <c r="W4726" s="46" t="str">
        <f t="shared" si="958"/>
        <v>-</v>
      </c>
      <c r="X4726" s="58">
        <f t="shared" si="959"/>
        <v>0</v>
      </c>
      <c r="Y4726" s="46" t="str">
        <f t="shared" si="960"/>
        <v>Yes</v>
      </c>
      <c r="Z4726" s="46" t="str">
        <f t="shared" si="961"/>
        <v>Very high</v>
      </c>
    </row>
    <row r="4727" spans="1:26" x14ac:dyDescent="0.25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949"/>
        <v>168</v>
      </c>
      <c r="L4727" s="46">
        <f t="shared" si="950"/>
        <v>183</v>
      </c>
      <c r="M4727" s="46">
        <v>10</v>
      </c>
      <c r="N4727" s="46">
        <f t="shared" si="951"/>
        <v>193</v>
      </c>
      <c r="O4727" s="46">
        <f t="shared" si="952"/>
        <v>25</v>
      </c>
      <c r="P4727" s="46" t="s">
        <v>28</v>
      </c>
      <c r="Q4727" s="58">
        <f t="shared" si="953"/>
        <v>0</v>
      </c>
      <c r="R4727" s="46">
        <f t="shared" si="954"/>
        <v>54.040000000000006</v>
      </c>
      <c r="S4727" s="58" t="str">
        <f t="shared" si="955"/>
        <v>No Discount</v>
      </c>
      <c r="T4727" s="46" t="str">
        <f t="shared" si="956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957"/>
        <v>0</v>
      </c>
      <c r="W4727" s="46">
        <f t="shared" si="958"/>
        <v>54.040000000000006</v>
      </c>
      <c r="X4727" s="58">
        <f t="shared" si="959"/>
        <v>0</v>
      </c>
      <c r="Y4727" s="46" t="str">
        <f t="shared" si="960"/>
        <v>No</v>
      </c>
      <c r="Z4727" s="46" t="str">
        <f t="shared" si="961"/>
        <v>LOW</v>
      </c>
    </row>
    <row r="4728" spans="1:26" x14ac:dyDescent="0.25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949"/>
        <v>41148</v>
      </c>
      <c r="L4728" s="46">
        <f t="shared" si="950"/>
        <v>44844</v>
      </c>
      <c r="M4728" s="46">
        <v>96</v>
      </c>
      <c r="N4728" s="46">
        <f t="shared" si="951"/>
        <v>44940</v>
      </c>
      <c r="O4728" s="46">
        <f t="shared" si="952"/>
        <v>3792</v>
      </c>
      <c r="P4728" s="46" t="s">
        <v>30</v>
      </c>
      <c r="Q4728" s="58">
        <f t="shared" si="953"/>
        <v>0</v>
      </c>
      <c r="R4728" s="46">
        <f t="shared" si="954"/>
        <v>6741</v>
      </c>
      <c r="S4728" s="58" t="str">
        <f t="shared" si="955"/>
        <v>No Discount</v>
      </c>
      <c r="T4728" s="46" t="str">
        <f t="shared" si="956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957"/>
        <v>0</v>
      </c>
      <c r="W4728" s="46" t="str">
        <f t="shared" si="958"/>
        <v>-</v>
      </c>
      <c r="X4728" s="58">
        <f t="shared" si="959"/>
        <v>0</v>
      </c>
      <c r="Y4728" s="46" t="str">
        <f t="shared" si="960"/>
        <v>Yes</v>
      </c>
      <c r="Z4728" s="46" t="str">
        <f t="shared" si="961"/>
        <v>Very high</v>
      </c>
    </row>
    <row r="4729" spans="1:26" x14ac:dyDescent="0.25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949"/>
        <v>2004</v>
      </c>
      <c r="L4729" s="46">
        <f t="shared" si="950"/>
        <v>2083</v>
      </c>
      <c r="M4729" s="46">
        <v>68</v>
      </c>
      <c r="N4729" s="46">
        <f t="shared" si="951"/>
        <v>2151</v>
      </c>
      <c r="O4729" s="46">
        <f t="shared" si="952"/>
        <v>147</v>
      </c>
      <c r="P4729" s="46" t="s">
        <v>30</v>
      </c>
      <c r="Q4729" s="58">
        <f t="shared" si="953"/>
        <v>0</v>
      </c>
      <c r="R4729" s="46" t="str">
        <f t="shared" si="954"/>
        <v>-</v>
      </c>
      <c r="S4729" s="58" t="str">
        <f t="shared" si="955"/>
        <v>No Discount</v>
      </c>
      <c r="T4729" s="46" t="str">
        <f t="shared" si="956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957"/>
        <v>0</v>
      </c>
      <c r="W4729" s="46" t="str">
        <f t="shared" si="958"/>
        <v>-</v>
      </c>
      <c r="X4729" s="58">
        <f t="shared" si="959"/>
        <v>0</v>
      </c>
      <c r="Y4729" s="46" t="str">
        <f t="shared" si="960"/>
        <v>Yes</v>
      </c>
      <c r="Z4729" s="46" t="str">
        <f t="shared" si="961"/>
        <v>Very high</v>
      </c>
    </row>
    <row r="4730" spans="1:26" x14ac:dyDescent="0.25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949"/>
        <v>64</v>
      </c>
      <c r="L4730" s="46">
        <f t="shared" si="950"/>
        <v>69</v>
      </c>
      <c r="M4730" s="46">
        <v>10</v>
      </c>
      <c r="N4730" s="46">
        <f t="shared" si="951"/>
        <v>79</v>
      </c>
      <c r="O4730" s="46">
        <f t="shared" si="952"/>
        <v>15</v>
      </c>
      <c r="P4730" s="46" t="s">
        <v>30</v>
      </c>
      <c r="Q4730" s="58">
        <f t="shared" si="953"/>
        <v>0</v>
      </c>
      <c r="R4730" s="46">
        <f t="shared" si="954"/>
        <v>22.12</v>
      </c>
      <c r="S4730" s="58" t="str">
        <f t="shared" si="955"/>
        <v>No Discount</v>
      </c>
      <c r="T4730" s="46" t="str">
        <f t="shared" si="956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957"/>
        <v>0</v>
      </c>
      <c r="W4730" s="46">
        <f t="shared" si="958"/>
        <v>22.12</v>
      </c>
      <c r="X4730" s="58">
        <f t="shared" si="959"/>
        <v>0</v>
      </c>
      <c r="Y4730" s="46" t="str">
        <f t="shared" si="960"/>
        <v>No</v>
      </c>
      <c r="Z4730" s="46" t="str">
        <f t="shared" si="961"/>
        <v>LOW</v>
      </c>
    </row>
    <row r="4731" spans="1:26" x14ac:dyDescent="0.25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949"/>
        <v>15580</v>
      </c>
      <c r="L4731" s="46">
        <f t="shared" si="950"/>
        <v>15886</v>
      </c>
      <c r="M4731" s="46">
        <v>71</v>
      </c>
      <c r="N4731" s="46">
        <f t="shared" si="951"/>
        <v>15957</v>
      </c>
      <c r="O4731" s="46">
        <f t="shared" si="952"/>
        <v>377</v>
      </c>
      <c r="P4731" s="46" t="s">
        <v>30</v>
      </c>
      <c r="Q4731" s="58">
        <f t="shared" si="953"/>
        <v>0</v>
      </c>
      <c r="R4731" s="46">
        <f t="shared" si="954"/>
        <v>4467.96</v>
      </c>
      <c r="S4731" s="58" t="str">
        <f t="shared" si="955"/>
        <v>No Discount</v>
      </c>
      <c r="T4731" s="46" t="str">
        <f t="shared" si="956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957"/>
        <v>0</v>
      </c>
      <c r="W4731" s="46">
        <f t="shared" si="958"/>
        <v>4467.96</v>
      </c>
      <c r="X4731" s="58">
        <f t="shared" si="959"/>
        <v>0</v>
      </c>
      <c r="Y4731" s="46" t="str">
        <f t="shared" si="960"/>
        <v>Yes</v>
      </c>
      <c r="Z4731" s="46" t="str">
        <f t="shared" si="961"/>
        <v>Very high</v>
      </c>
    </row>
    <row r="4732" spans="1:26" x14ac:dyDescent="0.25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949"/>
        <v>5166</v>
      </c>
      <c r="L4732" s="46">
        <f t="shared" si="950"/>
        <v>5748</v>
      </c>
      <c r="M4732" s="46">
        <v>86</v>
      </c>
      <c r="N4732" s="46">
        <f t="shared" si="951"/>
        <v>5834</v>
      </c>
      <c r="O4732" s="46">
        <f t="shared" si="952"/>
        <v>668</v>
      </c>
      <c r="P4732" s="46" t="s">
        <v>30</v>
      </c>
      <c r="Q4732" s="58">
        <f t="shared" si="953"/>
        <v>0</v>
      </c>
      <c r="R4732" s="46" t="str">
        <f t="shared" si="954"/>
        <v>-</v>
      </c>
      <c r="S4732" s="58" t="str">
        <f t="shared" si="955"/>
        <v>No Discount</v>
      </c>
      <c r="T4732" s="46" t="str">
        <f t="shared" si="956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957"/>
        <v>0</v>
      </c>
      <c r="W4732" s="46" t="str">
        <f t="shared" si="958"/>
        <v>-</v>
      </c>
      <c r="X4732" s="58">
        <f t="shared" si="959"/>
        <v>0</v>
      </c>
      <c r="Y4732" s="46" t="str">
        <f t="shared" si="960"/>
        <v>Yes</v>
      </c>
      <c r="Z4732" s="46" t="str">
        <f t="shared" si="961"/>
        <v>Very high</v>
      </c>
    </row>
    <row r="4733" spans="1:26" x14ac:dyDescent="0.25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949"/>
        <v>8998</v>
      </c>
      <c r="L4733" s="46">
        <f t="shared" si="950"/>
        <v>9808</v>
      </c>
      <c r="M4733" s="46">
        <v>56</v>
      </c>
      <c r="N4733" s="46">
        <f t="shared" si="951"/>
        <v>9864</v>
      </c>
      <c r="O4733" s="46">
        <f t="shared" si="952"/>
        <v>866</v>
      </c>
      <c r="P4733" s="46" t="s">
        <v>30</v>
      </c>
      <c r="Q4733" s="58">
        <f t="shared" si="953"/>
        <v>0</v>
      </c>
      <c r="R4733" s="46">
        <f t="shared" si="954"/>
        <v>1479.6</v>
      </c>
      <c r="S4733" s="58" t="str">
        <f t="shared" si="955"/>
        <v>No Discount</v>
      </c>
      <c r="T4733" s="46" t="str">
        <f t="shared" si="956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957"/>
        <v>0</v>
      </c>
      <c r="W4733" s="46" t="str">
        <f t="shared" si="958"/>
        <v>-</v>
      </c>
      <c r="X4733" s="58">
        <f t="shared" si="959"/>
        <v>0</v>
      </c>
      <c r="Y4733" s="46" t="str">
        <f t="shared" si="960"/>
        <v>Yes</v>
      </c>
      <c r="Z4733" s="46" t="str">
        <f t="shared" si="961"/>
        <v>HIGH</v>
      </c>
    </row>
    <row r="4734" spans="1:26" x14ac:dyDescent="0.25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949"/>
        <v>5376</v>
      </c>
      <c r="L4734" s="46">
        <f t="shared" si="950"/>
        <v>5646</v>
      </c>
      <c r="M4734" s="46">
        <v>60</v>
      </c>
      <c r="N4734" s="46">
        <f t="shared" si="951"/>
        <v>5706</v>
      </c>
      <c r="O4734" s="46">
        <f t="shared" si="952"/>
        <v>330</v>
      </c>
      <c r="P4734" s="46" t="s">
        <v>28</v>
      </c>
      <c r="Q4734" s="58">
        <f t="shared" si="953"/>
        <v>0.3</v>
      </c>
      <c r="R4734" s="46">
        <f t="shared" si="954"/>
        <v>1711.8</v>
      </c>
      <c r="S4734" s="58" t="str">
        <f t="shared" si="955"/>
        <v>No Discount</v>
      </c>
      <c r="T4734" s="46" t="str">
        <f t="shared" si="956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957"/>
        <v>0.3</v>
      </c>
      <c r="W4734" s="46">
        <f t="shared" si="958"/>
        <v>1711.8</v>
      </c>
      <c r="X4734" s="58">
        <f t="shared" si="959"/>
        <v>0</v>
      </c>
      <c r="Y4734" s="46" t="str">
        <f t="shared" si="960"/>
        <v>No</v>
      </c>
      <c r="Z4734" s="46" t="str">
        <f t="shared" si="961"/>
        <v>HIGH</v>
      </c>
    </row>
    <row r="4735" spans="1:26" x14ac:dyDescent="0.25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949"/>
        <v>274</v>
      </c>
      <c r="L4735" s="46">
        <f t="shared" si="950"/>
        <v>280</v>
      </c>
      <c r="M4735" s="46">
        <v>30</v>
      </c>
      <c r="N4735" s="46">
        <f t="shared" si="951"/>
        <v>310</v>
      </c>
      <c r="O4735" s="46">
        <f t="shared" si="952"/>
        <v>36</v>
      </c>
      <c r="P4735" s="46" t="s">
        <v>28</v>
      </c>
      <c r="Q4735" s="58">
        <f t="shared" si="953"/>
        <v>0</v>
      </c>
      <c r="R4735" s="46" t="str">
        <f t="shared" si="954"/>
        <v>-</v>
      </c>
      <c r="S4735" s="58" t="str">
        <f t="shared" si="955"/>
        <v>No Discount</v>
      </c>
      <c r="T4735" s="46" t="str">
        <f t="shared" si="956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957"/>
        <v>0</v>
      </c>
      <c r="W4735" s="46" t="str">
        <f t="shared" si="958"/>
        <v>-</v>
      </c>
      <c r="X4735" s="58">
        <f t="shared" si="959"/>
        <v>0</v>
      </c>
      <c r="Y4735" s="46" t="str">
        <f t="shared" si="960"/>
        <v>No</v>
      </c>
      <c r="Z4735" s="46" t="str">
        <f t="shared" si="961"/>
        <v>MID</v>
      </c>
    </row>
    <row r="4736" spans="1:26" x14ac:dyDescent="0.25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949"/>
        <v>25383</v>
      </c>
      <c r="L4736" s="46">
        <f t="shared" si="950"/>
        <v>27918</v>
      </c>
      <c r="M4736" s="46">
        <v>39</v>
      </c>
      <c r="N4736" s="46">
        <f t="shared" si="951"/>
        <v>27957</v>
      </c>
      <c r="O4736" s="46">
        <f t="shared" si="952"/>
        <v>2574</v>
      </c>
      <c r="P4736" s="46" t="s">
        <v>28</v>
      </c>
      <c r="Q4736" s="58">
        <f t="shared" si="953"/>
        <v>0</v>
      </c>
      <c r="R4736" s="46">
        <f t="shared" si="954"/>
        <v>4193.55</v>
      </c>
      <c r="S4736" s="58" t="str">
        <f t="shared" si="955"/>
        <v>No Discount</v>
      </c>
      <c r="T4736" s="46" t="str">
        <f t="shared" si="956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957"/>
        <v>0</v>
      </c>
      <c r="W4736" s="46" t="str">
        <f t="shared" si="958"/>
        <v>-</v>
      </c>
      <c r="X4736" s="58">
        <f t="shared" si="959"/>
        <v>0</v>
      </c>
      <c r="Y4736" s="46" t="str">
        <f t="shared" si="960"/>
        <v>Yes</v>
      </c>
      <c r="Z4736" s="46" t="str">
        <f t="shared" si="961"/>
        <v>MID</v>
      </c>
    </row>
    <row r="4737" spans="1:26" x14ac:dyDescent="0.25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949"/>
        <v>5096</v>
      </c>
      <c r="L4737" s="46">
        <f t="shared" si="950"/>
        <v>5456</v>
      </c>
      <c r="M4737" s="46">
        <v>51</v>
      </c>
      <c r="N4737" s="46">
        <f t="shared" si="951"/>
        <v>5507</v>
      </c>
      <c r="O4737" s="46">
        <f t="shared" si="952"/>
        <v>411</v>
      </c>
      <c r="P4737" s="46" t="s">
        <v>64</v>
      </c>
      <c r="Q4737" s="58">
        <f t="shared" si="953"/>
        <v>0</v>
      </c>
      <c r="R4737" s="46">
        <f t="shared" si="954"/>
        <v>826.05</v>
      </c>
      <c r="S4737" s="58" t="str">
        <f t="shared" si="955"/>
        <v>No Discount</v>
      </c>
      <c r="T4737" s="46" t="str">
        <f t="shared" si="956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957"/>
        <v>0</v>
      </c>
      <c r="W4737" s="46" t="str">
        <f t="shared" si="958"/>
        <v>-</v>
      </c>
      <c r="X4737" s="58">
        <f t="shared" si="959"/>
        <v>0</v>
      </c>
      <c r="Y4737" s="46" t="str">
        <f t="shared" si="960"/>
        <v>Yes</v>
      </c>
      <c r="Z4737" s="46" t="str">
        <f t="shared" si="961"/>
        <v>HIGH</v>
      </c>
    </row>
    <row r="4738" spans="1:26" x14ac:dyDescent="0.25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949"/>
        <v>112</v>
      </c>
      <c r="L4738" s="46">
        <f t="shared" si="950"/>
        <v>116</v>
      </c>
      <c r="M4738" s="46">
        <v>10</v>
      </c>
      <c r="N4738" s="46">
        <f t="shared" si="951"/>
        <v>126</v>
      </c>
      <c r="O4738" s="46">
        <f t="shared" si="952"/>
        <v>14</v>
      </c>
      <c r="P4738" s="46" t="s">
        <v>30</v>
      </c>
      <c r="Q4738" s="58">
        <f t="shared" si="953"/>
        <v>0</v>
      </c>
      <c r="R4738" s="46" t="str">
        <f t="shared" si="954"/>
        <v>-</v>
      </c>
      <c r="S4738" s="58" t="str">
        <f t="shared" si="955"/>
        <v>No Discount</v>
      </c>
      <c r="T4738" s="46" t="str">
        <f t="shared" si="956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957"/>
        <v>0</v>
      </c>
      <c r="W4738" s="46" t="str">
        <f t="shared" si="958"/>
        <v>-</v>
      </c>
      <c r="X4738" s="58">
        <f t="shared" si="959"/>
        <v>0</v>
      </c>
      <c r="Y4738" s="46" t="str">
        <f t="shared" si="960"/>
        <v>No</v>
      </c>
      <c r="Z4738" s="46" t="str">
        <f t="shared" si="961"/>
        <v>LOW</v>
      </c>
    </row>
    <row r="4739" spans="1:26" x14ac:dyDescent="0.25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962">I4739*J4739</f>
        <v>2949</v>
      </c>
      <c r="L4739" s="46">
        <f t="shared" ref="L4739:L4802" si="963">H4739*J4739</f>
        <v>3243</v>
      </c>
      <c r="M4739" s="46">
        <v>44</v>
      </c>
      <c r="N4739" s="46">
        <f t="shared" ref="N4739:N4802" si="964">L4739+M4739</f>
        <v>3287</v>
      </c>
      <c r="O4739" s="46">
        <f t="shared" ref="O4739:O4802" si="965">N4739-K4739</f>
        <v>338</v>
      </c>
      <c r="P4739" s="46" t="s">
        <v>30</v>
      </c>
      <c r="Q4739" s="58">
        <f t="shared" ref="Q4739:Q4802" si="966">IF(E4739="Amazon",30%,0)</f>
        <v>0</v>
      </c>
      <c r="R4739" s="46">
        <f t="shared" ref="R4739:R4802" si="967">IF(E4739="Amazon",30%*N4739,IF(E4739="Flipkart",28%*N4739,IF(E4739="India Mart",15%*N4739,"-")))</f>
        <v>493.04999999999995</v>
      </c>
      <c r="S4739" s="58" t="str">
        <f t="shared" ref="S4739:S4802" si="968">IF(AND(E4739="Website",N4739&gt;25000),2%,"No Discount")</f>
        <v>No Discount</v>
      </c>
      <c r="T4739" s="46" t="str">
        <f t="shared" ref="T4739:T4802" si="969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ref="V4739:V4802" si="970">IF(E4739="Amazon",30%,0%)</f>
        <v>0</v>
      </c>
      <c r="W4739" s="46" t="str">
        <f t="shared" ref="W4739:W4802" si="971">IF(E4739="Amazon",N4739*30%,IF(E4739="flipkart",N4739*28%,IF(E4739="indiamart",N4739*15%,"-")))</f>
        <v>-</v>
      </c>
      <c r="X4739" s="58">
        <f t="shared" ref="X4739:X4802" si="972">IF(AND(E4739="website",N4739&gt;25000),2%,0%)</f>
        <v>0</v>
      </c>
      <c r="Y4739" s="46" t="str">
        <f t="shared" ref="Y4739:Y4802" si="973">IF(OR(D4739="Furniture",D4739="Technology"),"Yes","No")</f>
        <v>No</v>
      </c>
      <c r="Z4739" s="46" t="str">
        <f t="shared" ref="Z4739:Z4802" si="974">_xlfn.IFS(M4739&lt;=20,"LOW",M4739&lt;=40,"MID",M4739&lt;=60,"HIGH",M4739&gt;60,"Very high")</f>
        <v>HIGH</v>
      </c>
    </row>
    <row r="4740" spans="1:26" x14ac:dyDescent="0.25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962"/>
        <v>960</v>
      </c>
      <c r="L4740" s="46">
        <f t="shared" si="963"/>
        <v>1020</v>
      </c>
      <c r="M4740" s="46">
        <v>30</v>
      </c>
      <c r="N4740" s="46">
        <f t="shared" si="964"/>
        <v>1050</v>
      </c>
      <c r="O4740" s="46">
        <f t="shared" si="965"/>
        <v>90</v>
      </c>
      <c r="P4740" s="46" t="s">
        <v>30</v>
      </c>
      <c r="Q4740" s="58">
        <f t="shared" si="966"/>
        <v>0</v>
      </c>
      <c r="R4740" s="46" t="str">
        <f t="shared" si="967"/>
        <v>-</v>
      </c>
      <c r="S4740" s="58" t="str">
        <f t="shared" si="968"/>
        <v>No Discount</v>
      </c>
      <c r="T4740" s="46" t="str">
        <f t="shared" si="969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970"/>
        <v>0</v>
      </c>
      <c r="W4740" s="46" t="str">
        <f t="shared" si="971"/>
        <v>-</v>
      </c>
      <c r="X4740" s="58">
        <f t="shared" si="972"/>
        <v>0</v>
      </c>
      <c r="Y4740" s="46" t="str">
        <f t="shared" si="973"/>
        <v>No</v>
      </c>
      <c r="Z4740" s="46" t="str">
        <f t="shared" si="974"/>
        <v>MID</v>
      </c>
    </row>
    <row r="4741" spans="1:26" x14ac:dyDescent="0.25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962"/>
        <v>16272</v>
      </c>
      <c r="L4741" s="46">
        <f t="shared" si="963"/>
        <v>18072</v>
      </c>
      <c r="M4741" s="46">
        <v>48</v>
      </c>
      <c r="N4741" s="46">
        <f t="shared" si="964"/>
        <v>18120</v>
      </c>
      <c r="O4741" s="46">
        <f t="shared" si="965"/>
        <v>1848</v>
      </c>
      <c r="P4741" s="46" t="s">
        <v>152</v>
      </c>
      <c r="Q4741" s="58">
        <f t="shared" si="966"/>
        <v>0.3</v>
      </c>
      <c r="R4741" s="46">
        <f t="shared" si="967"/>
        <v>5436</v>
      </c>
      <c r="S4741" s="58" t="str">
        <f t="shared" si="968"/>
        <v>No Discount</v>
      </c>
      <c r="T4741" s="46" t="str">
        <f t="shared" si="969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970"/>
        <v>0.3</v>
      </c>
      <c r="W4741" s="46">
        <f t="shared" si="971"/>
        <v>5436</v>
      </c>
      <c r="X4741" s="58">
        <f t="shared" si="972"/>
        <v>0</v>
      </c>
      <c r="Y4741" s="46" t="str">
        <f t="shared" si="973"/>
        <v>Yes</v>
      </c>
      <c r="Z4741" s="46" t="str">
        <f t="shared" si="974"/>
        <v>HIGH</v>
      </c>
    </row>
    <row r="4742" spans="1:26" x14ac:dyDescent="0.25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962"/>
        <v>12040</v>
      </c>
      <c r="L4742" s="46">
        <f t="shared" si="963"/>
        <v>12630</v>
      </c>
      <c r="M4742" s="46">
        <v>58</v>
      </c>
      <c r="N4742" s="46">
        <f t="shared" si="964"/>
        <v>12688</v>
      </c>
      <c r="O4742" s="46">
        <f t="shared" si="965"/>
        <v>648</v>
      </c>
      <c r="P4742" s="46" t="s">
        <v>30</v>
      </c>
      <c r="Q4742" s="58">
        <f t="shared" si="966"/>
        <v>0</v>
      </c>
      <c r="R4742" s="46" t="str">
        <f t="shared" si="967"/>
        <v>-</v>
      </c>
      <c r="S4742" s="58" t="str">
        <f t="shared" si="968"/>
        <v>No Discount</v>
      </c>
      <c r="T4742" s="46" t="str">
        <f t="shared" si="969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970"/>
        <v>0</v>
      </c>
      <c r="W4742" s="46" t="str">
        <f t="shared" si="971"/>
        <v>-</v>
      </c>
      <c r="X4742" s="58">
        <f t="shared" si="972"/>
        <v>0</v>
      </c>
      <c r="Y4742" s="46" t="str">
        <f t="shared" si="973"/>
        <v>Yes</v>
      </c>
      <c r="Z4742" s="46" t="str">
        <f t="shared" si="974"/>
        <v>HIGH</v>
      </c>
    </row>
    <row r="4743" spans="1:26" x14ac:dyDescent="0.25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962"/>
        <v>20360</v>
      </c>
      <c r="L4743" s="46">
        <f t="shared" si="963"/>
        <v>21976</v>
      </c>
      <c r="M4743" s="46">
        <v>25</v>
      </c>
      <c r="N4743" s="46">
        <f t="shared" si="964"/>
        <v>22001</v>
      </c>
      <c r="O4743" s="46">
        <f t="shared" si="965"/>
        <v>1641</v>
      </c>
      <c r="P4743" s="46" t="s">
        <v>30</v>
      </c>
      <c r="Q4743" s="58">
        <f t="shared" si="966"/>
        <v>0.3</v>
      </c>
      <c r="R4743" s="46">
        <f t="shared" si="967"/>
        <v>6600.3</v>
      </c>
      <c r="S4743" s="58" t="str">
        <f t="shared" si="968"/>
        <v>No Discount</v>
      </c>
      <c r="T4743" s="46" t="str">
        <f t="shared" si="969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970"/>
        <v>0.3</v>
      </c>
      <c r="W4743" s="46">
        <f t="shared" si="971"/>
        <v>6600.3</v>
      </c>
      <c r="X4743" s="58">
        <f t="shared" si="972"/>
        <v>0</v>
      </c>
      <c r="Y4743" s="46" t="str">
        <f t="shared" si="973"/>
        <v>Yes</v>
      </c>
      <c r="Z4743" s="46" t="str">
        <f t="shared" si="974"/>
        <v>MID</v>
      </c>
    </row>
    <row r="4744" spans="1:26" x14ac:dyDescent="0.25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962"/>
        <v>9126</v>
      </c>
      <c r="L4744" s="46">
        <f t="shared" si="963"/>
        <v>9664</v>
      </c>
      <c r="M4744" s="46">
        <v>21</v>
      </c>
      <c r="N4744" s="46">
        <f t="shared" si="964"/>
        <v>9685</v>
      </c>
      <c r="O4744" s="46">
        <f t="shared" si="965"/>
        <v>559</v>
      </c>
      <c r="P4744" s="46" t="s">
        <v>30</v>
      </c>
      <c r="Q4744" s="58">
        <f t="shared" si="966"/>
        <v>0</v>
      </c>
      <c r="R4744" s="46">
        <f t="shared" si="967"/>
        <v>2711.8</v>
      </c>
      <c r="S4744" s="58" t="str">
        <f t="shared" si="968"/>
        <v>No Discount</v>
      </c>
      <c r="T4744" s="46" t="str">
        <f t="shared" si="969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970"/>
        <v>0</v>
      </c>
      <c r="W4744" s="46">
        <f t="shared" si="971"/>
        <v>2711.8</v>
      </c>
      <c r="X4744" s="58">
        <f t="shared" si="972"/>
        <v>0</v>
      </c>
      <c r="Y4744" s="46" t="str">
        <f t="shared" si="973"/>
        <v>Yes</v>
      </c>
      <c r="Z4744" s="46" t="str">
        <f t="shared" si="974"/>
        <v>MID</v>
      </c>
    </row>
    <row r="4745" spans="1:26" x14ac:dyDescent="0.25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962"/>
        <v>124</v>
      </c>
      <c r="L4745" s="46">
        <f t="shared" si="963"/>
        <v>134</v>
      </c>
      <c r="M4745" s="46">
        <v>10</v>
      </c>
      <c r="N4745" s="46">
        <f t="shared" si="964"/>
        <v>144</v>
      </c>
      <c r="O4745" s="46">
        <f t="shared" si="965"/>
        <v>20</v>
      </c>
      <c r="P4745" s="46" t="s">
        <v>28</v>
      </c>
      <c r="Q4745" s="58">
        <f t="shared" si="966"/>
        <v>0</v>
      </c>
      <c r="R4745" s="46" t="str">
        <f t="shared" si="967"/>
        <v>-</v>
      </c>
      <c r="S4745" s="58" t="str">
        <f t="shared" si="968"/>
        <v>No Discount</v>
      </c>
      <c r="T4745" s="46" t="str">
        <f t="shared" si="969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970"/>
        <v>0</v>
      </c>
      <c r="W4745" s="46" t="str">
        <f t="shared" si="971"/>
        <v>-</v>
      </c>
      <c r="X4745" s="58">
        <f t="shared" si="972"/>
        <v>0</v>
      </c>
      <c r="Y4745" s="46" t="str">
        <f t="shared" si="973"/>
        <v>No</v>
      </c>
      <c r="Z4745" s="46" t="str">
        <f t="shared" si="974"/>
        <v>LOW</v>
      </c>
    </row>
    <row r="4746" spans="1:26" x14ac:dyDescent="0.25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962"/>
        <v>2573</v>
      </c>
      <c r="L4746" s="46">
        <f t="shared" si="963"/>
        <v>2778</v>
      </c>
      <c r="M4746" s="46">
        <v>86</v>
      </c>
      <c r="N4746" s="46">
        <f t="shared" si="964"/>
        <v>2864</v>
      </c>
      <c r="O4746" s="46">
        <f t="shared" si="965"/>
        <v>291</v>
      </c>
      <c r="P4746" s="46" t="s">
        <v>30</v>
      </c>
      <c r="Q4746" s="58">
        <f t="shared" si="966"/>
        <v>0</v>
      </c>
      <c r="R4746" s="46">
        <f t="shared" si="967"/>
        <v>801.92000000000007</v>
      </c>
      <c r="S4746" s="58" t="str">
        <f t="shared" si="968"/>
        <v>No Discount</v>
      </c>
      <c r="T4746" s="46" t="str">
        <f t="shared" si="969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970"/>
        <v>0</v>
      </c>
      <c r="W4746" s="46">
        <f t="shared" si="971"/>
        <v>801.92000000000007</v>
      </c>
      <c r="X4746" s="58">
        <f t="shared" si="972"/>
        <v>0</v>
      </c>
      <c r="Y4746" s="46" t="str">
        <f t="shared" si="973"/>
        <v>Yes</v>
      </c>
      <c r="Z4746" s="46" t="str">
        <f t="shared" si="974"/>
        <v>Very high</v>
      </c>
    </row>
    <row r="4747" spans="1:26" x14ac:dyDescent="0.25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962"/>
        <v>13506</v>
      </c>
      <c r="L4747" s="46">
        <f t="shared" si="963"/>
        <v>14464</v>
      </c>
      <c r="M4747" s="46">
        <v>68</v>
      </c>
      <c r="N4747" s="46">
        <f t="shared" si="964"/>
        <v>14532</v>
      </c>
      <c r="O4747" s="46">
        <f t="shared" si="965"/>
        <v>1026</v>
      </c>
      <c r="P4747" s="46" t="s">
        <v>28</v>
      </c>
      <c r="Q4747" s="58">
        <f t="shared" si="966"/>
        <v>0</v>
      </c>
      <c r="R4747" s="46" t="str">
        <f t="shared" si="967"/>
        <v>-</v>
      </c>
      <c r="S4747" s="58" t="str">
        <f t="shared" si="968"/>
        <v>No Discount</v>
      </c>
      <c r="T4747" s="46" t="str">
        <f t="shared" si="969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970"/>
        <v>0</v>
      </c>
      <c r="W4747" s="46" t="str">
        <f t="shared" si="971"/>
        <v>-</v>
      </c>
      <c r="X4747" s="58">
        <f t="shared" si="972"/>
        <v>0</v>
      </c>
      <c r="Y4747" s="46" t="str">
        <f t="shared" si="973"/>
        <v>Yes</v>
      </c>
      <c r="Z4747" s="46" t="str">
        <f t="shared" si="974"/>
        <v>Very high</v>
      </c>
    </row>
    <row r="4748" spans="1:26" x14ac:dyDescent="0.25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962"/>
        <v>4032</v>
      </c>
      <c r="L4748" s="46">
        <f t="shared" si="963"/>
        <v>4648</v>
      </c>
      <c r="M4748" s="46">
        <v>46</v>
      </c>
      <c r="N4748" s="46">
        <f t="shared" si="964"/>
        <v>4694</v>
      </c>
      <c r="O4748" s="46">
        <f t="shared" si="965"/>
        <v>662</v>
      </c>
      <c r="P4748" s="46" t="s">
        <v>30</v>
      </c>
      <c r="Q4748" s="58">
        <f t="shared" si="966"/>
        <v>0</v>
      </c>
      <c r="R4748" s="46" t="str">
        <f t="shared" si="967"/>
        <v>-</v>
      </c>
      <c r="S4748" s="58" t="str">
        <f t="shared" si="968"/>
        <v>No Discount</v>
      </c>
      <c r="T4748" s="46" t="str">
        <f t="shared" si="969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970"/>
        <v>0</v>
      </c>
      <c r="W4748" s="46" t="str">
        <f t="shared" si="971"/>
        <v>-</v>
      </c>
      <c r="X4748" s="58">
        <f t="shared" si="972"/>
        <v>0</v>
      </c>
      <c r="Y4748" s="46" t="str">
        <f t="shared" si="973"/>
        <v>No</v>
      </c>
      <c r="Z4748" s="46" t="str">
        <f t="shared" si="974"/>
        <v>HIGH</v>
      </c>
    </row>
    <row r="4749" spans="1:26" x14ac:dyDescent="0.25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962"/>
        <v>24183</v>
      </c>
      <c r="L4749" s="46">
        <f t="shared" si="963"/>
        <v>25137</v>
      </c>
      <c r="M4749" s="46">
        <v>89</v>
      </c>
      <c r="N4749" s="46">
        <f t="shared" si="964"/>
        <v>25226</v>
      </c>
      <c r="O4749" s="46">
        <f t="shared" si="965"/>
        <v>1043</v>
      </c>
      <c r="P4749" s="46" t="s">
        <v>28</v>
      </c>
      <c r="Q4749" s="58">
        <f t="shared" si="966"/>
        <v>0</v>
      </c>
      <c r="R4749" s="46">
        <f t="shared" si="967"/>
        <v>7063.2800000000007</v>
      </c>
      <c r="S4749" s="58" t="str">
        <f t="shared" si="968"/>
        <v>No Discount</v>
      </c>
      <c r="T4749" s="46" t="str">
        <f t="shared" si="969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970"/>
        <v>0</v>
      </c>
      <c r="W4749" s="46">
        <f t="shared" si="971"/>
        <v>7063.2800000000007</v>
      </c>
      <c r="X4749" s="58">
        <f t="shared" si="972"/>
        <v>0</v>
      </c>
      <c r="Y4749" s="46" t="str">
        <f t="shared" si="973"/>
        <v>Yes</v>
      </c>
      <c r="Z4749" s="46" t="str">
        <f t="shared" si="974"/>
        <v>Very high</v>
      </c>
    </row>
    <row r="4750" spans="1:26" x14ac:dyDescent="0.25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962"/>
        <v>18006</v>
      </c>
      <c r="L4750" s="46">
        <f t="shared" si="963"/>
        <v>18180</v>
      </c>
      <c r="M4750" s="46">
        <v>92</v>
      </c>
      <c r="N4750" s="46">
        <f t="shared" si="964"/>
        <v>18272</v>
      </c>
      <c r="O4750" s="46">
        <f t="shared" si="965"/>
        <v>266</v>
      </c>
      <c r="P4750" s="46" t="s">
        <v>28</v>
      </c>
      <c r="Q4750" s="58">
        <f t="shared" si="966"/>
        <v>0</v>
      </c>
      <c r="R4750" s="46" t="str">
        <f t="shared" si="967"/>
        <v>-</v>
      </c>
      <c r="S4750" s="58" t="str">
        <f t="shared" si="968"/>
        <v>No Discount</v>
      </c>
      <c r="T4750" s="46" t="str">
        <f t="shared" si="969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970"/>
        <v>0</v>
      </c>
      <c r="W4750" s="46" t="str">
        <f t="shared" si="971"/>
        <v>-</v>
      </c>
      <c r="X4750" s="58">
        <f t="shared" si="972"/>
        <v>0</v>
      </c>
      <c r="Y4750" s="46" t="str">
        <f t="shared" si="973"/>
        <v>Yes</v>
      </c>
      <c r="Z4750" s="46" t="str">
        <f t="shared" si="974"/>
        <v>Very high</v>
      </c>
    </row>
    <row r="4751" spans="1:26" x14ac:dyDescent="0.25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962"/>
        <v>2408</v>
      </c>
      <c r="L4751" s="46">
        <f t="shared" si="963"/>
        <v>2526</v>
      </c>
      <c r="M4751" s="46">
        <v>99</v>
      </c>
      <c r="N4751" s="46">
        <f t="shared" si="964"/>
        <v>2625</v>
      </c>
      <c r="O4751" s="46">
        <f t="shared" si="965"/>
        <v>217</v>
      </c>
      <c r="P4751" s="46" t="s">
        <v>30</v>
      </c>
      <c r="Q4751" s="58">
        <f t="shared" si="966"/>
        <v>0.3</v>
      </c>
      <c r="R4751" s="46">
        <f t="shared" si="967"/>
        <v>787.5</v>
      </c>
      <c r="S4751" s="58" t="str">
        <f t="shared" si="968"/>
        <v>No Discount</v>
      </c>
      <c r="T4751" s="46" t="str">
        <f t="shared" si="969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970"/>
        <v>0.3</v>
      </c>
      <c r="W4751" s="46">
        <f t="shared" si="971"/>
        <v>787.5</v>
      </c>
      <c r="X4751" s="58">
        <f t="shared" si="972"/>
        <v>0</v>
      </c>
      <c r="Y4751" s="46" t="str">
        <f t="shared" si="973"/>
        <v>Yes</v>
      </c>
      <c r="Z4751" s="46" t="str">
        <f t="shared" si="974"/>
        <v>Very high</v>
      </c>
    </row>
    <row r="4752" spans="1:26" x14ac:dyDescent="0.25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962"/>
        <v>6232</v>
      </c>
      <c r="L4752" s="46">
        <f t="shared" si="963"/>
        <v>6352</v>
      </c>
      <c r="M4752" s="46">
        <v>22</v>
      </c>
      <c r="N4752" s="46">
        <f t="shared" si="964"/>
        <v>6374</v>
      </c>
      <c r="O4752" s="46">
        <f t="shared" si="965"/>
        <v>142</v>
      </c>
      <c r="P4752" s="46" t="s">
        <v>28</v>
      </c>
      <c r="Q4752" s="58">
        <f t="shared" si="966"/>
        <v>0</v>
      </c>
      <c r="R4752" s="46" t="str">
        <f t="shared" si="967"/>
        <v>-</v>
      </c>
      <c r="S4752" s="58" t="str">
        <f t="shared" si="968"/>
        <v>No Discount</v>
      </c>
      <c r="T4752" s="46" t="str">
        <f t="shared" si="969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970"/>
        <v>0</v>
      </c>
      <c r="W4752" s="46" t="str">
        <f t="shared" si="971"/>
        <v>-</v>
      </c>
      <c r="X4752" s="58">
        <f t="shared" si="972"/>
        <v>0</v>
      </c>
      <c r="Y4752" s="46" t="str">
        <f t="shared" si="973"/>
        <v>Yes</v>
      </c>
      <c r="Z4752" s="46" t="str">
        <f t="shared" si="974"/>
        <v>MID</v>
      </c>
    </row>
    <row r="4753" spans="1:26" x14ac:dyDescent="0.25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962"/>
        <v>236</v>
      </c>
      <c r="L4753" s="46">
        <f t="shared" si="963"/>
        <v>258</v>
      </c>
      <c r="M4753" s="46">
        <v>30</v>
      </c>
      <c r="N4753" s="46">
        <f t="shared" si="964"/>
        <v>288</v>
      </c>
      <c r="O4753" s="46">
        <f t="shared" si="965"/>
        <v>52</v>
      </c>
      <c r="P4753" s="46" t="s">
        <v>30</v>
      </c>
      <c r="Q4753" s="58">
        <f t="shared" si="966"/>
        <v>0.3</v>
      </c>
      <c r="R4753" s="46">
        <f t="shared" si="967"/>
        <v>86.399999999999991</v>
      </c>
      <c r="S4753" s="58" t="str">
        <f t="shared" si="968"/>
        <v>No Discount</v>
      </c>
      <c r="T4753" s="46" t="str">
        <f t="shared" si="969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970"/>
        <v>0.3</v>
      </c>
      <c r="W4753" s="46">
        <f t="shared" si="971"/>
        <v>86.399999999999991</v>
      </c>
      <c r="X4753" s="58">
        <f t="shared" si="972"/>
        <v>0</v>
      </c>
      <c r="Y4753" s="46" t="str">
        <f t="shared" si="973"/>
        <v>No</v>
      </c>
      <c r="Z4753" s="46" t="str">
        <f t="shared" si="974"/>
        <v>MID</v>
      </c>
    </row>
    <row r="4754" spans="1:26" x14ac:dyDescent="0.25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962"/>
        <v>1248</v>
      </c>
      <c r="L4754" s="46">
        <f t="shared" si="963"/>
        <v>1332</v>
      </c>
      <c r="M4754" s="46">
        <v>30</v>
      </c>
      <c r="N4754" s="46">
        <f t="shared" si="964"/>
        <v>1362</v>
      </c>
      <c r="O4754" s="46">
        <f t="shared" si="965"/>
        <v>114</v>
      </c>
      <c r="P4754" s="46" t="s">
        <v>28</v>
      </c>
      <c r="Q4754" s="58">
        <f t="shared" si="966"/>
        <v>0</v>
      </c>
      <c r="R4754" s="46">
        <f t="shared" si="967"/>
        <v>381.36</v>
      </c>
      <c r="S4754" s="58" t="str">
        <f t="shared" si="968"/>
        <v>No Discount</v>
      </c>
      <c r="T4754" s="46" t="str">
        <f t="shared" si="969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970"/>
        <v>0</v>
      </c>
      <c r="W4754" s="46">
        <f t="shared" si="971"/>
        <v>381.36</v>
      </c>
      <c r="X4754" s="58">
        <f t="shared" si="972"/>
        <v>0</v>
      </c>
      <c r="Y4754" s="46" t="str">
        <f t="shared" si="973"/>
        <v>No</v>
      </c>
      <c r="Z4754" s="46" t="str">
        <f t="shared" si="974"/>
        <v>MID</v>
      </c>
    </row>
    <row r="4755" spans="1:26" x14ac:dyDescent="0.25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962"/>
        <v>2060</v>
      </c>
      <c r="L4755" s="46">
        <f t="shared" si="963"/>
        <v>2206</v>
      </c>
      <c r="M4755" s="46">
        <v>55</v>
      </c>
      <c r="N4755" s="46">
        <f t="shared" si="964"/>
        <v>2261</v>
      </c>
      <c r="O4755" s="46">
        <f t="shared" si="965"/>
        <v>201</v>
      </c>
      <c r="P4755" s="46" t="s">
        <v>30</v>
      </c>
      <c r="Q4755" s="58">
        <f t="shared" si="966"/>
        <v>0.3</v>
      </c>
      <c r="R4755" s="46">
        <f t="shared" si="967"/>
        <v>678.3</v>
      </c>
      <c r="S4755" s="58" t="str">
        <f t="shared" si="968"/>
        <v>No Discount</v>
      </c>
      <c r="T4755" s="46" t="str">
        <f t="shared" si="969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970"/>
        <v>0.3</v>
      </c>
      <c r="W4755" s="46">
        <f t="shared" si="971"/>
        <v>678.3</v>
      </c>
      <c r="X4755" s="58">
        <f t="shared" si="972"/>
        <v>0</v>
      </c>
      <c r="Y4755" s="46" t="str">
        <f t="shared" si="973"/>
        <v>No</v>
      </c>
      <c r="Z4755" s="46" t="str">
        <f t="shared" si="974"/>
        <v>HIGH</v>
      </c>
    </row>
    <row r="4756" spans="1:26" x14ac:dyDescent="0.25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962"/>
        <v>29420</v>
      </c>
      <c r="L4756" s="46">
        <f t="shared" si="963"/>
        <v>32405</v>
      </c>
      <c r="M4756" s="46">
        <v>91</v>
      </c>
      <c r="N4756" s="46">
        <f t="shared" si="964"/>
        <v>32496</v>
      </c>
      <c r="O4756" s="46">
        <f t="shared" si="965"/>
        <v>3076</v>
      </c>
      <c r="P4756" s="46" t="s">
        <v>64</v>
      </c>
      <c r="Q4756" s="58">
        <f t="shared" si="966"/>
        <v>0</v>
      </c>
      <c r="R4756" s="46" t="str">
        <f t="shared" si="967"/>
        <v>-</v>
      </c>
      <c r="S4756" s="58" t="str">
        <f t="shared" si="968"/>
        <v>No Discount</v>
      </c>
      <c r="T4756" s="46" t="str">
        <f t="shared" si="969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970"/>
        <v>0</v>
      </c>
      <c r="W4756" s="46" t="str">
        <f t="shared" si="971"/>
        <v>-</v>
      </c>
      <c r="X4756" s="58">
        <f t="shared" si="972"/>
        <v>0</v>
      </c>
      <c r="Y4756" s="46" t="str">
        <f t="shared" si="973"/>
        <v>Yes</v>
      </c>
      <c r="Z4756" s="46" t="str">
        <f t="shared" si="974"/>
        <v>Very high</v>
      </c>
    </row>
    <row r="4757" spans="1:26" x14ac:dyDescent="0.25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962"/>
        <v>295</v>
      </c>
      <c r="L4757" s="46">
        <f t="shared" si="963"/>
        <v>315</v>
      </c>
      <c r="M4757" s="46">
        <v>10</v>
      </c>
      <c r="N4757" s="46">
        <f t="shared" si="964"/>
        <v>325</v>
      </c>
      <c r="O4757" s="46">
        <f t="shared" si="965"/>
        <v>30</v>
      </c>
      <c r="P4757" s="46" t="s">
        <v>30</v>
      </c>
      <c r="Q4757" s="58">
        <f t="shared" si="966"/>
        <v>0</v>
      </c>
      <c r="R4757" s="46">
        <f t="shared" si="967"/>
        <v>91.000000000000014</v>
      </c>
      <c r="S4757" s="58" t="str">
        <f t="shared" si="968"/>
        <v>No Discount</v>
      </c>
      <c r="T4757" s="46" t="str">
        <f t="shared" si="969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970"/>
        <v>0</v>
      </c>
      <c r="W4757" s="46">
        <f t="shared" si="971"/>
        <v>91.000000000000014</v>
      </c>
      <c r="X4757" s="58">
        <f t="shared" si="972"/>
        <v>0</v>
      </c>
      <c r="Y4757" s="46" t="str">
        <f t="shared" si="973"/>
        <v>No</v>
      </c>
      <c r="Z4757" s="46" t="str">
        <f t="shared" si="974"/>
        <v>LOW</v>
      </c>
    </row>
    <row r="4758" spans="1:26" x14ac:dyDescent="0.25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962"/>
        <v>880</v>
      </c>
      <c r="L4758" s="46">
        <f t="shared" si="963"/>
        <v>935</v>
      </c>
      <c r="M4758" s="46">
        <v>30</v>
      </c>
      <c r="N4758" s="46">
        <f t="shared" si="964"/>
        <v>965</v>
      </c>
      <c r="O4758" s="46">
        <f t="shared" si="965"/>
        <v>85</v>
      </c>
      <c r="P4758" s="46" t="s">
        <v>30</v>
      </c>
      <c r="Q4758" s="58">
        <f t="shared" si="966"/>
        <v>0</v>
      </c>
      <c r="R4758" s="46" t="str">
        <f t="shared" si="967"/>
        <v>-</v>
      </c>
      <c r="S4758" s="58" t="str">
        <f t="shared" si="968"/>
        <v>No Discount</v>
      </c>
      <c r="T4758" s="46" t="str">
        <f t="shared" si="969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970"/>
        <v>0</v>
      </c>
      <c r="W4758" s="46" t="str">
        <f t="shared" si="971"/>
        <v>-</v>
      </c>
      <c r="X4758" s="58">
        <f t="shared" si="972"/>
        <v>0</v>
      </c>
      <c r="Y4758" s="46" t="str">
        <f t="shared" si="973"/>
        <v>No</v>
      </c>
      <c r="Z4758" s="46" t="str">
        <f t="shared" si="974"/>
        <v>MID</v>
      </c>
    </row>
    <row r="4759" spans="1:26" x14ac:dyDescent="0.25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962"/>
        <v>4288</v>
      </c>
      <c r="L4759" s="46">
        <f t="shared" si="963"/>
        <v>4676</v>
      </c>
      <c r="M4759" s="46">
        <v>69</v>
      </c>
      <c r="N4759" s="46">
        <f t="shared" si="964"/>
        <v>4745</v>
      </c>
      <c r="O4759" s="46">
        <f t="shared" si="965"/>
        <v>457</v>
      </c>
      <c r="P4759" s="46" t="s">
        <v>28</v>
      </c>
      <c r="Q4759" s="58">
        <f t="shared" si="966"/>
        <v>0</v>
      </c>
      <c r="R4759" s="46" t="str">
        <f t="shared" si="967"/>
        <v>-</v>
      </c>
      <c r="S4759" s="58" t="str">
        <f t="shared" si="968"/>
        <v>No Discount</v>
      </c>
      <c r="T4759" s="46" t="str">
        <f t="shared" si="969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970"/>
        <v>0</v>
      </c>
      <c r="W4759" s="46" t="str">
        <f t="shared" si="971"/>
        <v>-</v>
      </c>
      <c r="X4759" s="58">
        <f t="shared" si="972"/>
        <v>0</v>
      </c>
      <c r="Y4759" s="46" t="str">
        <f t="shared" si="973"/>
        <v>No</v>
      </c>
      <c r="Z4759" s="46" t="str">
        <f t="shared" si="974"/>
        <v>Very high</v>
      </c>
    </row>
    <row r="4760" spans="1:26" x14ac:dyDescent="0.25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962"/>
        <v>465</v>
      </c>
      <c r="L4760" s="46">
        <f t="shared" si="963"/>
        <v>519</v>
      </c>
      <c r="M4760" s="46">
        <v>30</v>
      </c>
      <c r="N4760" s="46">
        <f t="shared" si="964"/>
        <v>549</v>
      </c>
      <c r="O4760" s="46">
        <f t="shared" si="965"/>
        <v>84</v>
      </c>
      <c r="P4760" s="46" t="s">
        <v>28</v>
      </c>
      <c r="Q4760" s="58">
        <f t="shared" si="966"/>
        <v>0</v>
      </c>
      <c r="R4760" s="46">
        <f t="shared" si="967"/>
        <v>82.35</v>
      </c>
      <c r="S4760" s="58" t="str">
        <f t="shared" si="968"/>
        <v>No Discount</v>
      </c>
      <c r="T4760" s="46" t="str">
        <f t="shared" si="969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970"/>
        <v>0</v>
      </c>
      <c r="W4760" s="46" t="str">
        <f t="shared" si="971"/>
        <v>-</v>
      </c>
      <c r="X4760" s="58">
        <f t="shared" si="972"/>
        <v>0</v>
      </c>
      <c r="Y4760" s="46" t="str">
        <f t="shared" si="973"/>
        <v>No</v>
      </c>
      <c r="Z4760" s="46" t="str">
        <f t="shared" si="974"/>
        <v>MID</v>
      </c>
    </row>
    <row r="4761" spans="1:26" x14ac:dyDescent="0.25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962"/>
        <v>6650</v>
      </c>
      <c r="L4761" s="46">
        <f t="shared" si="963"/>
        <v>7119</v>
      </c>
      <c r="M4761" s="46">
        <v>67</v>
      </c>
      <c r="N4761" s="46">
        <f t="shared" si="964"/>
        <v>7186</v>
      </c>
      <c r="O4761" s="46">
        <f t="shared" si="965"/>
        <v>536</v>
      </c>
      <c r="P4761" s="46" t="s">
        <v>28</v>
      </c>
      <c r="Q4761" s="58">
        <f t="shared" si="966"/>
        <v>0</v>
      </c>
      <c r="R4761" s="46">
        <f t="shared" si="967"/>
        <v>2012.0800000000002</v>
      </c>
      <c r="S4761" s="58" t="str">
        <f t="shared" si="968"/>
        <v>No Discount</v>
      </c>
      <c r="T4761" s="46" t="str">
        <f t="shared" si="969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970"/>
        <v>0</v>
      </c>
      <c r="W4761" s="46">
        <f t="shared" si="971"/>
        <v>2012.0800000000002</v>
      </c>
      <c r="X4761" s="58">
        <f t="shared" si="972"/>
        <v>0</v>
      </c>
      <c r="Y4761" s="46" t="str">
        <f t="shared" si="973"/>
        <v>No</v>
      </c>
      <c r="Z4761" s="46" t="str">
        <f t="shared" si="974"/>
        <v>Very high</v>
      </c>
    </row>
    <row r="4762" spans="1:26" x14ac:dyDescent="0.25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962"/>
        <v>316</v>
      </c>
      <c r="L4762" s="46">
        <f t="shared" si="963"/>
        <v>350</v>
      </c>
      <c r="M4762" s="46">
        <v>30</v>
      </c>
      <c r="N4762" s="46">
        <f t="shared" si="964"/>
        <v>380</v>
      </c>
      <c r="O4762" s="46">
        <f t="shared" si="965"/>
        <v>64</v>
      </c>
      <c r="P4762" s="46" t="s">
        <v>28</v>
      </c>
      <c r="Q4762" s="58">
        <f t="shared" si="966"/>
        <v>0</v>
      </c>
      <c r="R4762" s="46">
        <f t="shared" si="967"/>
        <v>57</v>
      </c>
      <c r="S4762" s="58" t="str">
        <f t="shared" si="968"/>
        <v>No Discount</v>
      </c>
      <c r="T4762" s="46" t="str">
        <f t="shared" si="969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970"/>
        <v>0</v>
      </c>
      <c r="W4762" s="46" t="str">
        <f t="shared" si="971"/>
        <v>-</v>
      </c>
      <c r="X4762" s="58">
        <f t="shared" si="972"/>
        <v>0</v>
      </c>
      <c r="Y4762" s="46" t="str">
        <f t="shared" si="973"/>
        <v>No</v>
      </c>
      <c r="Z4762" s="46" t="str">
        <f t="shared" si="974"/>
        <v>MID</v>
      </c>
    </row>
    <row r="4763" spans="1:26" x14ac:dyDescent="0.25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962"/>
        <v>157</v>
      </c>
      <c r="L4763" s="46">
        <f t="shared" si="963"/>
        <v>166</v>
      </c>
      <c r="M4763" s="46">
        <v>30</v>
      </c>
      <c r="N4763" s="46">
        <f t="shared" si="964"/>
        <v>196</v>
      </c>
      <c r="O4763" s="46">
        <f t="shared" si="965"/>
        <v>39</v>
      </c>
      <c r="P4763" s="46" t="s">
        <v>28</v>
      </c>
      <c r="Q4763" s="58">
        <f t="shared" si="966"/>
        <v>0.3</v>
      </c>
      <c r="R4763" s="46">
        <f t="shared" si="967"/>
        <v>58.8</v>
      </c>
      <c r="S4763" s="58" t="str">
        <f t="shared" si="968"/>
        <v>No Discount</v>
      </c>
      <c r="T4763" s="46" t="str">
        <f t="shared" si="969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970"/>
        <v>0.3</v>
      </c>
      <c r="W4763" s="46">
        <f t="shared" si="971"/>
        <v>58.8</v>
      </c>
      <c r="X4763" s="58">
        <f t="shared" si="972"/>
        <v>0</v>
      </c>
      <c r="Y4763" s="46" t="str">
        <f t="shared" si="973"/>
        <v>No</v>
      </c>
      <c r="Z4763" s="46" t="str">
        <f t="shared" si="974"/>
        <v>MID</v>
      </c>
    </row>
    <row r="4764" spans="1:26" x14ac:dyDescent="0.25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962"/>
        <v>22716</v>
      </c>
      <c r="L4764" s="46">
        <f t="shared" si="963"/>
        <v>24078</v>
      </c>
      <c r="M4764" s="46">
        <v>82</v>
      </c>
      <c r="N4764" s="46">
        <f t="shared" si="964"/>
        <v>24160</v>
      </c>
      <c r="O4764" s="46">
        <f t="shared" si="965"/>
        <v>1444</v>
      </c>
      <c r="P4764" s="46" t="s">
        <v>64</v>
      </c>
      <c r="Q4764" s="58">
        <f t="shared" si="966"/>
        <v>0</v>
      </c>
      <c r="R4764" s="46" t="str">
        <f t="shared" si="967"/>
        <v>-</v>
      </c>
      <c r="S4764" s="58" t="str">
        <f t="shared" si="968"/>
        <v>No Discount</v>
      </c>
      <c r="T4764" s="46" t="str">
        <f t="shared" si="969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970"/>
        <v>0</v>
      </c>
      <c r="W4764" s="46" t="str">
        <f t="shared" si="971"/>
        <v>-</v>
      </c>
      <c r="X4764" s="58">
        <f t="shared" si="972"/>
        <v>0</v>
      </c>
      <c r="Y4764" s="46" t="str">
        <f t="shared" si="973"/>
        <v>Yes</v>
      </c>
      <c r="Z4764" s="46" t="str">
        <f t="shared" si="974"/>
        <v>Very high</v>
      </c>
    </row>
    <row r="4765" spans="1:26" x14ac:dyDescent="0.25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962"/>
        <v>75</v>
      </c>
      <c r="L4765" s="46">
        <f t="shared" si="963"/>
        <v>79</v>
      </c>
      <c r="M4765" s="46">
        <v>10</v>
      </c>
      <c r="N4765" s="46">
        <f t="shared" si="964"/>
        <v>89</v>
      </c>
      <c r="O4765" s="46">
        <f t="shared" si="965"/>
        <v>14</v>
      </c>
      <c r="P4765" s="46" t="s">
        <v>28</v>
      </c>
      <c r="Q4765" s="58">
        <f t="shared" si="966"/>
        <v>0</v>
      </c>
      <c r="R4765" s="46" t="str">
        <f t="shared" si="967"/>
        <v>-</v>
      </c>
      <c r="S4765" s="58" t="str">
        <f t="shared" si="968"/>
        <v>No Discount</v>
      </c>
      <c r="T4765" s="46" t="str">
        <f t="shared" si="969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970"/>
        <v>0</v>
      </c>
      <c r="W4765" s="46" t="str">
        <f t="shared" si="971"/>
        <v>-</v>
      </c>
      <c r="X4765" s="58">
        <f t="shared" si="972"/>
        <v>0</v>
      </c>
      <c r="Y4765" s="46" t="str">
        <f t="shared" si="973"/>
        <v>No</v>
      </c>
      <c r="Z4765" s="46" t="str">
        <f t="shared" si="974"/>
        <v>LOW</v>
      </c>
    </row>
    <row r="4766" spans="1:26" x14ac:dyDescent="0.25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962"/>
        <v>6105</v>
      </c>
      <c r="L4766" s="46">
        <f t="shared" si="963"/>
        <v>6585</v>
      </c>
      <c r="M4766" s="46">
        <v>87</v>
      </c>
      <c r="N4766" s="46">
        <f t="shared" si="964"/>
        <v>6672</v>
      </c>
      <c r="O4766" s="46">
        <f t="shared" si="965"/>
        <v>567</v>
      </c>
      <c r="P4766" s="46" t="s">
        <v>28</v>
      </c>
      <c r="Q4766" s="58">
        <f t="shared" si="966"/>
        <v>0</v>
      </c>
      <c r="R4766" s="46" t="str">
        <f t="shared" si="967"/>
        <v>-</v>
      </c>
      <c r="S4766" s="58" t="str">
        <f t="shared" si="968"/>
        <v>No Discount</v>
      </c>
      <c r="T4766" s="46" t="str">
        <f t="shared" si="969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970"/>
        <v>0</v>
      </c>
      <c r="W4766" s="46" t="str">
        <f t="shared" si="971"/>
        <v>-</v>
      </c>
      <c r="X4766" s="58">
        <f t="shared" si="972"/>
        <v>0</v>
      </c>
      <c r="Y4766" s="46" t="str">
        <f t="shared" si="973"/>
        <v>Yes</v>
      </c>
      <c r="Z4766" s="46" t="str">
        <f t="shared" si="974"/>
        <v>Very high</v>
      </c>
    </row>
    <row r="4767" spans="1:26" x14ac:dyDescent="0.25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962"/>
        <v>11480</v>
      </c>
      <c r="L4767" s="46">
        <f t="shared" si="963"/>
        <v>11924</v>
      </c>
      <c r="M4767" s="46">
        <v>54</v>
      </c>
      <c r="N4767" s="46">
        <f t="shared" si="964"/>
        <v>11978</v>
      </c>
      <c r="O4767" s="46">
        <f t="shared" si="965"/>
        <v>498</v>
      </c>
      <c r="P4767" s="46" t="s">
        <v>30</v>
      </c>
      <c r="Q4767" s="58">
        <f t="shared" si="966"/>
        <v>0</v>
      </c>
      <c r="R4767" s="46">
        <f t="shared" si="967"/>
        <v>3353.84</v>
      </c>
      <c r="S4767" s="58" t="str">
        <f t="shared" si="968"/>
        <v>No Discount</v>
      </c>
      <c r="T4767" s="46" t="str">
        <f t="shared" si="969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970"/>
        <v>0</v>
      </c>
      <c r="W4767" s="46">
        <f t="shared" si="971"/>
        <v>3353.84</v>
      </c>
      <c r="X4767" s="58">
        <f t="shared" si="972"/>
        <v>0</v>
      </c>
      <c r="Y4767" s="46" t="str">
        <f t="shared" si="973"/>
        <v>Yes</v>
      </c>
      <c r="Z4767" s="46" t="str">
        <f t="shared" si="974"/>
        <v>HIGH</v>
      </c>
    </row>
    <row r="4768" spans="1:26" x14ac:dyDescent="0.25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962"/>
        <v>1282</v>
      </c>
      <c r="L4768" s="46">
        <f t="shared" si="963"/>
        <v>1332</v>
      </c>
      <c r="M4768" s="46">
        <v>76</v>
      </c>
      <c r="N4768" s="46">
        <f t="shared" si="964"/>
        <v>1408</v>
      </c>
      <c r="O4768" s="46">
        <f t="shared" si="965"/>
        <v>126</v>
      </c>
      <c r="P4768" s="46" t="s">
        <v>30</v>
      </c>
      <c r="Q4768" s="58">
        <f t="shared" si="966"/>
        <v>0</v>
      </c>
      <c r="R4768" s="46">
        <f t="shared" si="967"/>
        <v>211.2</v>
      </c>
      <c r="S4768" s="58" t="str">
        <f t="shared" si="968"/>
        <v>No Discount</v>
      </c>
      <c r="T4768" s="46" t="str">
        <f t="shared" si="969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970"/>
        <v>0</v>
      </c>
      <c r="W4768" s="46" t="str">
        <f t="shared" si="971"/>
        <v>-</v>
      </c>
      <c r="X4768" s="58">
        <f t="shared" si="972"/>
        <v>0</v>
      </c>
      <c r="Y4768" s="46" t="str">
        <f t="shared" si="973"/>
        <v>No</v>
      </c>
      <c r="Z4768" s="46" t="str">
        <f t="shared" si="974"/>
        <v>Very high</v>
      </c>
    </row>
    <row r="4769" spans="1:26" x14ac:dyDescent="0.25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962"/>
        <v>13419</v>
      </c>
      <c r="L4769" s="46">
        <f t="shared" si="963"/>
        <v>14211</v>
      </c>
      <c r="M4769" s="46">
        <v>47</v>
      </c>
      <c r="N4769" s="46">
        <f t="shared" si="964"/>
        <v>14258</v>
      </c>
      <c r="O4769" s="46">
        <f t="shared" si="965"/>
        <v>839</v>
      </c>
      <c r="P4769" s="46" t="s">
        <v>30</v>
      </c>
      <c r="Q4769" s="58">
        <f t="shared" si="966"/>
        <v>0</v>
      </c>
      <c r="R4769" s="46">
        <f t="shared" si="967"/>
        <v>3992.2400000000002</v>
      </c>
      <c r="S4769" s="58" t="str">
        <f t="shared" si="968"/>
        <v>No Discount</v>
      </c>
      <c r="T4769" s="46" t="str">
        <f t="shared" si="969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970"/>
        <v>0</v>
      </c>
      <c r="W4769" s="46">
        <f t="shared" si="971"/>
        <v>3992.2400000000002</v>
      </c>
      <c r="X4769" s="58">
        <f t="shared" si="972"/>
        <v>0</v>
      </c>
      <c r="Y4769" s="46" t="str">
        <f t="shared" si="973"/>
        <v>Yes</v>
      </c>
      <c r="Z4769" s="46" t="str">
        <f t="shared" si="974"/>
        <v>HIGH</v>
      </c>
    </row>
    <row r="4770" spans="1:26" x14ac:dyDescent="0.25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962"/>
        <v>692</v>
      </c>
      <c r="L4770" s="46">
        <f t="shared" si="963"/>
        <v>772</v>
      </c>
      <c r="M4770" s="46">
        <v>30</v>
      </c>
      <c r="N4770" s="46">
        <f t="shared" si="964"/>
        <v>802</v>
      </c>
      <c r="O4770" s="46">
        <f t="shared" si="965"/>
        <v>110</v>
      </c>
      <c r="P4770" s="46" t="s">
        <v>28</v>
      </c>
      <c r="Q4770" s="58">
        <f t="shared" si="966"/>
        <v>0</v>
      </c>
      <c r="R4770" s="46" t="str">
        <f t="shared" si="967"/>
        <v>-</v>
      </c>
      <c r="S4770" s="58" t="str">
        <f t="shared" si="968"/>
        <v>No Discount</v>
      </c>
      <c r="T4770" s="46" t="str">
        <f t="shared" si="969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970"/>
        <v>0</v>
      </c>
      <c r="W4770" s="46" t="str">
        <f t="shared" si="971"/>
        <v>-</v>
      </c>
      <c r="X4770" s="58">
        <f t="shared" si="972"/>
        <v>0</v>
      </c>
      <c r="Y4770" s="46" t="str">
        <f t="shared" si="973"/>
        <v>No</v>
      </c>
      <c r="Z4770" s="46" t="str">
        <f t="shared" si="974"/>
        <v>MID</v>
      </c>
    </row>
    <row r="4771" spans="1:26" x14ac:dyDescent="0.25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962"/>
        <v>24816</v>
      </c>
      <c r="L4771" s="46">
        <f t="shared" si="963"/>
        <v>26832</v>
      </c>
      <c r="M4771" s="46">
        <v>29</v>
      </c>
      <c r="N4771" s="46">
        <f t="shared" si="964"/>
        <v>26861</v>
      </c>
      <c r="O4771" s="46">
        <f t="shared" si="965"/>
        <v>2045</v>
      </c>
      <c r="P4771" s="46" t="s">
        <v>28</v>
      </c>
      <c r="Q4771" s="58">
        <f t="shared" si="966"/>
        <v>0</v>
      </c>
      <c r="R4771" s="46" t="str">
        <f t="shared" si="967"/>
        <v>-</v>
      </c>
      <c r="S4771" s="58">
        <f t="shared" si="968"/>
        <v>0.02</v>
      </c>
      <c r="T4771" s="46" t="str">
        <f t="shared" si="969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970"/>
        <v>0</v>
      </c>
      <c r="W4771" s="46" t="str">
        <f t="shared" si="971"/>
        <v>-</v>
      </c>
      <c r="X4771" s="58">
        <f t="shared" si="972"/>
        <v>0.02</v>
      </c>
      <c r="Y4771" s="46" t="str">
        <f t="shared" si="973"/>
        <v>Yes</v>
      </c>
      <c r="Z4771" s="46" t="str">
        <f t="shared" si="974"/>
        <v>MID</v>
      </c>
    </row>
    <row r="4772" spans="1:26" x14ac:dyDescent="0.25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962"/>
        <v>17082</v>
      </c>
      <c r="L4772" s="46">
        <f t="shared" si="963"/>
        <v>18081</v>
      </c>
      <c r="M4772" s="46">
        <v>29</v>
      </c>
      <c r="N4772" s="46">
        <f t="shared" si="964"/>
        <v>18110</v>
      </c>
      <c r="O4772" s="46">
        <f t="shared" si="965"/>
        <v>1028</v>
      </c>
      <c r="P4772" s="46" t="s">
        <v>30</v>
      </c>
      <c r="Q4772" s="58">
        <f t="shared" si="966"/>
        <v>0</v>
      </c>
      <c r="R4772" s="46" t="str">
        <f t="shared" si="967"/>
        <v>-</v>
      </c>
      <c r="S4772" s="58" t="str">
        <f t="shared" si="968"/>
        <v>No Discount</v>
      </c>
      <c r="T4772" s="46" t="str">
        <f t="shared" si="969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970"/>
        <v>0</v>
      </c>
      <c r="W4772" s="46" t="str">
        <f t="shared" si="971"/>
        <v>-</v>
      </c>
      <c r="X4772" s="58">
        <f t="shared" si="972"/>
        <v>0</v>
      </c>
      <c r="Y4772" s="46" t="str">
        <f t="shared" si="973"/>
        <v>Yes</v>
      </c>
      <c r="Z4772" s="46" t="str">
        <f t="shared" si="974"/>
        <v>MID</v>
      </c>
    </row>
    <row r="4773" spans="1:26" x14ac:dyDescent="0.25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962"/>
        <v>519</v>
      </c>
      <c r="L4773" s="46">
        <f t="shared" si="963"/>
        <v>564</v>
      </c>
      <c r="M4773" s="46">
        <v>30</v>
      </c>
      <c r="N4773" s="46">
        <f t="shared" si="964"/>
        <v>594</v>
      </c>
      <c r="O4773" s="46">
        <f t="shared" si="965"/>
        <v>75</v>
      </c>
      <c r="P4773" s="46" t="s">
        <v>28</v>
      </c>
      <c r="Q4773" s="58">
        <f t="shared" si="966"/>
        <v>0</v>
      </c>
      <c r="R4773" s="46">
        <f t="shared" si="967"/>
        <v>166.32000000000002</v>
      </c>
      <c r="S4773" s="58" t="str">
        <f t="shared" si="968"/>
        <v>No Discount</v>
      </c>
      <c r="T4773" s="46" t="str">
        <f t="shared" si="969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si="970"/>
        <v>0</v>
      </c>
      <c r="W4773" s="46">
        <f t="shared" si="971"/>
        <v>166.32000000000002</v>
      </c>
      <c r="X4773" s="58">
        <f t="shared" si="972"/>
        <v>0</v>
      </c>
      <c r="Y4773" s="46" t="str">
        <f t="shared" si="973"/>
        <v>No</v>
      </c>
      <c r="Z4773" s="46" t="str">
        <f t="shared" si="974"/>
        <v>MID</v>
      </c>
    </row>
    <row r="4774" spans="1:26" x14ac:dyDescent="0.25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962"/>
        <v>826</v>
      </c>
      <c r="L4774" s="46">
        <f t="shared" si="963"/>
        <v>903</v>
      </c>
      <c r="M4774" s="46">
        <v>30</v>
      </c>
      <c r="N4774" s="46">
        <f t="shared" si="964"/>
        <v>933</v>
      </c>
      <c r="O4774" s="46">
        <f t="shared" si="965"/>
        <v>107</v>
      </c>
      <c r="P4774" s="46" t="s">
        <v>28</v>
      </c>
      <c r="Q4774" s="58">
        <f t="shared" si="966"/>
        <v>0</v>
      </c>
      <c r="R4774" s="46" t="str">
        <f t="shared" si="967"/>
        <v>-</v>
      </c>
      <c r="S4774" s="58" t="str">
        <f t="shared" si="968"/>
        <v>No Discount</v>
      </c>
      <c r="T4774" s="46" t="str">
        <f t="shared" si="969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970"/>
        <v>0</v>
      </c>
      <c r="W4774" s="46" t="str">
        <f t="shared" si="971"/>
        <v>-</v>
      </c>
      <c r="X4774" s="58">
        <f t="shared" si="972"/>
        <v>0</v>
      </c>
      <c r="Y4774" s="46" t="str">
        <f t="shared" si="973"/>
        <v>No</v>
      </c>
      <c r="Z4774" s="46" t="str">
        <f t="shared" si="974"/>
        <v>MID</v>
      </c>
    </row>
    <row r="4775" spans="1:26" x14ac:dyDescent="0.25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962"/>
        <v>22425</v>
      </c>
      <c r="L4775" s="46">
        <f t="shared" si="963"/>
        <v>24480</v>
      </c>
      <c r="M4775" s="46">
        <v>35</v>
      </c>
      <c r="N4775" s="46">
        <f t="shared" si="964"/>
        <v>24515</v>
      </c>
      <c r="O4775" s="46">
        <f t="shared" si="965"/>
        <v>2090</v>
      </c>
      <c r="P4775" s="46" t="s">
        <v>30</v>
      </c>
      <c r="Q4775" s="58">
        <f t="shared" si="966"/>
        <v>0</v>
      </c>
      <c r="R4775" s="46" t="str">
        <f t="shared" si="967"/>
        <v>-</v>
      </c>
      <c r="S4775" s="58" t="str">
        <f t="shared" si="968"/>
        <v>No Discount</v>
      </c>
      <c r="T4775" s="46" t="str">
        <f t="shared" si="969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970"/>
        <v>0</v>
      </c>
      <c r="W4775" s="46" t="str">
        <f t="shared" si="971"/>
        <v>-</v>
      </c>
      <c r="X4775" s="58">
        <f t="shared" si="972"/>
        <v>0</v>
      </c>
      <c r="Y4775" s="46" t="str">
        <f t="shared" si="973"/>
        <v>Yes</v>
      </c>
      <c r="Z4775" s="46" t="str">
        <f t="shared" si="974"/>
        <v>MID</v>
      </c>
    </row>
    <row r="4776" spans="1:26" x14ac:dyDescent="0.25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962"/>
        <v>4915</v>
      </c>
      <c r="L4776" s="46">
        <f t="shared" si="963"/>
        <v>5405</v>
      </c>
      <c r="M4776" s="46">
        <v>75</v>
      </c>
      <c r="N4776" s="46">
        <f t="shared" si="964"/>
        <v>5480</v>
      </c>
      <c r="O4776" s="46">
        <f t="shared" si="965"/>
        <v>565</v>
      </c>
      <c r="P4776" s="46" t="s">
        <v>30</v>
      </c>
      <c r="Q4776" s="58">
        <f t="shared" si="966"/>
        <v>0</v>
      </c>
      <c r="R4776" s="46" t="str">
        <f t="shared" si="967"/>
        <v>-</v>
      </c>
      <c r="S4776" s="58" t="str">
        <f t="shared" si="968"/>
        <v>No Discount</v>
      </c>
      <c r="T4776" s="46" t="str">
        <f t="shared" si="969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970"/>
        <v>0</v>
      </c>
      <c r="W4776" s="46" t="str">
        <f t="shared" si="971"/>
        <v>-</v>
      </c>
      <c r="X4776" s="58">
        <f t="shared" si="972"/>
        <v>0</v>
      </c>
      <c r="Y4776" s="46" t="str">
        <f t="shared" si="973"/>
        <v>No</v>
      </c>
      <c r="Z4776" s="46" t="str">
        <f t="shared" si="974"/>
        <v>Very high</v>
      </c>
    </row>
    <row r="4777" spans="1:26" x14ac:dyDescent="0.25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962"/>
        <v>2206</v>
      </c>
      <c r="L4777" s="46">
        <f t="shared" si="963"/>
        <v>2338</v>
      </c>
      <c r="M4777" s="46">
        <v>66</v>
      </c>
      <c r="N4777" s="46">
        <f t="shared" si="964"/>
        <v>2404</v>
      </c>
      <c r="O4777" s="46">
        <f t="shared" si="965"/>
        <v>198</v>
      </c>
      <c r="P4777" s="46" t="s">
        <v>28</v>
      </c>
      <c r="Q4777" s="58">
        <f t="shared" si="966"/>
        <v>0</v>
      </c>
      <c r="R4777" s="46">
        <f t="shared" si="967"/>
        <v>673.12000000000012</v>
      </c>
      <c r="S4777" s="58" t="str">
        <f t="shared" si="968"/>
        <v>No Discount</v>
      </c>
      <c r="T4777" s="46" t="str">
        <f t="shared" si="969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970"/>
        <v>0</v>
      </c>
      <c r="W4777" s="46">
        <f t="shared" si="971"/>
        <v>673.12000000000012</v>
      </c>
      <c r="X4777" s="58">
        <f t="shared" si="972"/>
        <v>0</v>
      </c>
      <c r="Y4777" s="46" t="str">
        <f t="shared" si="973"/>
        <v>Yes</v>
      </c>
      <c r="Z4777" s="46" t="str">
        <f t="shared" si="974"/>
        <v>Very high</v>
      </c>
    </row>
    <row r="4778" spans="1:26" x14ac:dyDescent="0.25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962"/>
        <v>544</v>
      </c>
      <c r="L4778" s="46">
        <f t="shared" si="963"/>
        <v>592</v>
      </c>
      <c r="M4778" s="46">
        <v>30</v>
      </c>
      <c r="N4778" s="46">
        <f t="shared" si="964"/>
        <v>622</v>
      </c>
      <c r="O4778" s="46">
        <f t="shared" si="965"/>
        <v>78</v>
      </c>
      <c r="P4778" s="46" t="s">
        <v>30</v>
      </c>
      <c r="Q4778" s="58">
        <f t="shared" si="966"/>
        <v>0</v>
      </c>
      <c r="R4778" s="46">
        <f t="shared" si="967"/>
        <v>174.16000000000003</v>
      </c>
      <c r="S4778" s="58" t="str">
        <f t="shared" si="968"/>
        <v>No Discount</v>
      </c>
      <c r="T4778" s="46" t="str">
        <f t="shared" si="969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970"/>
        <v>0</v>
      </c>
      <c r="W4778" s="46">
        <f t="shared" si="971"/>
        <v>174.16000000000003</v>
      </c>
      <c r="X4778" s="58">
        <f t="shared" si="972"/>
        <v>0</v>
      </c>
      <c r="Y4778" s="46" t="str">
        <f t="shared" si="973"/>
        <v>No</v>
      </c>
      <c r="Z4778" s="46" t="str">
        <f t="shared" si="974"/>
        <v>MID</v>
      </c>
    </row>
    <row r="4779" spans="1:26" x14ac:dyDescent="0.25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962"/>
        <v>742</v>
      </c>
      <c r="L4779" s="46">
        <f t="shared" si="963"/>
        <v>808</v>
      </c>
      <c r="M4779" s="46">
        <v>51</v>
      </c>
      <c r="N4779" s="46">
        <f t="shared" si="964"/>
        <v>859</v>
      </c>
      <c r="O4779" s="46">
        <f t="shared" si="965"/>
        <v>117</v>
      </c>
      <c r="P4779" s="46" t="s">
        <v>28</v>
      </c>
      <c r="Q4779" s="58">
        <f t="shared" si="966"/>
        <v>0</v>
      </c>
      <c r="R4779" s="46" t="str">
        <f t="shared" si="967"/>
        <v>-</v>
      </c>
      <c r="S4779" s="58" t="str">
        <f t="shared" si="968"/>
        <v>No Discount</v>
      </c>
      <c r="T4779" s="46" t="str">
        <f t="shared" si="969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970"/>
        <v>0</v>
      </c>
      <c r="W4779" s="46" t="str">
        <f t="shared" si="971"/>
        <v>-</v>
      </c>
      <c r="X4779" s="58">
        <f t="shared" si="972"/>
        <v>0</v>
      </c>
      <c r="Y4779" s="46" t="str">
        <f t="shared" si="973"/>
        <v>No</v>
      </c>
      <c r="Z4779" s="46" t="str">
        <f t="shared" si="974"/>
        <v>HIGH</v>
      </c>
    </row>
    <row r="4780" spans="1:26" x14ac:dyDescent="0.25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962"/>
        <v>32244</v>
      </c>
      <c r="L4780" s="46">
        <f t="shared" si="963"/>
        <v>33516</v>
      </c>
      <c r="M4780" s="46">
        <v>82</v>
      </c>
      <c r="N4780" s="46">
        <f t="shared" si="964"/>
        <v>33598</v>
      </c>
      <c r="O4780" s="46">
        <f t="shared" si="965"/>
        <v>1354</v>
      </c>
      <c r="P4780" s="46" t="s">
        <v>28</v>
      </c>
      <c r="Q4780" s="58">
        <f t="shared" si="966"/>
        <v>0</v>
      </c>
      <c r="R4780" s="46">
        <f t="shared" si="967"/>
        <v>9407.44</v>
      </c>
      <c r="S4780" s="58" t="str">
        <f t="shared" si="968"/>
        <v>No Discount</v>
      </c>
      <c r="T4780" s="46" t="str">
        <f t="shared" si="969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970"/>
        <v>0</v>
      </c>
      <c r="W4780" s="46">
        <f t="shared" si="971"/>
        <v>9407.44</v>
      </c>
      <c r="X4780" s="58">
        <f t="shared" si="972"/>
        <v>0</v>
      </c>
      <c r="Y4780" s="46" t="str">
        <f t="shared" si="973"/>
        <v>Yes</v>
      </c>
      <c r="Z4780" s="46" t="str">
        <f t="shared" si="974"/>
        <v>Very high</v>
      </c>
    </row>
    <row r="4781" spans="1:26" x14ac:dyDescent="0.25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962"/>
        <v>4884</v>
      </c>
      <c r="L4781" s="46">
        <f t="shared" si="963"/>
        <v>5436</v>
      </c>
      <c r="M4781" s="46">
        <v>58</v>
      </c>
      <c r="N4781" s="46">
        <f t="shared" si="964"/>
        <v>5494</v>
      </c>
      <c r="O4781" s="46">
        <f t="shared" si="965"/>
        <v>610</v>
      </c>
      <c r="P4781" s="46" t="s">
        <v>30</v>
      </c>
      <c r="Q4781" s="58">
        <f t="shared" si="966"/>
        <v>0</v>
      </c>
      <c r="R4781" s="46" t="str">
        <f t="shared" si="967"/>
        <v>-</v>
      </c>
      <c r="S4781" s="58" t="str">
        <f t="shared" si="968"/>
        <v>No Discount</v>
      </c>
      <c r="T4781" s="46" t="str">
        <f t="shared" si="969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970"/>
        <v>0</v>
      </c>
      <c r="W4781" s="46" t="str">
        <f t="shared" si="971"/>
        <v>-</v>
      </c>
      <c r="X4781" s="58">
        <f t="shared" si="972"/>
        <v>0</v>
      </c>
      <c r="Y4781" s="46" t="str">
        <f t="shared" si="973"/>
        <v>Yes</v>
      </c>
      <c r="Z4781" s="46" t="str">
        <f t="shared" si="974"/>
        <v>HIGH</v>
      </c>
    </row>
    <row r="4782" spans="1:26" x14ac:dyDescent="0.25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962"/>
        <v>345</v>
      </c>
      <c r="L4782" s="46">
        <f t="shared" si="963"/>
        <v>384</v>
      </c>
      <c r="M4782" s="46">
        <v>30</v>
      </c>
      <c r="N4782" s="46">
        <f t="shared" si="964"/>
        <v>414</v>
      </c>
      <c r="O4782" s="46">
        <f t="shared" si="965"/>
        <v>69</v>
      </c>
      <c r="P4782" s="46" t="s">
        <v>152</v>
      </c>
      <c r="Q4782" s="58">
        <f t="shared" si="966"/>
        <v>0</v>
      </c>
      <c r="R4782" s="46">
        <f t="shared" si="967"/>
        <v>62.099999999999994</v>
      </c>
      <c r="S4782" s="58" t="str">
        <f t="shared" si="968"/>
        <v>No Discount</v>
      </c>
      <c r="T4782" s="46" t="str">
        <f t="shared" si="969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970"/>
        <v>0</v>
      </c>
      <c r="W4782" s="46" t="str">
        <f t="shared" si="971"/>
        <v>-</v>
      </c>
      <c r="X4782" s="58">
        <f t="shared" si="972"/>
        <v>0</v>
      </c>
      <c r="Y4782" s="46" t="str">
        <f t="shared" si="973"/>
        <v>No</v>
      </c>
      <c r="Z4782" s="46" t="str">
        <f t="shared" si="974"/>
        <v>MID</v>
      </c>
    </row>
    <row r="4783" spans="1:26" x14ac:dyDescent="0.25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962"/>
        <v>5332</v>
      </c>
      <c r="L4783" s="46">
        <f t="shared" si="963"/>
        <v>5596</v>
      </c>
      <c r="M4783" s="46">
        <v>38</v>
      </c>
      <c r="N4783" s="46">
        <f t="shared" si="964"/>
        <v>5634</v>
      </c>
      <c r="O4783" s="46">
        <f t="shared" si="965"/>
        <v>302</v>
      </c>
      <c r="P4783" s="46" t="s">
        <v>152</v>
      </c>
      <c r="Q4783" s="58">
        <f t="shared" si="966"/>
        <v>0</v>
      </c>
      <c r="R4783" s="46" t="str">
        <f t="shared" si="967"/>
        <v>-</v>
      </c>
      <c r="S4783" s="58" t="str">
        <f t="shared" si="968"/>
        <v>No Discount</v>
      </c>
      <c r="T4783" s="46" t="str">
        <f t="shared" si="969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970"/>
        <v>0</v>
      </c>
      <c r="W4783" s="46" t="str">
        <f t="shared" si="971"/>
        <v>-</v>
      </c>
      <c r="X4783" s="58">
        <f t="shared" si="972"/>
        <v>0</v>
      </c>
      <c r="Y4783" s="46" t="str">
        <f t="shared" si="973"/>
        <v>No</v>
      </c>
      <c r="Z4783" s="46" t="str">
        <f t="shared" si="974"/>
        <v>MID</v>
      </c>
    </row>
    <row r="4784" spans="1:26" x14ac:dyDescent="0.25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962"/>
        <v>405</v>
      </c>
      <c r="L4784" s="46">
        <f t="shared" si="963"/>
        <v>450</v>
      </c>
      <c r="M4784" s="46">
        <v>10</v>
      </c>
      <c r="N4784" s="46">
        <f t="shared" si="964"/>
        <v>460</v>
      </c>
      <c r="O4784" s="46">
        <f t="shared" si="965"/>
        <v>55</v>
      </c>
      <c r="P4784" s="46" t="s">
        <v>30</v>
      </c>
      <c r="Q4784" s="58">
        <f t="shared" si="966"/>
        <v>0</v>
      </c>
      <c r="R4784" s="46" t="str">
        <f t="shared" si="967"/>
        <v>-</v>
      </c>
      <c r="S4784" s="58" t="str">
        <f t="shared" si="968"/>
        <v>No Discount</v>
      </c>
      <c r="T4784" s="46" t="str">
        <f t="shared" si="969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970"/>
        <v>0</v>
      </c>
      <c r="W4784" s="46" t="str">
        <f t="shared" si="971"/>
        <v>-</v>
      </c>
      <c r="X4784" s="58">
        <f t="shared" si="972"/>
        <v>0</v>
      </c>
      <c r="Y4784" s="46" t="str">
        <f t="shared" si="973"/>
        <v>No</v>
      </c>
      <c r="Z4784" s="46" t="str">
        <f t="shared" si="974"/>
        <v>LOW</v>
      </c>
    </row>
    <row r="4785" spans="1:26" x14ac:dyDescent="0.25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962"/>
        <v>3182</v>
      </c>
      <c r="L4785" s="46">
        <f t="shared" si="963"/>
        <v>3372</v>
      </c>
      <c r="M4785" s="46">
        <v>97</v>
      </c>
      <c r="N4785" s="46">
        <f t="shared" si="964"/>
        <v>3469</v>
      </c>
      <c r="O4785" s="46">
        <f t="shared" si="965"/>
        <v>287</v>
      </c>
      <c r="P4785" s="46" t="s">
        <v>30</v>
      </c>
      <c r="Q4785" s="58">
        <f t="shared" si="966"/>
        <v>0.3</v>
      </c>
      <c r="R4785" s="46">
        <f t="shared" si="967"/>
        <v>1040.7</v>
      </c>
      <c r="S4785" s="58" t="str">
        <f t="shared" si="968"/>
        <v>No Discount</v>
      </c>
      <c r="T4785" s="46" t="str">
        <f t="shared" si="969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970"/>
        <v>0.3</v>
      </c>
      <c r="W4785" s="46">
        <f t="shared" si="971"/>
        <v>1040.7</v>
      </c>
      <c r="X4785" s="58">
        <f t="shared" si="972"/>
        <v>0</v>
      </c>
      <c r="Y4785" s="46" t="str">
        <f t="shared" si="973"/>
        <v>Yes</v>
      </c>
      <c r="Z4785" s="46" t="str">
        <f t="shared" si="974"/>
        <v>Very high</v>
      </c>
    </row>
    <row r="4786" spans="1:26" x14ac:dyDescent="0.25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962"/>
        <v>15828</v>
      </c>
      <c r="L4786" s="46">
        <f t="shared" si="963"/>
        <v>17756</v>
      </c>
      <c r="M4786" s="46">
        <v>34</v>
      </c>
      <c r="N4786" s="46">
        <f t="shared" si="964"/>
        <v>17790</v>
      </c>
      <c r="O4786" s="46">
        <f t="shared" si="965"/>
        <v>1962</v>
      </c>
      <c r="P4786" s="46" t="s">
        <v>28</v>
      </c>
      <c r="Q4786" s="58">
        <f t="shared" si="966"/>
        <v>0</v>
      </c>
      <c r="R4786" s="46" t="str">
        <f t="shared" si="967"/>
        <v>-</v>
      </c>
      <c r="S4786" s="58" t="str">
        <f t="shared" si="968"/>
        <v>No Discount</v>
      </c>
      <c r="T4786" s="46" t="str">
        <f t="shared" si="969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970"/>
        <v>0</v>
      </c>
      <c r="W4786" s="46" t="str">
        <f t="shared" si="971"/>
        <v>-</v>
      </c>
      <c r="X4786" s="58">
        <f t="shared" si="972"/>
        <v>0</v>
      </c>
      <c r="Y4786" s="46" t="str">
        <f t="shared" si="973"/>
        <v>Yes</v>
      </c>
      <c r="Z4786" s="46" t="str">
        <f t="shared" si="974"/>
        <v>MID</v>
      </c>
    </row>
    <row r="4787" spans="1:26" x14ac:dyDescent="0.25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962"/>
        <v>5270</v>
      </c>
      <c r="L4787" s="46">
        <f t="shared" si="963"/>
        <v>5920</v>
      </c>
      <c r="M4787" s="46">
        <v>97</v>
      </c>
      <c r="N4787" s="46">
        <f t="shared" si="964"/>
        <v>6017</v>
      </c>
      <c r="O4787" s="46">
        <f t="shared" si="965"/>
        <v>747</v>
      </c>
      <c r="P4787" s="46" t="s">
        <v>30</v>
      </c>
      <c r="Q4787" s="58">
        <f t="shared" si="966"/>
        <v>0</v>
      </c>
      <c r="R4787" s="46" t="str">
        <f t="shared" si="967"/>
        <v>-</v>
      </c>
      <c r="S4787" s="58" t="str">
        <f t="shared" si="968"/>
        <v>No Discount</v>
      </c>
      <c r="T4787" s="46" t="str">
        <f t="shared" si="969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970"/>
        <v>0</v>
      </c>
      <c r="W4787" s="46" t="str">
        <f t="shared" si="971"/>
        <v>-</v>
      </c>
      <c r="X4787" s="58">
        <f t="shared" si="972"/>
        <v>0</v>
      </c>
      <c r="Y4787" s="46" t="str">
        <f t="shared" si="973"/>
        <v>Yes</v>
      </c>
      <c r="Z4787" s="46" t="str">
        <f t="shared" si="974"/>
        <v>Very high</v>
      </c>
    </row>
    <row r="4788" spans="1:26" x14ac:dyDescent="0.25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962"/>
        <v>16302</v>
      </c>
      <c r="L4788" s="46">
        <f t="shared" si="963"/>
        <v>17934</v>
      </c>
      <c r="M4788" s="46">
        <v>49</v>
      </c>
      <c r="N4788" s="46">
        <f t="shared" si="964"/>
        <v>17983</v>
      </c>
      <c r="O4788" s="46">
        <f t="shared" si="965"/>
        <v>1681</v>
      </c>
      <c r="P4788" s="46" t="s">
        <v>28</v>
      </c>
      <c r="Q4788" s="58">
        <f t="shared" si="966"/>
        <v>0</v>
      </c>
      <c r="R4788" s="46" t="str">
        <f t="shared" si="967"/>
        <v>-</v>
      </c>
      <c r="S4788" s="58" t="str">
        <f t="shared" si="968"/>
        <v>No Discount</v>
      </c>
      <c r="T4788" s="46" t="str">
        <f t="shared" si="969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970"/>
        <v>0</v>
      </c>
      <c r="W4788" s="46" t="str">
        <f t="shared" si="971"/>
        <v>-</v>
      </c>
      <c r="X4788" s="58">
        <f t="shared" si="972"/>
        <v>0</v>
      </c>
      <c r="Y4788" s="46" t="str">
        <f t="shared" si="973"/>
        <v>Yes</v>
      </c>
      <c r="Z4788" s="46" t="str">
        <f t="shared" si="974"/>
        <v>HIGH</v>
      </c>
    </row>
    <row r="4789" spans="1:26" x14ac:dyDescent="0.25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962"/>
        <v>4368</v>
      </c>
      <c r="L4789" s="46">
        <f t="shared" si="963"/>
        <v>4761</v>
      </c>
      <c r="M4789" s="46">
        <v>53</v>
      </c>
      <c r="N4789" s="46">
        <f t="shared" si="964"/>
        <v>4814</v>
      </c>
      <c r="O4789" s="46">
        <f t="shared" si="965"/>
        <v>446</v>
      </c>
      <c r="P4789" s="46" t="s">
        <v>30</v>
      </c>
      <c r="Q4789" s="58">
        <f t="shared" si="966"/>
        <v>0</v>
      </c>
      <c r="R4789" s="46">
        <f t="shared" si="967"/>
        <v>722.1</v>
      </c>
      <c r="S4789" s="58" t="str">
        <f t="shared" si="968"/>
        <v>No Discount</v>
      </c>
      <c r="T4789" s="46" t="str">
        <f t="shared" si="969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970"/>
        <v>0</v>
      </c>
      <c r="W4789" s="46" t="str">
        <f t="shared" si="971"/>
        <v>-</v>
      </c>
      <c r="X4789" s="58">
        <f t="shared" si="972"/>
        <v>0</v>
      </c>
      <c r="Y4789" s="46" t="str">
        <f t="shared" si="973"/>
        <v>Yes</v>
      </c>
      <c r="Z4789" s="46" t="str">
        <f t="shared" si="974"/>
        <v>HIGH</v>
      </c>
    </row>
    <row r="4790" spans="1:26" x14ac:dyDescent="0.25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962"/>
        <v>6748</v>
      </c>
      <c r="L4790" s="46">
        <f t="shared" si="963"/>
        <v>7420</v>
      </c>
      <c r="M4790" s="46">
        <v>80</v>
      </c>
      <c r="N4790" s="46">
        <f t="shared" si="964"/>
        <v>7500</v>
      </c>
      <c r="O4790" s="46">
        <f t="shared" si="965"/>
        <v>752</v>
      </c>
      <c r="P4790" s="46" t="s">
        <v>30</v>
      </c>
      <c r="Q4790" s="58">
        <f t="shared" si="966"/>
        <v>0</v>
      </c>
      <c r="R4790" s="46" t="str">
        <f t="shared" si="967"/>
        <v>-</v>
      </c>
      <c r="S4790" s="58" t="str">
        <f t="shared" si="968"/>
        <v>No Discount</v>
      </c>
      <c r="T4790" s="46" t="str">
        <f t="shared" si="969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970"/>
        <v>0</v>
      </c>
      <c r="W4790" s="46" t="str">
        <f t="shared" si="971"/>
        <v>-</v>
      </c>
      <c r="X4790" s="58">
        <f t="shared" si="972"/>
        <v>0</v>
      </c>
      <c r="Y4790" s="46" t="str">
        <f t="shared" si="973"/>
        <v>No</v>
      </c>
      <c r="Z4790" s="46" t="str">
        <f t="shared" si="974"/>
        <v>Very high</v>
      </c>
    </row>
    <row r="4791" spans="1:26" x14ac:dyDescent="0.25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962"/>
        <v>2568</v>
      </c>
      <c r="L4791" s="46">
        <f t="shared" si="963"/>
        <v>2724</v>
      </c>
      <c r="M4791" s="46">
        <v>50</v>
      </c>
      <c r="N4791" s="46">
        <f t="shared" si="964"/>
        <v>2774</v>
      </c>
      <c r="O4791" s="46">
        <f t="shared" si="965"/>
        <v>206</v>
      </c>
      <c r="P4791" s="46" t="s">
        <v>30</v>
      </c>
      <c r="Q4791" s="58">
        <f t="shared" si="966"/>
        <v>0</v>
      </c>
      <c r="R4791" s="46" t="str">
        <f t="shared" si="967"/>
        <v>-</v>
      </c>
      <c r="S4791" s="58" t="str">
        <f t="shared" si="968"/>
        <v>No Discount</v>
      </c>
      <c r="T4791" s="46" t="str">
        <f t="shared" si="969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970"/>
        <v>0</v>
      </c>
      <c r="W4791" s="46" t="str">
        <f t="shared" si="971"/>
        <v>-</v>
      </c>
      <c r="X4791" s="58">
        <f t="shared" si="972"/>
        <v>0</v>
      </c>
      <c r="Y4791" s="46" t="str">
        <f t="shared" si="973"/>
        <v>No</v>
      </c>
      <c r="Z4791" s="46" t="str">
        <f t="shared" si="974"/>
        <v>HIGH</v>
      </c>
    </row>
    <row r="4792" spans="1:26" x14ac:dyDescent="0.25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962"/>
        <v>15346</v>
      </c>
      <c r="L4792" s="46">
        <f t="shared" si="963"/>
        <v>16562</v>
      </c>
      <c r="M4792" s="46">
        <v>82</v>
      </c>
      <c r="N4792" s="46">
        <f t="shared" si="964"/>
        <v>16644</v>
      </c>
      <c r="O4792" s="46">
        <f t="shared" si="965"/>
        <v>1298</v>
      </c>
      <c r="P4792" s="46" t="s">
        <v>30</v>
      </c>
      <c r="Q4792" s="58">
        <f t="shared" si="966"/>
        <v>0</v>
      </c>
      <c r="R4792" s="46" t="str">
        <f t="shared" si="967"/>
        <v>-</v>
      </c>
      <c r="S4792" s="58" t="str">
        <f t="shared" si="968"/>
        <v>No Discount</v>
      </c>
      <c r="T4792" s="46" t="str">
        <f t="shared" si="969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970"/>
        <v>0</v>
      </c>
      <c r="W4792" s="46" t="str">
        <f t="shared" si="971"/>
        <v>-</v>
      </c>
      <c r="X4792" s="58">
        <f t="shared" si="972"/>
        <v>0</v>
      </c>
      <c r="Y4792" s="46" t="str">
        <f t="shared" si="973"/>
        <v>Yes</v>
      </c>
      <c r="Z4792" s="46" t="str">
        <f t="shared" si="974"/>
        <v>Very high</v>
      </c>
    </row>
    <row r="4793" spans="1:26" x14ac:dyDescent="0.25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962"/>
        <v>11790</v>
      </c>
      <c r="L4793" s="46">
        <f t="shared" si="963"/>
        <v>12252</v>
      </c>
      <c r="M4793" s="46">
        <v>73</v>
      </c>
      <c r="N4793" s="46">
        <f t="shared" si="964"/>
        <v>12325</v>
      </c>
      <c r="O4793" s="46">
        <f t="shared" si="965"/>
        <v>535</v>
      </c>
      <c r="P4793" s="46" t="s">
        <v>30</v>
      </c>
      <c r="Q4793" s="58">
        <f t="shared" si="966"/>
        <v>0</v>
      </c>
      <c r="R4793" s="46">
        <f t="shared" si="967"/>
        <v>3451.0000000000005</v>
      </c>
      <c r="S4793" s="58" t="str">
        <f t="shared" si="968"/>
        <v>No Discount</v>
      </c>
      <c r="T4793" s="46" t="str">
        <f t="shared" si="969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970"/>
        <v>0</v>
      </c>
      <c r="W4793" s="46">
        <f t="shared" si="971"/>
        <v>3451.0000000000005</v>
      </c>
      <c r="X4793" s="58">
        <f t="shared" si="972"/>
        <v>0</v>
      </c>
      <c r="Y4793" s="46" t="str">
        <f t="shared" si="973"/>
        <v>Yes</v>
      </c>
      <c r="Z4793" s="46" t="str">
        <f t="shared" si="974"/>
        <v>Very high</v>
      </c>
    </row>
    <row r="4794" spans="1:26" x14ac:dyDescent="0.25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962"/>
        <v>7737</v>
      </c>
      <c r="L4794" s="46">
        <f t="shared" si="963"/>
        <v>8199</v>
      </c>
      <c r="M4794" s="46">
        <v>100</v>
      </c>
      <c r="N4794" s="46">
        <f t="shared" si="964"/>
        <v>8299</v>
      </c>
      <c r="O4794" s="46">
        <f t="shared" si="965"/>
        <v>562</v>
      </c>
      <c r="P4794" s="46" t="s">
        <v>30</v>
      </c>
      <c r="Q4794" s="58">
        <f t="shared" si="966"/>
        <v>0</v>
      </c>
      <c r="R4794" s="46" t="str">
        <f t="shared" si="967"/>
        <v>-</v>
      </c>
      <c r="S4794" s="58" t="str">
        <f t="shared" si="968"/>
        <v>No Discount</v>
      </c>
      <c r="T4794" s="46" t="str">
        <f t="shared" si="969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970"/>
        <v>0</v>
      </c>
      <c r="W4794" s="46" t="str">
        <f t="shared" si="971"/>
        <v>-</v>
      </c>
      <c r="X4794" s="58">
        <f t="shared" si="972"/>
        <v>0</v>
      </c>
      <c r="Y4794" s="46" t="str">
        <f t="shared" si="973"/>
        <v>Yes</v>
      </c>
      <c r="Z4794" s="46" t="str">
        <f t="shared" si="974"/>
        <v>Very high</v>
      </c>
    </row>
    <row r="4795" spans="1:26" x14ac:dyDescent="0.25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962"/>
        <v>25616</v>
      </c>
      <c r="L4795" s="46">
        <f t="shared" si="963"/>
        <v>27691</v>
      </c>
      <c r="M4795" s="46">
        <v>28</v>
      </c>
      <c r="N4795" s="46">
        <f t="shared" si="964"/>
        <v>27719</v>
      </c>
      <c r="O4795" s="46">
        <f t="shared" si="965"/>
        <v>2103</v>
      </c>
      <c r="P4795" s="46" t="s">
        <v>30</v>
      </c>
      <c r="Q4795" s="58">
        <f t="shared" si="966"/>
        <v>0</v>
      </c>
      <c r="R4795" s="46">
        <f t="shared" si="967"/>
        <v>4157.8499999999995</v>
      </c>
      <c r="S4795" s="58" t="str">
        <f t="shared" si="968"/>
        <v>No Discount</v>
      </c>
      <c r="T4795" s="46" t="str">
        <f t="shared" si="969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970"/>
        <v>0</v>
      </c>
      <c r="W4795" s="46" t="str">
        <f t="shared" si="971"/>
        <v>-</v>
      </c>
      <c r="X4795" s="58">
        <f t="shared" si="972"/>
        <v>0</v>
      </c>
      <c r="Y4795" s="46" t="str">
        <f t="shared" si="973"/>
        <v>Yes</v>
      </c>
      <c r="Z4795" s="46" t="str">
        <f t="shared" si="974"/>
        <v>MID</v>
      </c>
    </row>
    <row r="4796" spans="1:26" x14ac:dyDescent="0.25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962"/>
        <v>2014</v>
      </c>
      <c r="L4796" s="46">
        <f t="shared" si="963"/>
        <v>2155</v>
      </c>
      <c r="M4796" s="46">
        <v>52</v>
      </c>
      <c r="N4796" s="46">
        <f t="shared" si="964"/>
        <v>2207</v>
      </c>
      <c r="O4796" s="46">
        <f t="shared" si="965"/>
        <v>193</v>
      </c>
      <c r="P4796" s="46" t="s">
        <v>30</v>
      </c>
      <c r="Q4796" s="58">
        <f t="shared" si="966"/>
        <v>0</v>
      </c>
      <c r="R4796" s="46">
        <f t="shared" si="967"/>
        <v>617.96</v>
      </c>
      <c r="S4796" s="58" t="str">
        <f t="shared" si="968"/>
        <v>No Discount</v>
      </c>
      <c r="T4796" s="46" t="str">
        <f t="shared" si="969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970"/>
        <v>0</v>
      </c>
      <c r="W4796" s="46">
        <f t="shared" si="971"/>
        <v>617.96</v>
      </c>
      <c r="X4796" s="58">
        <f t="shared" si="972"/>
        <v>0</v>
      </c>
      <c r="Y4796" s="46" t="str">
        <f t="shared" si="973"/>
        <v>Yes</v>
      </c>
      <c r="Z4796" s="46" t="str">
        <f t="shared" si="974"/>
        <v>HIGH</v>
      </c>
    </row>
    <row r="4797" spans="1:26" x14ac:dyDescent="0.25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962"/>
        <v>8229</v>
      </c>
      <c r="L4797" s="46">
        <f t="shared" si="963"/>
        <v>8874</v>
      </c>
      <c r="M4797" s="46">
        <v>32</v>
      </c>
      <c r="N4797" s="46">
        <f t="shared" si="964"/>
        <v>8906</v>
      </c>
      <c r="O4797" s="46">
        <f t="shared" si="965"/>
        <v>677</v>
      </c>
      <c r="P4797" s="46" t="s">
        <v>30</v>
      </c>
      <c r="Q4797" s="58">
        <f t="shared" si="966"/>
        <v>0</v>
      </c>
      <c r="R4797" s="46">
        <f t="shared" si="967"/>
        <v>1335.8999999999999</v>
      </c>
      <c r="S4797" s="58" t="str">
        <f t="shared" si="968"/>
        <v>No Discount</v>
      </c>
      <c r="T4797" s="46" t="str">
        <f t="shared" si="969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970"/>
        <v>0</v>
      </c>
      <c r="W4797" s="46" t="str">
        <f t="shared" si="971"/>
        <v>-</v>
      </c>
      <c r="X4797" s="58">
        <f t="shared" si="972"/>
        <v>0</v>
      </c>
      <c r="Y4797" s="46" t="str">
        <f t="shared" si="973"/>
        <v>Yes</v>
      </c>
      <c r="Z4797" s="46" t="str">
        <f t="shared" si="974"/>
        <v>MID</v>
      </c>
    </row>
    <row r="4798" spans="1:26" x14ac:dyDescent="0.25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962"/>
        <v>11520</v>
      </c>
      <c r="L4798" s="46">
        <f t="shared" si="963"/>
        <v>12210</v>
      </c>
      <c r="M4798" s="46">
        <v>94</v>
      </c>
      <c r="N4798" s="46">
        <f t="shared" si="964"/>
        <v>12304</v>
      </c>
      <c r="O4798" s="46">
        <f t="shared" si="965"/>
        <v>784</v>
      </c>
      <c r="P4798" s="46" t="s">
        <v>28</v>
      </c>
      <c r="Q4798" s="58">
        <f t="shared" si="966"/>
        <v>0</v>
      </c>
      <c r="R4798" s="46">
        <f t="shared" si="967"/>
        <v>1845.6</v>
      </c>
      <c r="S4798" s="58" t="str">
        <f t="shared" si="968"/>
        <v>No Discount</v>
      </c>
      <c r="T4798" s="46" t="str">
        <f t="shared" si="969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970"/>
        <v>0</v>
      </c>
      <c r="W4798" s="46" t="str">
        <f t="shared" si="971"/>
        <v>-</v>
      </c>
      <c r="X4798" s="58">
        <f t="shared" si="972"/>
        <v>0</v>
      </c>
      <c r="Y4798" s="46" t="str">
        <f t="shared" si="973"/>
        <v>Yes</v>
      </c>
      <c r="Z4798" s="46" t="str">
        <f t="shared" si="974"/>
        <v>Very high</v>
      </c>
    </row>
    <row r="4799" spans="1:26" x14ac:dyDescent="0.25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962"/>
        <v>6512</v>
      </c>
      <c r="L4799" s="46">
        <f t="shared" si="963"/>
        <v>6768</v>
      </c>
      <c r="M4799" s="46">
        <v>60</v>
      </c>
      <c r="N4799" s="46">
        <f t="shared" si="964"/>
        <v>6828</v>
      </c>
      <c r="O4799" s="46">
        <f t="shared" si="965"/>
        <v>316</v>
      </c>
      <c r="P4799" s="46" t="s">
        <v>28</v>
      </c>
      <c r="Q4799" s="58">
        <f t="shared" si="966"/>
        <v>0</v>
      </c>
      <c r="R4799" s="46" t="str">
        <f t="shared" si="967"/>
        <v>-</v>
      </c>
      <c r="S4799" s="58" t="str">
        <f t="shared" si="968"/>
        <v>No Discount</v>
      </c>
      <c r="T4799" s="46" t="str">
        <f t="shared" si="969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970"/>
        <v>0</v>
      </c>
      <c r="W4799" s="46" t="str">
        <f t="shared" si="971"/>
        <v>-</v>
      </c>
      <c r="X4799" s="58">
        <f t="shared" si="972"/>
        <v>0</v>
      </c>
      <c r="Y4799" s="46" t="str">
        <f t="shared" si="973"/>
        <v>Yes</v>
      </c>
      <c r="Z4799" s="46" t="str">
        <f t="shared" si="974"/>
        <v>HIGH</v>
      </c>
    </row>
    <row r="4800" spans="1:26" x14ac:dyDescent="0.25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962"/>
        <v>1141</v>
      </c>
      <c r="L4800" s="46">
        <f t="shared" si="963"/>
        <v>1186</v>
      </c>
      <c r="M4800" s="46">
        <v>42</v>
      </c>
      <c r="N4800" s="46">
        <f t="shared" si="964"/>
        <v>1228</v>
      </c>
      <c r="O4800" s="46">
        <f t="shared" si="965"/>
        <v>87</v>
      </c>
      <c r="P4800" s="46" t="s">
        <v>28</v>
      </c>
      <c r="Q4800" s="58">
        <f t="shared" si="966"/>
        <v>0</v>
      </c>
      <c r="R4800" s="46" t="str">
        <f t="shared" si="967"/>
        <v>-</v>
      </c>
      <c r="S4800" s="58" t="str">
        <f t="shared" si="968"/>
        <v>No Discount</v>
      </c>
      <c r="T4800" s="46" t="str">
        <f t="shared" si="969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970"/>
        <v>0</v>
      </c>
      <c r="W4800" s="46" t="str">
        <f t="shared" si="971"/>
        <v>-</v>
      </c>
      <c r="X4800" s="58">
        <f t="shared" si="972"/>
        <v>0</v>
      </c>
      <c r="Y4800" s="46" t="str">
        <f t="shared" si="973"/>
        <v>Yes</v>
      </c>
      <c r="Z4800" s="46" t="str">
        <f t="shared" si="974"/>
        <v>HIGH</v>
      </c>
    </row>
    <row r="4801" spans="1:26" x14ac:dyDescent="0.25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962"/>
        <v>5784</v>
      </c>
      <c r="L4801" s="46">
        <f t="shared" si="963"/>
        <v>6360</v>
      </c>
      <c r="M4801" s="46">
        <v>82</v>
      </c>
      <c r="N4801" s="46">
        <f t="shared" si="964"/>
        <v>6442</v>
      </c>
      <c r="O4801" s="46">
        <f t="shared" si="965"/>
        <v>658</v>
      </c>
      <c r="P4801" s="46" t="s">
        <v>152</v>
      </c>
      <c r="Q4801" s="58">
        <f t="shared" si="966"/>
        <v>0.3</v>
      </c>
      <c r="R4801" s="46">
        <f t="shared" si="967"/>
        <v>1932.6</v>
      </c>
      <c r="S4801" s="58" t="str">
        <f t="shared" si="968"/>
        <v>No Discount</v>
      </c>
      <c r="T4801" s="46" t="str">
        <f t="shared" si="969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970"/>
        <v>0.3</v>
      </c>
      <c r="W4801" s="46">
        <f t="shared" si="971"/>
        <v>1932.6</v>
      </c>
      <c r="X4801" s="58">
        <f t="shared" si="972"/>
        <v>0</v>
      </c>
      <c r="Y4801" s="46" t="str">
        <f t="shared" si="973"/>
        <v>No</v>
      </c>
      <c r="Z4801" s="46" t="str">
        <f t="shared" si="974"/>
        <v>Very high</v>
      </c>
    </row>
    <row r="4802" spans="1:26" x14ac:dyDescent="0.25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962"/>
        <v>24099</v>
      </c>
      <c r="L4802" s="46">
        <f t="shared" si="963"/>
        <v>25053</v>
      </c>
      <c r="M4802" s="46">
        <v>68</v>
      </c>
      <c r="N4802" s="46">
        <f t="shared" si="964"/>
        <v>25121</v>
      </c>
      <c r="O4802" s="46">
        <f t="shared" si="965"/>
        <v>1022</v>
      </c>
      <c r="P4802" s="46" t="s">
        <v>30</v>
      </c>
      <c r="Q4802" s="58">
        <f t="shared" si="966"/>
        <v>0</v>
      </c>
      <c r="R4802" s="46" t="str">
        <f t="shared" si="967"/>
        <v>-</v>
      </c>
      <c r="S4802" s="58" t="str">
        <f t="shared" si="968"/>
        <v>No Discount</v>
      </c>
      <c r="T4802" s="46" t="str">
        <f t="shared" si="969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970"/>
        <v>0</v>
      </c>
      <c r="W4802" s="46" t="str">
        <f t="shared" si="971"/>
        <v>-</v>
      </c>
      <c r="X4802" s="58">
        <f t="shared" si="972"/>
        <v>0</v>
      </c>
      <c r="Y4802" s="46" t="str">
        <f t="shared" si="973"/>
        <v>Yes</v>
      </c>
      <c r="Z4802" s="46" t="str">
        <f t="shared" si="974"/>
        <v>Very high</v>
      </c>
    </row>
    <row r="4803" spans="1:26" x14ac:dyDescent="0.25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75">I4803*J4803</f>
        <v>531</v>
      </c>
      <c r="L4803" s="46">
        <f t="shared" ref="L4803:L4807" si="976">H4803*J4803</f>
        <v>567</v>
      </c>
      <c r="M4803" s="46">
        <v>10</v>
      </c>
      <c r="N4803" s="46">
        <f t="shared" ref="N4803:N4807" si="977">L4803+M4803</f>
        <v>577</v>
      </c>
      <c r="O4803" s="46">
        <f t="shared" ref="O4803:O4807" si="978">N4803-K4803</f>
        <v>46</v>
      </c>
      <c r="P4803" s="46" t="s">
        <v>30</v>
      </c>
      <c r="Q4803" s="58">
        <f t="shared" ref="Q4803:Q4807" si="979">IF(E4803="Amazon",30%,0)</f>
        <v>0</v>
      </c>
      <c r="R4803" s="46" t="str">
        <f t="shared" ref="R4803:R4807" si="980">IF(E4803="Amazon",30%*N4803,IF(E4803="Flipkart",28%*N4803,IF(E4803="India Mart",15%*N4803,"-")))</f>
        <v>-</v>
      </c>
      <c r="S4803" s="58" t="str">
        <f t="shared" ref="S4803:S4807" si="981">IF(AND(E4803="Website",N4803&gt;25000),2%,"No Discount")</f>
        <v>No Discount</v>
      </c>
      <c r="T4803" s="46" t="str">
        <f t="shared" ref="T4803:T4807" si="982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ref="V4803:V4807" si="983">IF(E4803="Amazon",30%,0%)</f>
        <v>0</v>
      </c>
      <c r="W4803" s="46" t="str">
        <f t="shared" ref="W4803:W4807" si="984">IF(E4803="Amazon",N4803*30%,IF(E4803="flipkart",N4803*28%,IF(E4803="indiamart",N4803*15%,"-")))</f>
        <v>-</v>
      </c>
      <c r="X4803" s="58">
        <f t="shared" ref="X4803:X4807" si="985">IF(AND(E4803="website",N4803&gt;25000),2%,0%)</f>
        <v>0</v>
      </c>
      <c r="Y4803" s="46" t="str">
        <f t="shared" ref="Y4803:Y4807" si="986">IF(OR(D4803="Furniture",D4803="Technology"),"Yes","No")</f>
        <v>No</v>
      </c>
      <c r="Z4803" s="46" t="str">
        <f t="shared" ref="Z4803:Z4807" si="987">_xlfn.IFS(M4803&lt;=20,"LOW",M4803&lt;=40,"MID",M4803&lt;=60,"HIGH",M4803&gt;60,"Very high")</f>
        <v>LOW</v>
      </c>
    </row>
    <row r="4804" spans="1:26" x14ac:dyDescent="0.25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75"/>
        <v>33290</v>
      </c>
      <c r="L4804" s="46">
        <f t="shared" si="976"/>
        <v>36635</v>
      </c>
      <c r="M4804" s="46">
        <v>25</v>
      </c>
      <c r="N4804" s="46">
        <f t="shared" si="977"/>
        <v>36660</v>
      </c>
      <c r="O4804" s="46">
        <f t="shared" si="978"/>
        <v>3370</v>
      </c>
      <c r="P4804" s="46" t="s">
        <v>28</v>
      </c>
      <c r="Q4804" s="58">
        <f t="shared" si="979"/>
        <v>0</v>
      </c>
      <c r="R4804" s="46" t="str">
        <f t="shared" si="980"/>
        <v>-</v>
      </c>
      <c r="S4804" s="58" t="str">
        <f t="shared" si="981"/>
        <v>No Discount</v>
      </c>
      <c r="T4804" s="46" t="str">
        <f t="shared" si="982"/>
        <v>Yes</v>
      </c>
      <c r="U4804" s="47" t="str" cm="1">
        <f t="array" ref="U4804">_xlfn.IFS(M4804&lt;=20,"Low",M4804&lt;=40,"Mid",M4804&lt;=60,"High",M4804&gt;60,"Very High")</f>
        <v>Mid</v>
      </c>
      <c r="V4804" s="58">
        <f t="shared" si="983"/>
        <v>0</v>
      </c>
      <c r="W4804" s="46" t="str">
        <f t="shared" si="984"/>
        <v>-</v>
      </c>
      <c r="X4804" s="58">
        <f t="shared" si="985"/>
        <v>0</v>
      </c>
      <c r="Y4804" s="46" t="str">
        <f t="shared" si="986"/>
        <v>Yes</v>
      </c>
      <c r="Z4804" s="46" t="str">
        <f t="shared" si="987"/>
        <v>MID</v>
      </c>
    </row>
    <row r="4805" spans="1:26" x14ac:dyDescent="0.25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75"/>
        <v>57</v>
      </c>
      <c r="L4805" s="46">
        <f t="shared" si="976"/>
        <v>61</v>
      </c>
      <c r="M4805" s="46">
        <v>10</v>
      </c>
      <c r="N4805" s="46">
        <f t="shared" si="977"/>
        <v>71</v>
      </c>
      <c r="O4805" s="46">
        <f t="shared" si="978"/>
        <v>14</v>
      </c>
      <c r="P4805" s="46" t="s">
        <v>30</v>
      </c>
      <c r="Q4805" s="58">
        <f t="shared" si="979"/>
        <v>0</v>
      </c>
      <c r="R4805" s="46" t="str">
        <f t="shared" si="980"/>
        <v>-</v>
      </c>
      <c r="S4805" s="58" t="str">
        <f t="shared" si="981"/>
        <v>No Discount</v>
      </c>
      <c r="T4805" s="46" t="str">
        <f t="shared" si="982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si="983"/>
        <v>0</v>
      </c>
      <c r="W4805" s="46" t="str">
        <f t="shared" si="984"/>
        <v>-</v>
      </c>
      <c r="X4805" s="58">
        <f t="shared" si="985"/>
        <v>0</v>
      </c>
      <c r="Y4805" s="46" t="str">
        <f t="shared" si="986"/>
        <v>No</v>
      </c>
      <c r="Z4805" s="46" t="str">
        <f t="shared" si="987"/>
        <v>LOW</v>
      </c>
    </row>
    <row r="4806" spans="1:26" x14ac:dyDescent="0.25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75"/>
        <v>216</v>
      </c>
      <c r="L4806" s="46">
        <f t="shared" si="976"/>
        <v>224</v>
      </c>
      <c r="M4806" s="46">
        <v>10</v>
      </c>
      <c r="N4806" s="46">
        <f t="shared" si="977"/>
        <v>234</v>
      </c>
      <c r="O4806" s="46">
        <f t="shared" si="978"/>
        <v>18</v>
      </c>
      <c r="P4806" s="46" t="s">
        <v>30</v>
      </c>
      <c r="Q4806" s="58">
        <f t="shared" si="979"/>
        <v>0</v>
      </c>
      <c r="R4806" s="46" t="str">
        <f t="shared" si="980"/>
        <v>-</v>
      </c>
      <c r="S4806" s="58" t="str">
        <f t="shared" si="981"/>
        <v>No Discount</v>
      </c>
      <c r="T4806" s="46" t="str">
        <f t="shared" si="982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83"/>
        <v>0</v>
      </c>
      <c r="W4806" s="46" t="str">
        <f t="shared" si="984"/>
        <v>-</v>
      </c>
      <c r="X4806" s="58">
        <f t="shared" si="985"/>
        <v>0</v>
      </c>
      <c r="Y4806" s="46" t="str">
        <f t="shared" si="986"/>
        <v>No</v>
      </c>
      <c r="Z4806" s="46" t="str">
        <f t="shared" si="987"/>
        <v>LOW</v>
      </c>
    </row>
    <row r="4807" spans="1:26" x14ac:dyDescent="0.25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75"/>
        <v>1546</v>
      </c>
      <c r="L4807" s="46">
        <f t="shared" si="976"/>
        <v>1702</v>
      </c>
      <c r="M4807" s="57">
        <v>98</v>
      </c>
      <c r="N4807" s="46">
        <f t="shared" si="977"/>
        <v>1800</v>
      </c>
      <c r="O4807" s="46">
        <f t="shared" si="978"/>
        <v>254</v>
      </c>
      <c r="P4807" s="57" t="s">
        <v>152</v>
      </c>
      <c r="Q4807" s="58">
        <f t="shared" si="979"/>
        <v>0</v>
      </c>
      <c r="R4807" s="46">
        <f t="shared" si="980"/>
        <v>270</v>
      </c>
      <c r="S4807" s="58" t="str">
        <f t="shared" si="981"/>
        <v>No Discount</v>
      </c>
      <c r="T4807" s="46" t="str">
        <f t="shared" si="982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83"/>
        <v>0</v>
      </c>
      <c r="W4807" s="46" t="str">
        <f t="shared" si="984"/>
        <v>-</v>
      </c>
      <c r="X4807" s="58">
        <f t="shared" si="985"/>
        <v>0</v>
      </c>
      <c r="Y4807" s="46" t="str">
        <f t="shared" si="986"/>
        <v>No</v>
      </c>
      <c r="Z4807" s="46" t="str">
        <f t="shared" si="987"/>
        <v>Very high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2023-06-29T17:50:31Z</dcterms:created>
  <dcterms:modified xsi:type="dcterms:W3CDTF">2026-04-25T09:38:17Z</dcterms:modified>
</cp:coreProperties>
</file>