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aron\Seafile\aot_code\python\asldro\src\asldro\data\"/>
    </mc:Choice>
  </mc:AlternateContent>
  <xr:revisionPtr revIDLastSave="0" documentId="13_ncr:1_{1B5FFE8B-B4F0-4196-AF92-99F601402FB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PASL" sheetId="1" r:id="rId1"/>
  </sheets>
  <definedNames>
    <definedName name="alpha">PASL!$B$9</definedName>
    <definedName name="delta_m">PASL!$B$19</definedName>
    <definedName name="delta_m_arrived">PASL!$B$18</definedName>
    <definedName name="delta_m_arriving">PASL!$B$17</definedName>
    <definedName name="delta_m_not_arrived">PASL!$B$17</definedName>
    <definedName name="delta_m_not_arriving">PASL!$B$17</definedName>
    <definedName name="delta_t">PASL!$B$6</definedName>
    <definedName name="f">PASL!$B$5</definedName>
    <definedName name="k">PASL!$B$14</definedName>
    <definedName name="label_duration">PASL!$B$8</definedName>
    <definedName name="label_efficiency">PASL!$B$9</definedName>
    <definedName name="lambda">PASL!$B$10</definedName>
    <definedName name="lambda_blood_brain">PASL!$B$10</definedName>
    <definedName name="m0">PASL!$B$7</definedName>
    <definedName name="perfusion_rate">PASL!$B$5</definedName>
    <definedName name="q_pasl_arrived">PASL!$B$16</definedName>
    <definedName name="q_pasl_arriving">PASL!$B$15</definedName>
    <definedName name="signal_time">PASL!$B$12</definedName>
    <definedName name="t">PASL!$B$12</definedName>
    <definedName name="t1_arterial_blood">PASL!$B$11</definedName>
    <definedName name="t1_prime">PASL!$B$13</definedName>
    <definedName name="t1b">PASL!$B$11</definedName>
    <definedName name="t1p">PASL!$B$13</definedName>
    <definedName name="tau">PASL!$B$8</definedName>
    <definedName name="transit_time">PASL!$B$6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" i="1" l="1"/>
  <c r="W5" i="1"/>
  <c r="W13" i="1" s="1"/>
  <c r="W14" i="1" s="1"/>
  <c r="X5" i="1"/>
  <c r="Y5" i="1"/>
  <c r="Z5" i="1"/>
  <c r="Z13" i="1" s="1"/>
  <c r="Z14" i="1" s="1"/>
  <c r="AA5" i="1"/>
  <c r="X13" i="1"/>
  <c r="X14" i="1" s="1"/>
  <c r="Y13" i="1"/>
  <c r="Y14" i="1"/>
  <c r="Y15" i="1" s="1"/>
  <c r="Y17" i="1" s="1"/>
  <c r="C5" i="1"/>
  <c r="C13" i="1" s="1"/>
  <c r="C14" i="1" s="1"/>
  <c r="C16" i="1" s="1"/>
  <c r="C18" i="1" s="1"/>
  <c r="D5" i="1"/>
  <c r="E5" i="1"/>
  <c r="F5" i="1"/>
  <c r="G5" i="1"/>
  <c r="H5" i="1"/>
  <c r="I5" i="1"/>
  <c r="I13" i="1" s="1"/>
  <c r="I14" i="1" s="1"/>
  <c r="J5" i="1"/>
  <c r="J13" i="1" s="1"/>
  <c r="J14" i="1" s="1"/>
  <c r="K5" i="1"/>
  <c r="K13" i="1" s="1"/>
  <c r="K14" i="1" s="1"/>
  <c r="L5" i="1"/>
  <c r="M5" i="1"/>
  <c r="N5" i="1"/>
  <c r="O5" i="1"/>
  <c r="P5" i="1"/>
  <c r="Q5" i="1"/>
  <c r="R5" i="1"/>
  <c r="S5" i="1"/>
  <c r="S13" i="1" s="1"/>
  <c r="S14" i="1" s="1"/>
  <c r="T5" i="1"/>
  <c r="U5" i="1"/>
  <c r="B5" i="1"/>
  <c r="L13" i="1"/>
  <c r="L14" i="1" s="1"/>
  <c r="Q13" i="1"/>
  <c r="Q14" i="1" s="1"/>
  <c r="R13" i="1"/>
  <c r="R14" i="1" s="1"/>
  <c r="T13" i="1"/>
  <c r="T14" i="1" s="1"/>
  <c r="B13" i="1"/>
  <c r="B14" i="1" s="1"/>
  <c r="D13" i="1"/>
  <c r="D14" i="1" s="1"/>
  <c r="E13" i="1"/>
  <c r="E14" i="1" s="1"/>
  <c r="E15" i="1" s="1"/>
  <c r="E17" i="1" s="1"/>
  <c r="E19" i="1" s="1"/>
  <c r="F13" i="1"/>
  <c r="F14" i="1" s="1"/>
  <c r="F15" i="1" s="1"/>
  <c r="F17" i="1" s="1"/>
  <c r="F19" i="1" s="1"/>
  <c r="G13" i="1"/>
  <c r="G14" i="1" s="1"/>
  <c r="G15" i="1" s="1"/>
  <c r="G17" i="1" s="1"/>
  <c r="G19" i="1" s="1"/>
  <c r="H13" i="1"/>
  <c r="H14" i="1" s="1"/>
  <c r="M13" i="1"/>
  <c r="N13" i="1"/>
  <c r="O13" i="1"/>
  <c r="P13" i="1"/>
  <c r="P14" i="1" s="1"/>
  <c r="U13" i="1"/>
  <c r="U14" i="1" s="1"/>
  <c r="U15" i="1" s="1"/>
  <c r="U17" i="1" s="1"/>
  <c r="M14" i="1"/>
  <c r="M15" i="1" s="1"/>
  <c r="M17" i="1" s="1"/>
  <c r="M19" i="1" s="1"/>
  <c r="N14" i="1"/>
  <c r="N15" i="1" s="1"/>
  <c r="N17" i="1" s="1"/>
  <c r="O14" i="1"/>
  <c r="O15" i="1" s="1"/>
  <c r="O17" i="1" s="1"/>
  <c r="C19" i="1"/>
  <c r="D19" i="1"/>
  <c r="B19" i="1"/>
  <c r="W16" i="1" l="1"/>
  <c r="W18" i="1" s="1"/>
  <c r="W19" i="1" s="1"/>
  <c r="W15" i="1"/>
  <c r="W17" i="1" s="1"/>
  <c r="X15" i="1"/>
  <c r="X17" i="1" s="1"/>
  <c r="X16" i="1"/>
  <c r="X18" i="1" s="1"/>
  <c r="X19" i="1" s="1"/>
  <c r="Z16" i="1"/>
  <c r="Z18" i="1" s="1"/>
  <c r="Z19" i="1" s="1"/>
  <c r="Z15" i="1"/>
  <c r="Z17" i="1" s="1"/>
  <c r="Y16" i="1"/>
  <c r="Y18" i="1" s="1"/>
  <c r="Y19" i="1" s="1"/>
  <c r="V13" i="1"/>
  <c r="V14" i="1" s="1"/>
  <c r="AA13" i="1"/>
  <c r="AA14" i="1" s="1"/>
  <c r="S15" i="1"/>
  <c r="S17" i="1" s="1"/>
  <c r="S16" i="1"/>
  <c r="S18" i="1" s="1"/>
  <c r="S19" i="1" s="1"/>
  <c r="K16" i="1"/>
  <c r="K15" i="1"/>
  <c r="K17" i="1" s="1"/>
  <c r="K18" i="1"/>
  <c r="L16" i="1"/>
  <c r="L18" i="1" s="1"/>
  <c r="L15" i="1"/>
  <c r="L17" i="1" s="1"/>
  <c r="D16" i="1"/>
  <c r="D18" i="1" s="1"/>
  <c r="D15" i="1"/>
  <c r="D17" i="1" s="1"/>
  <c r="T15" i="1"/>
  <c r="T17" i="1" s="1"/>
  <c r="T16" i="1"/>
  <c r="T18" i="1" s="1"/>
  <c r="C15" i="1"/>
  <c r="C17" i="1" s="1"/>
  <c r="B15" i="1"/>
  <c r="B17" i="1" s="1"/>
  <c r="B16" i="1"/>
  <c r="B18" i="1" s="1"/>
  <c r="Q16" i="1"/>
  <c r="Q18" i="1" s="1"/>
  <c r="Q19" i="1" s="1"/>
  <c r="Q15" i="1"/>
  <c r="Q17" i="1" s="1"/>
  <c r="I15" i="1"/>
  <c r="I17" i="1" s="1"/>
  <c r="I19" i="1" s="1"/>
  <c r="I16" i="1"/>
  <c r="I18" i="1" s="1"/>
  <c r="P15" i="1"/>
  <c r="P17" i="1" s="1"/>
  <c r="P16" i="1"/>
  <c r="P18" i="1" s="1"/>
  <c r="H15" i="1"/>
  <c r="H17" i="1" s="1"/>
  <c r="H19" i="1" s="1"/>
  <c r="H16" i="1"/>
  <c r="H18" i="1" s="1"/>
  <c r="J16" i="1"/>
  <c r="J18" i="1" s="1"/>
  <c r="J15" i="1"/>
  <c r="J17" i="1" s="1"/>
  <c r="J19" i="1" s="1"/>
  <c r="R16" i="1"/>
  <c r="R18" i="1" s="1"/>
  <c r="R19" i="1" s="1"/>
  <c r="R15" i="1"/>
  <c r="R17" i="1" s="1"/>
  <c r="O16" i="1"/>
  <c r="O18" i="1" s="1"/>
  <c r="G16" i="1"/>
  <c r="G18" i="1" s="1"/>
  <c r="N16" i="1"/>
  <c r="N18" i="1" s="1"/>
  <c r="N19" i="1" s="1"/>
  <c r="F16" i="1"/>
  <c r="F18" i="1" s="1"/>
  <c r="U16" i="1"/>
  <c r="U18" i="1" s="1"/>
  <c r="U19" i="1" s="1"/>
  <c r="M16" i="1"/>
  <c r="M18" i="1" s="1"/>
  <c r="E16" i="1"/>
  <c r="E18" i="1" s="1"/>
  <c r="K19" i="1"/>
  <c r="T19" i="1"/>
  <c r="P19" i="1"/>
  <c r="L19" i="1"/>
  <c r="O19" i="1"/>
  <c r="AA16" i="1" l="1"/>
  <c r="AA18" i="1" s="1"/>
  <c r="AA19" i="1" s="1"/>
  <c r="AA15" i="1"/>
  <c r="AA17" i="1" s="1"/>
  <c r="V15" i="1"/>
  <c r="V17" i="1" s="1"/>
  <c r="V16" i="1"/>
  <c r="V18" i="1" s="1"/>
  <c r="V19" i="1" s="1"/>
</calcChain>
</file>

<file path=xl/sharedStrings.xml><?xml version="1.0" encoding="utf-8"?>
<sst xmlns="http://schemas.openxmlformats.org/spreadsheetml/2006/main" count="19" uniqueCount="19">
  <si>
    <t>General Kinetic Model Valitation Calculator</t>
  </si>
  <si>
    <t>Used to manually calculate values in test_gkm_filter.py</t>
  </si>
  <si>
    <t>Variable</t>
  </si>
  <si>
    <t>perfusion_rate</t>
  </si>
  <si>
    <t>transit_time</t>
  </si>
  <si>
    <t>Pulsed ASL</t>
  </si>
  <si>
    <t>m0</t>
  </si>
  <si>
    <t>label_duration</t>
  </si>
  <si>
    <t>label_efficiency</t>
  </si>
  <si>
    <t>lambda_blood_brain</t>
  </si>
  <si>
    <t>t1_arterial_blood</t>
  </si>
  <si>
    <t>signal_time</t>
  </si>
  <si>
    <t>q_pasl_arriving</t>
  </si>
  <si>
    <t>q_pasl_arrived</t>
  </si>
  <si>
    <t>delta_m_arrived</t>
  </si>
  <si>
    <t>delta_m</t>
  </si>
  <si>
    <t>k</t>
  </si>
  <si>
    <t>t1_prime</t>
  </si>
  <si>
    <t>delta_m_arriving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</si>
</sst>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PASL!$B$12:$AA$12</c:f>
              <c:numCache>
                <c:formatCode>0.00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xVal>
          <c:yVal>
            <c:numRef>
              <c:f>PASL!$B$19:$AA$19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0.13009645818687179</c:v>
                </c:pt>
                <c:pt idx="7">
                  <c:v>0.23157648392212382</c:v>
                </c:pt>
                <c:pt idx="8">
                  <c:v>0.30947841216999944</c:v>
                </c:pt>
                <c:pt idx="9">
                  <c:v>0.36800865332861948</c:v>
                </c:pt>
                <c:pt idx="10">
                  <c:v>0.41067603525134655</c:v>
                </c:pt>
                <c:pt idx="11">
                  <c:v>0.44040462813087888</c:v>
                </c:pt>
                <c:pt idx="12">
                  <c:v>0.45962848800173517</c:v>
                </c:pt>
                <c:pt idx="13">
                  <c:v>0.47037120664903925</c:v>
                </c:pt>
                <c:pt idx="14">
                  <c:v>0.47431269510044394</c:v>
                </c:pt>
                <c:pt idx="15">
                  <c:v>0.47284524069961731</c:v>
                </c:pt>
                <c:pt idx="16">
                  <c:v>0.39748493625481746</c:v>
                </c:pt>
                <c:pt idx="17">
                  <c:v>0.33413527503360196</c:v>
                </c:pt>
                <c:pt idx="18">
                  <c:v>0.28088204567885094</c:v>
                </c:pt>
                <c:pt idx="19">
                  <c:v>0.23611611667400922</c:v>
                </c:pt>
                <c:pt idx="20">
                  <c:v>0.19848481386011235</c:v>
                </c:pt>
                <c:pt idx="21">
                  <c:v>0.16685104722214014</c:v>
                </c:pt>
                <c:pt idx="22">
                  <c:v>0.14025895189515777</c:v>
                </c:pt>
                <c:pt idx="23">
                  <c:v>0.11790500517828191</c:v>
                </c:pt>
                <c:pt idx="24">
                  <c:v>9.9113746810841549E-2</c:v>
                </c:pt>
                <c:pt idx="25">
                  <c:v>8.3317368860037988E-2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0-4CC8-BC0D-C2FD5ADB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898928"/>
        <c:axId val="678536480"/>
      </c:scatterChart>
      <c:valAx>
        <c:axId val="10288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6480"/>
        <c:crosses val="autoZero"/>
        <c:crossBetween val="midCat"/>
      </c:valAx>
      <c:valAx>
        <c:axId val="6785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9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198664</xdr:colOff>
      <xdr:row>22</xdr:row>
      <xdr:rowOff>59871</xdr:rowOff>
    </xdr:from>
    <xdr:to>
      <xdr:col>8</xdr:col>
      <xdr:colOff>198664</xdr:colOff>
      <xdr:row>37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356F6A-8CAC-4F9D-A945-071526B25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B19" sqref="B19:AA19"/>
    </sheetView>
  </sheetViews>
  <sheetFormatPr defaultRowHeight="14.6" x14ac:dyDescent="0.4"/>
  <cols>
    <col min="1" max="1" width="21.765625" customWidth="1"/>
  </cols>
  <sheetData>
    <row r="1" spans="1:28" x14ac:dyDescent="0.4">
      <c r="A1" t="s">
        <v>0</v>
      </c>
    </row>
    <row r="2" spans="1:28" x14ac:dyDescent="0.4">
      <c r="A2" t="s">
        <v>1</v>
      </c>
    </row>
    <row r="3" spans="1:28" x14ac:dyDescent="0.4">
      <c r="A3" t="s">
        <v>5</v>
      </c>
    </row>
    <row r="4" spans="1:28" s="1" customFormat="1" x14ac:dyDescent="0.4">
      <c r="A4" s="1" t="s">
        <v>2</v>
      </c>
    </row>
    <row r="5" spans="1:28" s="2" customFormat="1" x14ac:dyDescent="0.4">
      <c r="A5" s="2" t="s">
        <v>3</v>
      </c>
      <c r="B5" s="5">
        <f>1</f>
        <v>1</v>
      </c>
      <c r="C5" s="5">
        <f>1</f>
        <v>1</v>
      </c>
      <c r="D5" s="5">
        <f>1</f>
        <v>1</v>
      </c>
      <c r="E5" s="5">
        <f>1</f>
        <v>1</v>
      </c>
      <c r="F5" s="5">
        <f>1</f>
        <v>1</v>
      </c>
      <c r="G5" s="5">
        <f>1</f>
        <v>1</v>
      </c>
      <c r="H5" s="5">
        <f>1</f>
        <v>1</v>
      </c>
      <c r="I5" s="5">
        <f>1</f>
        <v>1</v>
      </c>
      <c r="J5" s="5">
        <f>1</f>
        <v>1</v>
      </c>
      <c r="K5" s="5">
        <f>1</f>
        <v>1</v>
      </c>
      <c r="L5" s="5">
        <f>1</f>
        <v>1</v>
      </c>
      <c r="M5" s="5">
        <f>1</f>
        <v>1</v>
      </c>
      <c r="N5" s="5">
        <f>1</f>
        <v>1</v>
      </c>
      <c r="O5" s="5">
        <f>1</f>
        <v>1</v>
      </c>
      <c r="P5" s="5">
        <f>1</f>
        <v>1</v>
      </c>
      <c r="Q5" s="5">
        <f>1</f>
        <v>1</v>
      </c>
      <c r="R5" s="5">
        <f>1</f>
        <v>1</v>
      </c>
      <c r="S5" s="5">
        <f>1</f>
        <v>1</v>
      </c>
      <c r="T5" s="5">
        <f>1</f>
        <v>1</v>
      </c>
      <c r="U5" s="5">
        <f>1</f>
        <v>1</v>
      </c>
      <c r="V5" s="5">
        <f>1</f>
        <v>1</v>
      </c>
      <c r="W5" s="5">
        <f>1</f>
        <v>1</v>
      </c>
      <c r="X5" s="5">
        <f>1</f>
        <v>1</v>
      </c>
      <c r="Y5" s="5">
        <f>1</f>
        <v>1</v>
      </c>
      <c r="Z5" s="5">
        <f>1</f>
        <v>1</v>
      </c>
      <c r="AA5" s="5">
        <f>1</f>
        <v>1</v>
      </c>
      <c r="AB5" s="5"/>
    </row>
    <row r="6" spans="1:28" s="2" customFormat="1" x14ac:dyDescent="0.4">
      <c r="A6" s="2" t="s">
        <v>4</v>
      </c>
      <c r="B6" s="5">
        <v>0.5</v>
      </c>
      <c r="C6" s="5">
        <v>0.5</v>
      </c>
      <c r="D6" s="5">
        <v>0.5</v>
      </c>
      <c r="E6" s="5">
        <v>0.5</v>
      </c>
      <c r="F6" s="5">
        <v>0.5</v>
      </c>
      <c r="G6" s="5">
        <v>0.5</v>
      </c>
      <c r="H6" s="5">
        <v>0.5</v>
      </c>
      <c r="I6" s="5">
        <v>0.5</v>
      </c>
      <c r="J6" s="5">
        <v>0.5</v>
      </c>
      <c r="K6" s="5">
        <v>0.5</v>
      </c>
      <c r="L6" s="5">
        <v>0.5</v>
      </c>
      <c r="M6" s="5">
        <v>0.5</v>
      </c>
      <c r="N6" s="5">
        <v>0.5</v>
      </c>
      <c r="O6" s="5">
        <v>0.5</v>
      </c>
      <c r="P6" s="5">
        <v>0.5</v>
      </c>
      <c r="Q6" s="5">
        <v>0.5</v>
      </c>
      <c r="R6" s="5">
        <v>0.5</v>
      </c>
      <c r="S6" s="5">
        <v>0.5</v>
      </c>
      <c r="T6" s="5">
        <v>0.5</v>
      </c>
      <c r="U6" s="5">
        <v>0.5</v>
      </c>
      <c r="V6" s="5">
        <v>0.5</v>
      </c>
      <c r="W6" s="5">
        <v>0.5</v>
      </c>
      <c r="X6" s="5">
        <v>0.5</v>
      </c>
      <c r="Y6" s="5">
        <v>0.5</v>
      </c>
      <c r="Z6" s="5">
        <v>0.5</v>
      </c>
      <c r="AA6" s="5">
        <v>0.5</v>
      </c>
      <c r="AB6" s="5"/>
    </row>
    <row r="7" spans="1:28" s="2" customFormat="1" x14ac:dyDescent="0.4">
      <c r="A7" s="2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/>
    </row>
    <row r="8" spans="1:28" s="2" customFormat="1" x14ac:dyDescent="0.4">
      <c r="A8" s="2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/>
    </row>
    <row r="9" spans="1:28" s="2" customFormat="1" x14ac:dyDescent="0.4">
      <c r="A9" s="2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/>
    </row>
    <row r="10" spans="1:28" s="2" customFormat="1" x14ac:dyDescent="0.4">
      <c r="A10" s="2" t="s">
        <v>9</v>
      </c>
      <c r="B10" s="5">
        <v>0.9</v>
      </c>
      <c r="C10" s="5">
        <v>0.9</v>
      </c>
      <c r="D10" s="5">
        <v>0.9</v>
      </c>
      <c r="E10" s="5">
        <v>0.9</v>
      </c>
      <c r="F10" s="5">
        <v>0.9</v>
      </c>
      <c r="G10" s="5">
        <v>0.9</v>
      </c>
      <c r="H10" s="5">
        <v>0.9</v>
      </c>
      <c r="I10" s="5">
        <v>0.9</v>
      </c>
      <c r="J10" s="5">
        <v>0.9</v>
      </c>
      <c r="K10" s="5">
        <v>0.9</v>
      </c>
      <c r="L10" s="5">
        <v>0.9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0.9</v>
      </c>
      <c r="V10" s="5">
        <v>0.9</v>
      </c>
      <c r="W10" s="5">
        <v>0.9</v>
      </c>
      <c r="X10" s="5">
        <v>0.9</v>
      </c>
      <c r="Y10" s="5">
        <v>0.9</v>
      </c>
      <c r="Z10" s="5">
        <v>0.9</v>
      </c>
      <c r="AA10" s="5">
        <v>0.9</v>
      </c>
      <c r="AB10" s="5"/>
    </row>
    <row r="11" spans="1:28" s="2" customFormat="1" x14ac:dyDescent="0.4">
      <c r="A11" s="2" t="s">
        <v>10</v>
      </c>
      <c r="B11" s="5">
        <v>1.6</v>
      </c>
      <c r="C11" s="5">
        <v>1.6</v>
      </c>
      <c r="D11" s="5">
        <v>1.6</v>
      </c>
      <c r="E11" s="5">
        <v>1.6</v>
      </c>
      <c r="F11" s="5">
        <v>1.6</v>
      </c>
      <c r="G11" s="5">
        <v>1.6</v>
      </c>
      <c r="H11" s="5">
        <v>1.6</v>
      </c>
      <c r="I11" s="5">
        <v>1.6</v>
      </c>
      <c r="J11" s="5">
        <v>1.6</v>
      </c>
      <c r="K11" s="5">
        <v>1.6</v>
      </c>
      <c r="L11" s="5">
        <v>1.6</v>
      </c>
      <c r="M11" s="5">
        <v>1.6</v>
      </c>
      <c r="N11" s="5">
        <v>1.6</v>
      </c>
      <c r="O11" s="5">
        <v>1.6</v>
      </c>
      <c r="P11" s="5">
        <v>1.6</v>
      </c>
      <c r="Q11" s="5">
        <v>1.6</v>
      </c>
      <c r="R11" s="5">
        <v>1.6</v>
      </c>
      <c r="S11" s="5">
        <v>1.6</v>
      </c>
      <c r="T11" s="5">
        <v>1.6</v>
      </c>
      <c r="U11" s="5">
        <v>1.6</v>
      </c>
      <c r="V11" s="5">
        <v>1.6</v>
      </c>
      <c r="W11" s="5">
        <v>1.6</v>
      </c>
      <c r="X11" s="5">
        <v>1.6</v>
      </c>
      <c r="Y11" s="5">
        <v>1.6</v>
      </c>
      <c r="Z11" s="5">
        <v>1.6</v>
      </c>
      <c r="AA11" s="5">
        <v>1.6</v>
      </c>
      <c r="AB11" s="5"/>
    </row>
    <row r="12" spans="1:28" s="2" customFormat="1" ht="15" customHeight="1" x14ac:dyDescent="0.4">
      <c r="A12" s="2" t="s">
        <v>11</v>
      </c>
      <c r="B12" s="5">
        <v>0</v>
      </c>
      <c r="C12" s="5">
        <v>0.1</v>
      </c>
      <c r="D12" s="5">
        <v>0.2</v>
      </c>
      <c r="E12" s="5">
        <v>0.3</v>
      </c>
      <c r="F12" s="5">
        <v>0.4</v>
      </c>
      <c r="G12" s="5">
        <v>0.5</v>
      </c>
      <c r="H12" s="5">
        <v>0.6</v>
      </c>
      <c r="I12" s="5">
        <v>0.7</v>
      </c>
      <c r="J12" s="5">
        <v>0.8</v>
      </c>
      <c r="K12" s="5">
        <v>0.9</v>
      </c>
      <c r="L12" s="5">
        <v>1</v>
      </c>
      <c r="M12" s="5">
        <v>1.1000000000000001</v>
      </c>
      <c r="N12" s="5">
        <v>1.2</v>
      </c>
      <c r="O12" s="5">
        <v>1.3</v>
      </c>
      <c r="P12" s="5">
        <v>1.4</v>
      </c>
      <c r="Q12" s="5">
        <v>1.5</v>
      </c>
      <c r="R12" s="5">
        <v>1.6</v>
      </c>
      <c r="S12" s="5">
        <v>1.7</v>
      </c>
      <c r="T12" s="5">
        <v>1.8</v>
      </c>
      <c r="U12" s="5">
        <v>1.9</v>
      </c>
      <c r="V12" s="5">
        <v>2</v>
      </c>
      <c r="W12" s="5">
        <v>2.1</v>
      </c>
      <c r="X12" s="5">
        <v>2.2000000000000002</v>
      </c>
      <c r="Y12" s="5">
        <v>2.2999999999999998</v>
      </c>
      <c r="Z12" s="5">
        <v>2.4</v>
      </c>
      <c r="AA12" s="5">
        <v>2.5</v>
      </c>
      <c r="AB12" s="5"/>
    </row>
    <row r="13" spans="1:28" s="3" customFormat="1" x14ac:dyDescent="0.4">
      <c r="A13" s="3" t="s">
        <v>17</v>
      </c>
      <c r="B13" s="6">
        <f>1/(1/B11+B5/B10)</f>
        <v>0.57599999999999996</v>
      </c>
      <c r="C13" s="6">
        <f t="shared" ref="C13:U13" si="0">1/(1/C11+C5/C10)</f>
        <v>0.57599999999999996</v>
      </c>
      <c r="D13" s="6">
        <f t="shared" si="0"/>
        <v>0.57599999999999996</v>
      </c>
      <c r="E13" s="6">
        <f t="shared" si="0"/>
        <v>0.57599999999999996</v>
      </c>
      <c r="F13" s="6">
        <f t="shared" si="0"/>
        <v>0.57599999999999996</v>
      </c>
      <c r="G13" s="6">
        <f t="shared" si="0"/>
        <v>0.57599999999999996</v>
      </c>
      <c r="H13" s="6">
        <f t="shared" si="0"/>
        <v>0.57599999999999996</v>
      </c>
      <c r="I13" s="6">
        <f t="shared" si="0"/>
        <v>0.57599999999999996</v>
      </c>
      <c r="J13" s="6">
        <f t="shared" si="0"/>
        <v>0.57599999999999996</v>
      </c>
      <c r="K13" s="6">
        <f t="shared" si="0"/>
        <v>0.57599999999999996</v>
      </c>
      <c r="L13" s="6">
        <f t="shared" si="0"/>
        <v>0.57599999999999996</v>
      </c>
      <c r="M13" s="6">
        <f t="shared" si="0"/>
        <v>0.57599999999999996</v>
      </c>
      <c r="N13" s="6">
        <f t="shared" si="0"/>
        <v>0.57599999999999996</v>
      </c>
      <c r="O13" s="6">
        <f t="shared" si="0"/>
        <v>0.57599999999999996</v>
      </c>
      <c r="P13" s="6">
        <f t="shared" si="0"/>
        <v>0.57599999999999996</v>
      </c>
      <c r="Q13" s="6">
        <f t="shared" si="0"/>
        <v>0.57599999999999996</v>
      </c>
      <c r="R13" s="6">
        <f t="shared" si="0"/>
        <v>0.57599999999999996</v>
      </c>
      <c r="S13" s="6">
        <f t="shared" si="0"/>
        <v>0.57599999999999996</v>
      </c>
      <c r="T13" s="6">
        <f t="shared" si="0"/>
        <v>0.57599999999999996</v>
      </c>
      <c r="U13" s="6">
        <f t="shared" si="0"/>
        <v>0.57599999999999996</v>
      </c>
      <c r="V13" s="6">
        <f t="shared" ref="V13:AB13" si="1">1/(1/V11+V5/V10)</f>
        <v>0.57599999999999996</v>
      </c>
      <c r="W13" s="6">
        <f t="shared" si="1"/>
        <v>0.57599999999999996</v>
      </c>
      <c r="X13" s="6">
        <f t="shared" si="1"/>
        <v>0.57599999999999996</v>
      </c>
      <c r="Y13" s="6">
        <f t="shared" si="1"/>
        <v>0.57599999999999996</v>
      </c>
      <c r="Z13" s="6">
        <f t="shared" si="1"/>
        <v>0.57599999999999996</v>
      </c>
      <c r="AA13" s="6">
        <f t="shared" si="1"/>
        <v>0.57599999999999996</v>
      </c>
      <c r="AB13" s="6"/>
    </row>
    <row r="14" spans="1:28" s="3" customFormat="1" x14ac:dyDescent="0.4">
      <c r="A14" s="3" t="s">
        <v>16</v>
      </c>
      <c r="B14" s="6">
        <f>(1/B11-1/B13)</f>
        <v>-1.1111111111111112</v>
      </c>
      <c r="C14" s="6">
        <f t="shared" ref="C14:U14" si="2">(1/C11-1/C13)</f>
        <v>-1.1111111111111112</v>
      </c>
      <c r="D14" s="6">
        <f t="shared" si="2"/>
        <v>-1.1111111111111112</v>
      </c>
      <c r="E14" s="6">
        <f t="shared" si="2"/>
        <v>-1.1111111111111112</v>
      </c>
      <c r="F14" s="6">
        <f t="shared" si="2"/>
        <v>-1.1111111111111112</v>
      </c>
      <c r="G14" s="6">
        <f t="shared" si="2"/>
        <v>-1.1111111111111112</v>
      </c>
      <c r="H14" s="6">
        <f t="shared" si="2"/>
        <v>-1.1111111111111112</v>
      </c>
      <c r="I14" s="6">
        <f t="shared" si="2"/>
        <v>-1.1111111111111112</v>
      </c>
      <c r="J14" s="6">
        <f t="shared" si="2"/>
        <v>-1.1111111111111112</v>
      </c>
      <c r="K14" s="6">
        <f t="shared" si="2"/>
        <v>-1.1111111111111112</v>
      </c>
      <c r="L14" s="6">
        <f t="shared" si="2"/>
        <v>-1.1111111111111112</v>
      </c>
      <c r="M14" s="6">
        <f t="shared" si="2"/>
        <v>-1.1111111111111112</v>
      </c>
      <c r="N14" s="6">
        <f t="shared" si="2"/>
        <v>-1.1111111111111112</v>
      </c>
      <c r="O14" s="6">
        <f t="shared" si="2"/>
        <v>-1.1111111111111112</v>
      </c>
      <c r="P14" s="6">
        <f t="shared" si="2"/>
        <v>-1.1111111111111112</v>
      </c>
      <c r="Q14" s="6">
        <f t="shared" si="2"/>
        <v>-1.1111111111111112</v>
      </c>
      <c r="R14" s="6">
        <f t="shared" si="2"/>
        <v>-1.1111111111111112</v>
      </c>
      <c r="S14" s="6">
        <f t="shared" si="2"/>
        <v>-1.1111111111111112</v>
      </c>
      <c r="T14" s="6">
        <f t="shared" si="2"/>
        <v>-1.1111111111111112</v>
      </c>
      <c r="U14" s="6">
        <f t="shared" si="2"/>
        <v>-1.1111111111111112</v>
      </c>
      <c r="V14" s="6">
        <f t="shared" ref="V14" si="3">(1/V11-1/V13)</f>
        <v>-1.1111111111111112</v>
      </c>
      <c r="W14" s="6">
        <f t="shared" ref="W14" si="4">(1/W11-1/W13)</f>
        <v>-1.1111111111111112</v>
      </c>
      <c r="X14" s="6">
        <f t="shared" ref="X14" si="5">(1/X11-1/X13)</f>
        <v>-1.1111111111111112</v>
      </c>
      <c r="Y14" s="6">
        <f t="shared" ref="Y14" si="6">(1/Y11-1/Y13)</f>
        <v>-1.1111111111111112</v>
      </c>
      <c r="Z14" s="6">
        <f t="shared" ref="Z14" si="7">(1/Z11-1/Z13)</f>
        <v>-1.1111111111111112</v>
      </c>
      <c r="AA14" s="6">
        <f t="shared" ref="AA14" si="8">(1/AA11-1/AA13)</f>
        <v>-1.1111111111111112</v>
      </c>
      <c r="AB14" s="6"/>
    </row>
    <row r="15" spans="1:28" s="3" customFormat="1" x14ac:dyDescent="0.4">
      <c r="A15" s="3" t="s">
        <v>12</v>
      </c>
      <c r="B15" s="6">
        <f>EXP(B14 * B12) * (EXP(- B14 * B6) - EXP(- B14 * B12)) / (B14 * (B12 - B6))</f>
        <v>1.337236197540224</v>
      </c>
      <c r="C15" s="6">
        <f t="shared" ref="C15:U15" si="9">EXP(C14 * C12) * (EXP(- C14 * C6) - EXP(- C14 * C12)) / (C14 * (C12 - C6))</f>
        <v>1.2591528696152565</v>
      </c>
      <c r="D15" s="6">
        <f t="shared" si="9"/>
        <v>1.186837275258269</v>
      </c>
      <c r="E15" s="6">
        <f t="shared" si="9"/>
        <v>1.1198199105075699</v>
      </c>
      <c r="F15" s="6">
        <f t="shared" si="9"/>
        <v>1.0576716186767723</v>
      </c>
      <c r="G15" s="6" t="e">
        <f t="shared" si="9"/>
        <v>#DIV/0!</v>
      </c>
      <c r="H15" s="6">
        <f t="shared" si="9"/>
        <v>0.94644614867067145</v>
      </c>
      <c r="I15" s="6">
        <f t="shared" si="9"/>
        <v>0.89668168687436411</v>
      </c>
      <c r="J15" s="6">
        <f t="shared" si="9"/>
        <v>0.8504060682786323</v>
      </c>
      <c r="K15" s="6">
        <f t="shared" si="9"/>
        <v>0.80734412603260208</v>
      </c>
      <c r="L15" s="6">
        <f t="shared" si="9"/>
        <v>0.76724384267262102</v>
      </c>
      <c r="M15" s="6">
        <f t="shared" si="9"/>
        <v>0.72987432145111186</v>
      </c>
      <c r="N15" s="6">
        <f t="shared" si="9"/>
        <v>0.69502394052523708</v>
      </c>
      <c r="O15" s="6">
        <f t="shared" si="9"/>
        <v>0.66249867317941424</v>
      </c>
      <c r="P15" s="6">
        <f t="shared" si="9"/>
        <v>0.63212055882855778</v>
      </c>
      <c r="Q15" s="6">
        <f t="shared" si="9"/>
        <v>0.60372631097288498</v>
      </c>
      <c r="R15" s="6">
        <f t="shared" si="9"/>
        <v>0.57716604956445761</v>
      </c>
      <c r="S15" s="6">
        <f t="shared" si="9"/>
        <v>0.55230214641320496</v>
      </c>
      <c r="T15" s="6">
        <f t="shared" si="9"/>
        <v>0.52900817331759231</v>
      </c>
      <c r="U15" s="6">
        <f t="shared" si="9"/>
        <v>0.50716794356287065</v>
      </c>
      <c r="V15" s="6">
        <f t="shared" ref="V15" si="10">EXP(V14 * V12) * (EXP(- V14 * V6) - EXP(- V14 * V12)) / (V14 * (V12 - V6))</f>
        <v>0.48667463829746282</v>
      </c>
      <c r="W15" s="6">
        <f t="shared" ref="W15" si="11">EXP(W14 * W12) * (EXP(- W14 * W6) - EXP(- W14 * W12)) / (W14 * (W12 - W6))</f>
        <v>0.4674300100840878</v>
      </c>
      <c r="X15" s="6">
        <f t="shared" ref="X15" si="12">EXP(X14 * X12) * (EXP(- X14 * X6) - EXP(- X14 * X12)) / (X14 * (X12 - X6))</f>
        <v>0.44934365663444331</v>
      </c>
      <c r="Y15" s="6">
        <f t="shared" ref="Y15" si="13">EXP(Y14 * Y12) * (EXP(- Y14 * Y6) - EXP(- Y14 * Y12)) / (Y14 * (Y12 - Y6))</f>
        <v>0.43233235838169365</v>
      </c>
      <c r="Z15" s="6">
        <f t="shared" ref="Z15" si="14">EXP(Z14 * Z12) * (EXP(- Z14 * Z6) - EXP(- Z14 * Z12)) / (Z14 * (Z12 - Z6))</f>
        <v>0.41631947412994902</v>
      </c>
      <c r="AA15" s="6">
        <f t="shared" ref="AA15" si="15">EXP(AA14 * AA12) * (EXP(- AA14 * AA6) - EXP(- AA14 * AA12)) / (AA14 * (AA12 - AA6))</f>
        <v>0.40123438955014679</v>
      </c>
      <c r="AB15" s="6"/>
    </row>
    <row r="16" spans="1:28" s="3" customFormat="1" x14ac:dyDescent="0.4">
      <c r="A16" s="3" t="s">
        <v>13</v>
      </c>
      <c r="B16" s="6">
        <f>EXP(B14 * B12) * (EXP(-B14 * B6) - EXP(-B14 * (B8 + B6))) / (B14 * B8)</f>
        <v>3.1964229466529148</v>
      </c>
      <c r="C16" s="6">
        <f t="shared" ref="C16:U16" si="16">EXP(C14 * C12) * (EXP(-C14 * C6) - EXP(-C14 * (C8 + C6))) / (C14 * C8)</f>
        <v>2.8602849258326688</v>
      </c>
      <c r="D16" s="6">
        <f t="shared" si="16"/>
        <v>2.5594954089265456</v>
      </c>
      <c r="E16" s="6">
        <f t="shared" si="16"/>
        <v>2.2903371231133463</v>
      </c>
      <c r="F16" s="6">
        <f t="shared" si="16"/>
        <v>2.049483706521336</v>
      </c>
      <c r="G16" s="6">
        <f t="shared" si="16"/>
        <v>1.8339585997657344</v>
      </c>
      <c r="H16" s="6">
        <f t="shared" si="16"/>
        <v>1.641098260480208</v>
      </c>
      <c r="I16" s="6">
        <f t="shared" si="16"/>
        <v>1.4685192462333601</v>
      </c>
      <c r="J16" s="6">
        <f t="shared" si="16"/>
        <v>1.3140887590282129</v>
      </c>
      <c r="K16" s="6">
        <f t="shared" si="16"/>
        <v>1.1758982873622492</v>
      </c>
      <c r="L16" s="6">
        <f t="shared" si="16"/>
        <v>1.0522400201064224</v>
      </c>
      <c r="M16" s="6">
        <f t="shared" si="16"/>
        <v>0.9415857407167697</v>
      </c>
      <c r="N16" s="6">
        <f t="shared" si="16"/>
        <v>0.84256794094514675</v>
      </c>
      <c r="O16" s="6">
        <f t="shared" si="16"/>
        <v>0.75396292064504522</v>
      </c>
      <c r="P16" s="6">
        <f t="shared" si="16"/>
        <v>0.67467566481337926</v>
      </c>
      <c r="Q16" s="6">
        <f t="shared" si="16"/>
        <v>0.60372631097288498</v>
      </c>
      <c r="R16" s="6">
        <f t="shared" si="16"/>
        <v>0.5402380396538361</v>
      </c>
      <c r="S16" s="6">
        <f t="shared" si="16"/>
        <v>0.4834262383209732</v>
      </c>
      <c r="T16" s="6">
        <f t="shared" si="16"/>
        <v>0.43258880482928042</v>
      </c>
      <c r="U16" s="6">
        <f t="shared" si="16"/>
        <v>0.38709747057497801</v>
      </c>
      <c r="V16" s="6">
        <f t="shared" ref="V16:AB16" si="17">EXP(V14 * V12) * (EXP(-V14 * V6) - EXP(-V14 * (V8 + V6))) / (V14 * V8)</f>
        <v>0.34639003610988384</v>
      </c>
      <c r="W16" s="6">
        <f t="shared" si="17"/>
        <v>0.30996342326387333</v>
      </c>
      <c r="X16" s="6">
        <f t="shared" si="17"/>
        <v>0.27736745791088774</v>
      </c>
      <c r="Y16" s="6">
        <f t="shared" si="17"/>
        <v>0.24819930654351735</v>
      </c>
      <c r="Z16" s="6">
        <f t="shared" si="17"/>
        <v>0.22209849790120137</v>
      </c>
      <c r="AA16" s="6">
        <f t="shared" si="17"/>
        <v>0.19874246812740876</v>
      </c>
      <c r="AB16" s="6"/>
    </row>
    <row r="17" spans="1:28" s="3" customFormat="1" x14ac:dyDescent="0.4">
      <c r="A17" s="3" t="s">
        <v>18</v>
      </c>
      <c r="B17" s="6">
        <f>2*B7*B5*(B12-B6)*B9*EXP(-B12/B11)*B15</f>
        <v>-1.337236197540224</v>
      </c>
      <c r="C17" s="6">
        <f t="shared" ref="C17:U17" si="18">2*C7*C5*(C12-C6)*C9*EXP(-C12/C11)*C15</f>
        <v>-0.94629172303651632</v>
      </c>
      <c r="D17" s="6">
        <f t="shared" si="18"/>
        <v>-0.62842813157241795</v>
      </c>
      <c r="E17" s="6">
        <f t="shared" si="18"/>
        <v>-0.37134532517157826</v>
      </c>
      <c r="F17" s="6">
        <f t="shared" si="18"/>
        <v>-0.16474309697157408</v>
      </c>
      <c r="G17" s="6" t="e">
        <f t="shared" si="18"/>
        <v>#DIV/0!</v>
      </c>
      <c r="H17" s="6">
        <f t="shared" si="18"/>
        <v>0.13009645818687179</v>
      </c>
      <c r="I17" s="6">
        <f t="shared" si="18"/>
        <v>0.23157648392212382</v>
      </c>
      <c r="J17" s="6">
        <f t="shared" si="18"/>
        <v>0.30947841216999944</v>
      </c>
      <c r="K17" s="6">
        <f t="shared" si="18"/>
        <v>0.36800865332861948</v>
      </c>
      <c r="L17" s="6">
        <f t="shared" si="18"/>
        <v>0.41067603525134655</v>
      </c>
      <c r="M17" s="6">
        <f t="shared" si="18"/>
        <v>0.44040462813087888</v>
      </c>
      <c r="N17" s="6">
        <f t="shared" si="18"/>
        <v>0.45962848800173517</v>
      </c>
      <c r="O17" s="6">
        <f t="shared" si="18"/>
        <v>0.47037120664903925</v>
      </c>
      <c r="P17" s="6">
        <f t="shared" si="18"/>
        <v>0.47431269510044394</v>
      </c>
      <c r="Q17" s="6">
        <f t="shared" si="18"/>
        <v>0.47284524069961731</v>
      </c>
      <c r="R17" s="6">
        <f t="shared" si="18"/>
        <v>0.46712055230918365</v>
      </c>
      <c r="S17" s="6">
        <f t="shared" si="18"/>
        <v>0.4580892346291629</v>
      </c>
      <c r="T17" s="6">
        <f t="shared" si="18"/>
        <v>0.44653390267275361</v>
      </c>
      <c r="U17" s="6">
        <f t="shared" si="18"/>
        <v>0.43309695416203597</v>
      </c>
      <c r="V17" s="6">
        <f t="shared" ref="V17:AB17" si="19">2*V7*V5*(V12-V6)*V9*EXP(-V12/V11)*V15</f>
        <v>0.4183038551472632</v>
      </c>
      <c r="W17" s="6">
        <f t="shared" si="19"/>
        <v>0.40258265760184903</v>
      </c>
      <c r="X17" s="6">
        <f t="shared" si="19"/>
        <v>0.38628035297099012</v>
      </c>
      <c r="Y17" s="6">
        <f t="shared" si="19"/>
        <v>0.36967656918344777</v>
      </c>
      <c r="Z17" s="6">
        <f t="shared" si="19"/>
        <v>0.35299503755499734</v>
      </c>
      <c r="AA17" s="6">
        <f t="shared" si="19"/>
        <v>0.33641318786532087</v>
      </c>
      <c r="AB17" s="6"/>
    </row>
    <row r="18" spans="1:28" s="3" customFormat="1" x14ac:dyDescent="0.4">
      <c r="A18" s="3" t="s">
        <v>14</v>
      </c>
      <c r="B18" s="6">
        <f>2*B7*B5*B8*B9*EXP(-B12/B11)*B16</f>
        <v>6.3928458933058296</v>
      </c>
      <c r="C18" s="6">
        <f t="shared" ref="C18:U18" si="20">2*C7*C5*C8*C9*EXP(-C12/C11)*C16</f>
        <v>5.3739780453913655</v>
      </c>
      <c r="D18" s="6">
        <f t="shared" si="20"/>
        <v>4.5174935411143382</v>
      </c>
      <c r="E18" s="6">
        <f t="shared" si="20"/>
        <v>3.7975123310209851</v>
      </c>
      <c r="F18" s="6">
        <f t="shared" si="20"/>
        <v>3.1922790310618039</v>
      </c>
      <c r="G18" s="6">
        <f t="shared" si="20"/>
        <v>2.6835055488594204</v>
      </c>
      <c r="H18" s="6">
        <f t="shared" si="20"/>
        <v>2.2558184797411225</v>
      </c>
      <c r="I18" s="6">
        <f t="shared" si="20"/>
        <v>1.8962945747231355</v>
      </c>
      <c r="J18" s="6">
        <f t="shared" si="20"/>
        <v>1.5940702438686754</v>
      </c>
      <c r="K18" s="6">
        <f t="shared" si="20"/>
        <v>1.340013295539034</v>
      </c>
      <c r="L18" s="6">
        <f t="shared" si="20"/>
        <v>1.1264469926140295</v>
      </c>
      <c r="M18" s="6">
        <f t="shared" si="20"/>
        <v>0.94691808759910112</v>
      </c>
      <c r="N18" s="6">
        <f t="shared" si="20"/>
        <v>0.79600182742870773</v>
      </c>
      <c r="O18" s="6">
        <f t="shared" si="20"/>
        <v>0.66913803587422704</v>
      </c>
      <c r="P18" s="6">
        <f t="shared" si="20"/>
        <v>0.5624933205240914</v>
      </c>
      <c r="Q18" s="6">
        <f t="shared" si="20"/>
        <v>0.47284524069961731</v>
      </c>
      <c r="R18" s="6">
        <f t="shared" si="20"/>
        <v>0.39748493625481746</v>
      </c>
      <c r="S18" s="6">
        <f t="shared" si="20"/>
        <v>0.33413527503360196</v>
      </c>
      <c r="T18" s="6">
        <f t="shared" si="20"/>
        <v>0.28088204567885094</v>
      </c>
      <c r="U18" s="6">
        <f t="shared" si="20"/>
        <v>0.23611611667400922</v>
      </c>
      <c r="V18" s="6">
        <f t="shared" ref="V18:AB18" si="21">2*V7*V5*V8*V9*EXP(-V12/V11)*V16</f>
        <v>0.19848481386011235</v>
      </c>
      <c r="W18" s="6">
        <f t="shared" si="21"/>
        <v>0.16685104722214014</v>
      </c>
      <c r="X18" s="6">
        <f t="shared" si="21"/>
        <v>0.14025895189515777</v>
      </c>
      <c r="Y18" s="6">
        <f t="shared" si="21"/>
        <v>0.11790500517828191</v>
      </c>
      <c r="Z18" s="6">
        <f t="shared" si="21"/>
        <v>9.9113746810841549E-2</v>
      </c>
      <c r="AA18" s="6">
        <f t="shared" si="21"/>
        <v>8.3317368860037988E-2</v>
      </c>
      <c r="AB18" s="6"/>
    </row>
    <row r="19" spans="1:28" s="4" customFormat="1" x14ac:dyDescent="0.4">
      <c r="A19" s="4" t="s">
        <v>15</v>
      </c>
      <c r="B19" s="4">
        <f>IF(B12&lt;=B6,0,IF(B12&lt;B8+B6,B17,B18))</f>
        <v>0</v>
      </c>
      <c r="C19" s="4">
        <f t="shared" ref="C19:U19" si="22">IF(C12&lt;=C6,0,IF(C12&lt;C8+C6,C17,C18))</f>
        <v>0</v>
      </c>
      <c r="D19" s="4">
        <f t="shared" si="22"/>
        <v>0</v>
      </c>
      <c r="E19" s="4">
        <f t="shared" si="22"/>
        <v>0</v>
      </c>
      <c r="F19" s="4">
        <f t="shared" si="22"/>
        <v>0</v>
      </c>
      <c r="G19" s="4">
        <f t="shared" si="22"/>
        <v>0</v>
      </c>
      <c r="H19" s="4">
        <f t="shared" si="22"/>
        <v>0.13009645818687179</v>
      </c>
      <c r="I19" s="4">
        <f t="shared" si="22"/>
        <v>0.23157648392212382</v>
      </c>
      <c r="J19" s="4">
        <f t="shared" si="22"/>
        <v>0.30947841216999944</v>
      </c>
      <c r="K19" s="4">
        <f t="shared" si="22"/>
        <v>0.36800865332861948</v>
      </c>
      <c r="L19" s="4">
        <f t="shared" si="22"/>
        <v>0.41067603525134655</v>
      </c>
      <c r="M19" s="4">
        <f t="shared" si="22"/>
        <v>0.44040462813087888</v>
      </c>
      <c r="N19" s="4">
        <f t="shared" si="22"/>
        <v>0.45962848800173517</v>
      </c>
      <c r="O19" s="4">
        <f t="shared" si="22"/>
        <v>0.47037120664903925</v>
      </c>
      <c r="P19" s="4">
        <f t="shared" si="22"/>
        <v>0.47431269510044394</v>
      </c>
      <c r="Q19" s="4">
        <f t="shared" si="22"/>
        <v>0.47284524069961731</v>
      </c>
      <c r="R19" s="4">
        <f t="shared" si="22"/>
        <v>0.39748493625481746</v>
      </c>
      <c r="S19" s="4">
        <f t="shared" si="22"/>
        <v>0.33413527503360196</v>
      </c>
      <c r="T19" s="4">
        <f t="shared" si="22"/>
        <v>0.28088204567885094</v>
      </c>
      <c r="U19" s="4">
        <f t="shared" si="22"/>
        <v>0.23611611667400922</v>
      </c>
      <c r="V19" s="4">
        <f t="shared" ref="V19" si="23">IF(V12&lt;=V6,0,IF(V12&lt;V8+V6,V17,V18))</f>
        <v>0.19848481386011235</v>
      </c>
      <c r="W19" s="4">
        <f t="shared" ref="W19" si="24">IF(W12&lt;=W6,0,IF(W12&lt;W8+W6,W17,W18))</f>
        <v>0.16685104722214014</v>
      </c>
      <c r="X19" s="4">
        <f t="shared" ref="X19" si="25">IF(X12&lt;=X6,0,IF(X12&lt;X8+X6,X17,X18))</f>
        <v>0.14025895189515777</v>
      </c>
      <c r="Y19" s="4">
        <f t="shared" ref="Y19" si="26">IF(Y12&lt;=Y6,0,IF(Y12&lt;Y8+Y6,Y17,Y18))</f>
        <v>0.11790500517828191</v>
      </c>
      <c r="Z19" s="4">
        <f t="shared" ref="Z19" si="27">IF(Z12&lt;=Z6,0,IF(Z12&lt;Z8+Z6,Z17,Z18))</f>
        <v>9.9113746810841549E-2</v>
      </c>
      <c r="AA19" s="4">
        <f t="shared" ref="AA19" si="28">IF(AA12&lt;=AA6,0,IF(AA12&lt;AA8+AA6,AA17,AA18))</f>
        <v>8.3317368860037988E-2</v>
      </c>
    </row>
  </sheetData>
  <pageMargins left="0.7" right="0.7" top="0.75" bottom="0.75" header="0.3" footer="0.3"/>
  <pageSetup paperSize="19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PASL</vt:lpstr>
      <vt:lpstr>alpha</vt:lpstr>
      <vt:lpstr>delta_m</vt:lpstr>
      <vt:lpstr>delta_m_arrived</vt:lpstr>
      <vt:lpstr>delta_m_arriving</vt:lpstr>
      <vt:lpstr>delta_m_not_arrived</vt:lpstr>
      <vt:lpstr>delta_m_not_arriving</vt:lpstr>
      <vt:lpstr>delta_t</vt:lpstr>
      <vt:lpstr>f</vt:lpstr>
      <vt:lpstr>k</vt:lpstr>
      <vt:lpstr>label_duration</vt:lpstr>
      <vt:lpstr>label_efficiency</vt:lpstr>
      <vt:lpstr>lambda</vt:lpstr>
      <vt:lpstr>lambda_blood_brain</vt:lpstr>
      <vt:lpstr>m0</vt:lpstr>
      <vt:lpstr>perfusion_rate</vt:lpstr>
      <vt:lpstr>q_pasl_arrived</vt:lpstr>
      <vt:lpstr>q_pasl_arriving</vt:lpstr>
      <vt:lpstr>signal_time</vt:lpstr>
      <vt:lpstr>t</vt:lpstr>
      <vt:lpstr>t1_arterial_blood</vt:lpstr>
      <vt:lpstr>t1_prime</vt:lpstr>
      <vt:lpstr>t1b</vt:lpstr>
      <vt:lpstr>t1p</vt:lpstr>
      <vt:lpstr>tau</vt:lpstr>
      <vt:lpstr>transit_time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2015-06-05T18:17:20Z</dcterms:created>
  <dcterms:modified xsi:type="dcterms:W3CDTF">2020-08-28T16:53:46Z</dcterms:modified>
</cp:coreProperties>
</file>