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Aaron\Seafile\aot_code\python\asldro\src\asldro\data\"/>
    </mc:Choice>
  </mc:AlternateContent>
  <xr:revisionPtr revIDLastSave="0" documentId="13_ncr:1_{E10F817C-C747-4EC4-93D4-9C2AE1412EB4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PASL" sheetId="1" r:id="rId1"/>
    <sheet name="CAS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B15" i="1"/>
  <c r="C15" i="3"/>
  <c r="D15" i="3"/>
  <c r="E15" i="3"/>
  <c r="F15" i="3"/>
  <c r="G15" i="3"/>
  <c r="H15" i="3"/>
  <c r="H16" i="3" s="1"/>
  <c r="H18" i="3" s="1"/>
  <c r="H20" i="3" s="1"/>
  <c r="I15" i="3"/>
  <c r="J15" i="3"/>
  <c r="K15" i="3"/>
  <c r="L15" i="3"/>
  <c r="M15" i="3"/>
  <c r="N15" i="3"/>
  <c r="N17" i="3" s="1"/>
  <c r="N19" i="3" s="1"/>
  <c r="O15" i="3"/>
  <c r="P15" i="3"/>
  <c r="Q15" i="3"/>
  <c r="R15" i="3"/>
  <c r="S15" i="3"/>
  <c r="T15" i="3"/>
  <c r="U15" i="3"/>
  <c r="V15" i="3"/>
  <c r="W15" i="3"/>
  <c r="X15" i="3"/>
  <c r="Y15" i="3"/>
  <c r="Z15" i="3"/>
  <c r="Z16" i="3" s="1"/>
  <c r="Z18" i="3" s="1"/>
  <c r="AA15" i="3"/>
  <c r="B15" i="3"/>
  <c r="B19" i="3" s="1"/>
  <c r="C14" i="3"/>
  <c r="D14" i="3"/>
  <c r="E14" i="3"/>
  <c r="E18" i="3" s="1"/>
  <c r="F14" i="3"/>
  <c r="G14" i="3"/>
  <c r="H14" i="3"/>
  <c r="I14" i="3"/>
  <c r="J14" i="3"/>
  <c r="K14" i="3"/>
  <c r="L14" i="3"/>
  <c r="M14" i="3"/>
  <c r="N14" i="3"/>
  <c r="O14" i="3"/>
  <c r="P14" i="3"/>
  <c r="Q14" i="3"/>
  <c r="Q18" i="3" s="1"/>
  <c r="R14" i="3"/>
  <c r="S14" i="3"/>
  <c r="T14" i="3"/>
  <c r="U14" i="3"/>
  <c r="V14" i="3"/>
  <c r="V19" i="3" s="1"/>
  <c r="V20" i="3" s="1"/>
  <c r="W14" i="3"/>
  <c r="W18" i="3" s="1"/>
  <c r="X14" i="3"/>
  <c r="Y14" i="3"/>
  <c r="Z14" i="3"/>
  <c r="AA14" i="3"/>
  <c r="E17" i="3"/>
  <c r="F17" i="3"/>
  <c r="K17" i="3"/>
  <c r="L17" i="3"/>
  <c r="Q17" i="3"/>
  <c r="R17" i="3"/>
  <c r="W17" i="3"/>
  <c r="X17" i="3"/>
  <c r="C16" i="3"/>
  <c r="D16" i="3"/>
  <c r="E16" i="3"/>
  <c r="I16" i="3"/>
  <c r="J16" i="3"/>
  <c r="K16" i="3"/>
  <c r="N16" i="3"/>
  <c r="N18" i="3" s="1"/>
  <c r="N20" i="3" s="1"/>
  <c r="O16" i="3"/>
  <c r="O18" i="3" s="1"/>
  <c r="O20" i="3" s="1"/>
  <c r="P16" i="3"/>
  <c r="Q16" i="3"/>
  <c r="T16" i="3"/>
  <c r="U16" i="3"/>
  <c r="V16" i="3"/>
  <c r="W16" i="3"/>
  <c r="AA16" i="3"/>
  <c r="C17" i="3"/>
  <c r="C19" i="3" s="1"/>
  <c r="D17" i="3"/>
  <c r="H17" i="3"/>
  <c r="H19" i="3" s="1"/>
  <c r="I17" i="3"/>
  <c r="I19" i="3" s="1"/>
  <c r="J17" i="3"/>
  <c r="O17" i="3"/>
  <c r="O19" i="3" s="1"/>
  <c r="P17" i="3"/>
  <c r="T17" i="3"/>
  <c r="U17" i="3"/>
  <c r="U19" i="3" s="1"/>
  <c r="U20" i="3" s="1"/>
  <c r="V17" i="3"/>
  <c r="AA17" i="3"/>
  <c r="AA19" i="3" s="1"/>
  <c r="AA20" i="3" s="1"/>
  <c r="C18" i="3"/>
  <c r="I18" i="3"/>
  <c r="I20" i="3" s="1"/>
  <c r="T18" i="3"/>
  <c r="U18" i="3"/>
  <c r="AA18" i="3"/>
  <c r="T19" i="3"/>
  <c r="T20" i="3" s="1"/>
  <c r="C20" i="3"/>
  <c r="D20" i="3"/>
  <c r="E20" i="3"/>
  <c r="F20" i="3"/>
  <c r="G20" i="3"/>
  <c r="B14" i="3"/>
  <c r="B17" i="3" s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B14" i="1"/>
  <c r="B20" i="3"/>
  <c r="P19" i="3" l="1"/>
  <c r="J19" i="3"/>
  <c r="D19" i="3"/>
  <c r="Z17" i="3"/>
  <c r="Z19" i="3" s="1"/>
  <c r="Z20" i="3" s="1"/>
  <c r="K18" i="3"/>
  <c r="K20" i="3" s="1"/>
  <c r="Y16" i="3"/>
  <c r="Y18" i="3" s="1"/>
  <c r="Y17" i="3"/>
  <c r="Y19" i="3" s="1"/>
  <c r="Y20" i="3" s="1"/>
  <c r="S16" i="3"/>
  <c r="S18" i="3" s="1"/>
  <c r="S17" i="3"/>
  <c r="G16" i="3"/>
  <c r="G18" i="3" s="1"/>
  <c r="G17" i="3"/>
  <c r="G19" i="3" s="1"/>
  <c r="R19" i="3"/>
  <c r="R20" i="3" s="1"/>
  <c r="F19" i="3"/>
  <c r="S19" i="3"/>
  <c r="S20" i="3" s="1"/>
  <c r="X19" i="3"/>
  <c r="X20" i="3" s="1"/>
  <c r="L19" i="3"/>
  <c r="Q19" i="3"/>
  <c r="Q20" i="3" s="1"/>
  <c r="E19" i="3"/>
  <c r="F18" i="3"/>
  <c r="V18" i="3"/>
  <c r="P18" i="3"/>
  <c r="P20" i="3" s="1"/>
  <c r="J18" i="3"/>
  <c r="J20" i="3" s="1"/>
  <c r="D18" i="3"/>
  <c r="X16" i="3"/>
  <c r="X18" i="3" s="1"/>
  <c r="R16" i="3"/>
  <c r="R18" i="3" s="1"/>
  <c r="L16" i="3"/>
  <c r="L18" i="3" s="1"/>
  <c r="L20" i="3" s="1"/>
  <c r="F16" i="3"/>
  <c r="W19" i="3"/>
  <c r="W20" i="3" s="1"/>
  <c r="K19" i="3"/>
  <c r="B16" i="3"/>
  <c r="B18" i="3" s="1"/>
  <c r="C16" i="1"/>
  <c r="C17" i="1" s="1"/>
  <c r="E16" i="1"/>
  <c r="F16" i="1"/>
  <c r="F17" i="1" s="1"/>
  <c r="F19" i="1" s="1"/>
  <c r="H16" i="1"/>
  <c r="H18" i="1" s="1"/>
  <c r="H20" i="1" s="1"/>
  <c r="I16" i="1"/>
  <c r="I17" i="1" s="1"/>
  <c r="K16" i="1"/>
  <c r="L16" i="1"/>
  <c r="M16" i="1"/>
  <c r="O16" i="1"/>
  <c r="O17" i="1" s="1"/>
  <c r="P16" i="1"/>
  <c r="Q16" i="1"/>
  <c r="R16" i="1"/>
  <c r="V16" i="1"/>
  <c r="W16" i="1"/>
  <c r="X16" i="1"/>
  <c r="Y16" i="1"/>
  <c r="Z16" i="1"/>
  <c r="AA16" i="1"/>
  <c r="AA17" i="1" s="1"/>
  <c r="D16" i="1"/>
  <c r="G16" i="1"/>
  <c r="G17" i="1" s="1"/>
  <c r="G19" i="1" s="1"/>
  <c r="J16" i="1"/>
  <c r="S16" i="1"/>
  <c r="M16" i="3" l="1"/>
  <c r="M17" i="3"/>
  <c r="M19" i="3" s="1"/>
  <c r="M18" i="3"/>
  <c r="M20" i="3" s="1"/>
  <c r="R17" i="1"/>
  <c r="R19" i="1" s="1"/>
  <c r="R18" i="1"/>
  <c r="R20" i="1" s="1"/>
  <c r="S17" i="1"/>
  <c r="S19" i="1" s="1"/>
  <c r="S18" i="1"/>
  <c r="S20" i="1" s="1"/>
  <c r="M18" i="1"/>
  <c r="M20" i="1" s="1"/>
  <c r="M17" i="1"/>
  <c r="M19" i="1" s="1"/>
  <c r="M21" i="1" s="1"/>
  <c r="Z18" i="1"/>
  <c r="Z20" i="1" s="1"/>
  <c r="Z17" i="1"/>
  <c r="Z19" i="1" s="1"/>
  <c r="L17" i="1"/>
  <c r="L19" i="1" s="1"/>
  <c r="L18" i="1"/>
  <c r="L20" i="1" s="1"/>
  <c r="Y18" i="1"/>
  <c r="Y20" i="1" s="1"/>
  <c r="Y17" i="1"/>
  <c r="Y19" i="1" s="1"/>
  <c r="X18" i="1"/>
  <c r="X20" i="1" s="1"/>
  <c r="X17" i="1"/>
  <c r="X19" i="1" s="1"/>
  <c r="C19" i="1"/>
  <c r="H17" i="1"/>
  <c r="H19" i="1" s="1"/>
  <c r="G18" i="1"/>
  <c r="G20" i="1" s="1"/>
  <c r="U16" i="1"/>
  <c r="U17" i="1" s="1"/>
  <c r="U19" i="1" s="1"/>
  <c r="N16" i="1"/>
  <c r="B16" i="1"/>
  <c r="F18" i="1"/>
  <c r="F20" i="1" s="1"/>
  <c r="T16" i="1"/>
  <c r="D18" i="1"/>
  <c r="D20" i="1" s="1"/>
  <c r="D17" i="1"/>
  <c r="D19" i="1" s="1"/>
  <c r="Q17" i="1"/>
  <c r="Q19" i="1" s="1"/>
  <c r="Q18" i="1"/>
  <c r="Q20" i="1" s="1"/>
  <c r="E18" i="1"/>
  <c r="E20" i="1" s="1"/>
  <c r="E17" i="1"/>
  <c r="E19" i="1" s="1"/>
  <c r="P18" i="1"/>
  <c r="P20" i="1" s="1"/>
  <c r="P17" i="1"/>
  <c r="P19" i="1" s="1"/>
  <c r="W17" i="1"/>
  <c r="W19" i="1" s="1"/>
  <c r="W18" i="1"/>
  <c r="W20" i="1" s="1"/>
  <c r="K17" i="1"/>
  <c r="K19" i="1" s="1"/>
  <c r="K18" i="1"/>
  <c r="K20" i="1" s="1"/>
  <c r="J17" i="1"/>
  <c r="J19" i="1" s="1"/>
  <c r="J18" i="1"/>
  <c r="J20" i="1" s="1"/>
  <c r="AA19" i="1"/>
  <c r="O19" i="1"/>
  <c r="I19" i="1"/>
  <c r="V17" i="1"/>
  <c r="V19" i="1" s="1"/>
  <c r="V18" i="1"/>
  <c r="V20" i="1" s="1"/>
  <c r="AA18" i="1"/>
  <c r="AA20" i="1" s="1"/>
  <c r="O18" i="1"/>
  <c r="O20" i="1" s="1"/>
  <c r="I18" i="1"/>
  <c r="I20" i="1" s="1"/>
  <c r="C18" i="1"/>
  <c r="C20" i="1" s="1"/>
  <c r="E21" i="1"/>
  <c r="F21" i="1"/>
  <c r="G21" i="1"/>
  <c r="C21" i="1"/>
  <c r="D21" i="1"/>
  <c r="B21" i="1"/>
  <c r="N18" i="1" l="1"/>
  <c r="N20" i="1" s="1"/>
  <c r="N17" i="1"/>
  <c r="N19" i="1" s="1"/>
  <c r="N21" i="1" s="1"/>
  <c r="U18" i="1"/>
  <c r="U20" i="1" s="1"/>
  <c r="U21" i="1" s="1"/>
  <c r="T18" i="1"/>
  <c r="T20" i="1" s="1"/>
  <c r="T21" i="1" s="1"/>
  <c r="T17" i="1"/>
  <c r="T19" i="1" s="1"/>
  <c r="W21" i="1"/>
  <c r="X21" i="1"/>
  <c r="Z21" i="1"/>
  <c r="Y21" i="1"/>
  <c r="S21" i="1"/>
  <c r="B17" i="1"/>
  <c r="B19" i="1" s="1"/>
  <c r="B18" i="1"/>
  <c r="B20" i="1" s="1"/>
  <c r="Q21" i="1"/>
  <c r="I21" i="1"/>
  <c r="H21" i="1"/>
  <c r="J21" i="1"/>
  <c r="R21" i="1"/>
  <c r="K21" i="1"/>
  <c r="P21" i="1"/>
  <c r="L21" i="1"/>
  <c r="O21" i="1"/>
  <c r="AA21" i="1" l="1"/>
  <c r="V21" i="1"/>
</calcChain>
</file>

<file path=xl/sharedStrings.xml><?xml version="1.0" encoding="utf-8"?>
<sst xmlns="http://schemas.openxmlformats.org/spreadsheetml/2006/main" count="41" uniqueCount="24">
  <si>
    <t>General Kinetic Model Valitation Calculator</t>
  </si>
  <si>
    <t>Used to manually calculate values in test_gkm_filter.py</t>
  </si>
  <si>
    <t>Variable</t>
  </si>
  <si>
    <t>perfusion_rate</t>
  </si>
  <si>
    <t>transit_time</t>
  </si>
  <si>
    <t>Pulsed ASL</t>
  </si>
  <si>
    <t>m0</t>
  </si>
  <si>
    <t>label_duration</t>
  </si>
  <si>
    <t>label_efficiency</t>
  </si>
  <si>
    <t>lambda_blood_brain</t>
  </si>
  <si>
    <t>t1_arterial_blood</t>
  </si>
  <si>
    <t>signal_time</t>
  </si>
  <si>
    <t>q_pasl_arriving</t>
  </si>
  <si>
    <t>q_pasl_arrived</t>
  </si>
  <si>
    <t>delta_m_arrived</t>
  </si>
  <si>
    <t>delta_m</t>
  </si>
  <si>
    <t>k</t>
  </si>
  <si>
    <t>t1_prime</t>
  </si>
  <si>
    <t>delta_m_arriving</t>
  </si>
  <si>
    <t>f</t>
  </si>
  <si>
    <t>q_ss_arriving</t>
  </si>
  <si>
    <t>q_ss_arrived</t>
  </si>
  <si>
    <t>Continuous ASL</t>
  </si>
  <si>
    <t>t1_tissue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</si>
</sst>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2" borderId="0" xfId="0" applyNumberFormat="1" applyFill="1"/>
    <xf numFmtId="164" fontId="0" fillId="3" borderId="0" xfId="0" applyNumberFormat="1" applyFill="1"/>
    <xf numFmtId="2" fontId="0" fillId="3" borderId="0" xfId="0" applyNumberFormat="1" applyFill="1"/>
    <xf numFmtId="165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PASL!$B$13:$AA$13</c:f>
              <c:numCache>
                <c:formatCode>0.00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</c:numCache>
            </c:numRef>
          </c:xVal>
          <c:yVal>
            <c:numRef>
              <c:f>PASL!$B$21:$AA$21</c:f>
              <c:numCache>
                <c:formatCode>0.00000000000000E+00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1.3677014253934416E-3</c:v>
                </c:pt>
                <c:pt idx="7">
                  <c:v>2.5568383551978382E-3</c:v>
                </c:pt>
                <c:pt idx="8">
                  <c:v>3.5849256811777831E-3</c:v>
                </c:pt>
                <c:pt idx="9">
                  <c:v>4.467948579457621E-3</c:v>
                </c:pt>
                <c:pt idx="10">
                  <c:v>5.2204879757336651E-3</c:v>
                </c:pt>
                <c:pt idx="11">
                  <c:v>5.8558361149690418E-3</c:v>
                </c:pt>
                <c:pt idx="12">
                  <c:v>6.3861029956216288E-3</c:v>
                </c:pt>
                <c:pt idx="13">
                  <c:v>6.8223143711754128E-3</c:v>
                </c:pt>
                <c:pt idx="14">
                  <c:v>7.1745019687211569E-3</c:v>
                </c:pt>
                <c:pt idx="15">
                  <c:v>7.4517865252520235E-3</c:v>
                </c:pt>
                <c:pt idx="16">
                  <c:v>6.9303763781691664E-3</c:v>
                </c:pt>
                <c:pt idx="17">
                  <c:v>6.4454499039021743E-3</c:v>
                </c:pt>
                <c:pt idx="18">
                  <c:v>5.9944542975438504E-3</c:v>
                </c:pt>
                <c:pt idx="19">
                  <c:v>5.5750153769075547E-3</c:v>
                </c:pt>
                <c:pt idx="20">
                  <c:v>5.1849250840882415E-3</c:v>
                </c:pt>
                <c:pt idx="21">
                  <c:v>4.822129861553788E-3</c:v>
                </c:pt>
                <c:pt idx="22">
                  <c:v>4.4847198415746718E-3</c:v>
                </c:pt>
                <c:pt idx="23">
                  <c:v>4.1709187920818099E-3</c:v>
                </c:pt>
                <c:pt idx="24">
                  <c:v>3.8790747660243834E-3</c:v>
                </c:pt>
                <c:pt idx="25">
                  <c:v>3.6076514050029434E-3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0-4CC8-BC0D-C2FD5ADB1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898928"/>
        <c:axId val="678536480"/>
      </c:scatterChart>
      <c:valAx>
        <c:axId val="102889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536480"/>
        <c:crosses val="autoZero"/>
        <c:crossBetween val="midCat"/>
      </c:valAx>
      <c:valAx>
        <c:axId val="6785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89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CASL!$B$13:$AA$13</c:f>
              <c:numCache>
                <c:formatCode>0.00</c:formatCode>
                <c:ptCount val="2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</c:numCache>
            </c:numRef>
          </c:xVal>
          <c:yVal>
            <c:numRef>
              <c:f>CASL!$B$20:$AA$20</c:f>
              <c:numCache>
                <c:formatCode>0.00000000000000E+00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1.4114204094476408E-3</c:v>
                </c:pt>
                <c:pt idx="7">
                  <c:v>2.7240820956291219E-3</c:v>
                </c:pt>
                <c:pt idx="8">
                  <c:v>3.9448953209693643E-3</c:v>
                </c:pt>
                <c:pt idx="9">
                  <c:v>5.080286828815647E-3</c:v>
                </c:pt>
                <c:pt idx="10">
                  <c:v>6.1362336758283651E-3</c:v>
                </c:pt>
                <c:pt idx="11">
                  <c:v>7.1182946970801348E-3</c:v>
                </c:pt>
                <c:pt idx="12">
                  <c:v>8.0316397695054022E-3</c:v>
                </c:pt>
                <c:pt idx="13">
                  <c:v>8.8810770277525722E-3</c:v>
                </c:pt>
                <c:pt idx="14">
                  <c:v>9.6710781757113652E-3</c:v>
                </c:pt>
                <c:pt idx="15">
                  <c:v>1.040580202696326E-2</c:v>
                </c:pt>
                <c:pt idx="16">
                  <c:v>9.6776959886316644E-3</c:v>
                </c:pt>
                <c:pt idx="17">
                  <c:v>9.0005363743893667E-3</c:v>
                </c:pt>
                <c:pt idx="18">
                  <c:v>8.3707584038460875E-3</c:v>
                </c:pt>
                <c:pt idx="19">
                  <c:v>7.7850467284305289E-3</c:v>
                </c:pt>
                <c:pt idx="20">
                  <c:v>7.2403179783566531E-3</c:v>
                </c:pt>
                <c:pt idx="21">
                  <c:v>6.7337045307989986E-3</c:v>
                </c:pt>
                <c:pt idx="22">
                  <c:v>6.26253941382758E-3</c:v>
                </c:pt>
                <c:pt idx="23">
                  <c:v>5.8243422666319836E-3</c:v>
                </c:pt>
                <c:pt idx="24">
                  <c:v>5.4168062821248605E-3</c:v>
                </c:pt>
                <c:pt idx="25">
                  <c:v>5.0377860631866172E-3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7-40E5-B8EB-8CCA16FD6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898928"/>
        <c:axId val="678536480"/>
      </c:scatterChart>
      <c:valAx>
        <c:axId val="102889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536480"/>
        <c:crosses val="autoZero"/>
        <c:crossBetween val="midCat"/>
      </c:valAx>
      <c:valAx>
        <c:axId val="6785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89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198664</xdr:colOff>
      <xdr:row>24</xdr:row>
      <xdr:rowOff>59871</xdr:rowOff>
    </xdr:from>
    <xdr:to>
      <xdr:col>8</xdr:col>
      <xdr:colOff>198664</xdr:colOff>
      <xdr:row>39</xdr:row>
      <xdr:rowOff>27214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356F6A-8CAC-4F9D-A945-071526B25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198664</xdr:colOff>
      <xdr:row>23</xdr:row>
      <xdr:rowOff>59871</xdr:rowOff>
    </xdr:from>
    <xdr:to>
      <xdr:col>8</xdr:col>
      <xdr:colOff>198664</xdr:colOff>
      <xdr:row>38</xdr:row>
      <xdr:rowOff>27214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4C710-528E-423E-B7DB-B8FBCEE70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1"/>
  <sheetViews>
    <sheetView tabSelected="1" topLeftCell="Q1" workbookViewId="0">
      <selection activeCell="B21" sqref="B21:AA21"/>
    </sheetView>
  </sheetViews>
  <sheetFormatPr defaultRowHeight="15" x14ac:dyDescent="0.25"/>
  <cols>
    <col min="1" max="1" width="21.7109375" customWidth="1"/>
    <col min="2" max="7" width="23" bestFit="1" customWidth="1"/>
    <col min="8" max="27" width="22.7109375" bestFit="1" customWidth="1"/>
  </cols>
  <sheetData>
    <row r="1" spans="1:28" x14ac:dyDescent="0.25">
      <c r="A1" t="s">
        <v>0</v>
      </c>
    </row>
    <row r="2" spans="1:28" x14ac:dyDescent="0.25">
      <c r="A2" t="s">
        <v>1</v>
      </c>
    </row>
    <row r="3" spans="1:28" x14ac:dyDescent="0.25">
      <c r="A3" t="s">
        <v>5</v>
      </c>
    </row>
    <row r="4" spans="1:28" s="1" customFormat="1" x14ac:dyDescent="0.25">
      <c r="A4" s="1" t="s">
        <v>2</v>
      </c>
    </row>
    <row r="5" spans="1:28" s="2" customFormat="1" x14ac:dyDescent="0.25">
      <c r="A5" s="2" t="s">
        <v>3</v>
      </c>
      <c r="B5" s="5">
        <v>60</v>
      </c>
      <c r="C5" s="5">
        <v>60</v>
      </c>
      <c r="D5" s="5">
        <v>60</v>
      </c>
      <c r="E5" s="5">
        <v>60</v>
      </c>
      <c r="F5" s="5">
        <v>60</v>
      </c>
      <c r="G5" s="5">
        <v>60</v>
      </c>
      <c r="H5" s="5">
        <v>60</v>
      </c>
      <c r="I5" s="5">
        <v>60</v>
      </c>
      <c r="J5" s="5">
        <v>60</v>
      </c>
      <c r="K5" s="5">
        <v>60</v>
      </c>
      <c r="L5" s="5">
        <v>60</v>
      </c>
      <c r="M5" s="5">
        <v>60</v>
      </c>
      <c r="N5" s="5">
        <v>60</v>
      </c>
      <c r="O5" s="5">
        <v>60</v>
      </c>
      <c r="P5" s="5">
        <v>60</v>
      </c>
      <c r="Q5" s="5">
        <v>60</v>
      </c>
      <c r="R5" s="5">
        <v>60</v>
      </c>
      <c r="S5" s="5">
        <v>60</v>
      </c>
      <c r="T5" s="5">
        <v>60</v>
      </c>
      <c r="U5" s="5">
        <v>60</v>
      </c>
      <c r="V5" s="5">
        <v>60</v>
      </c>
      <c r="W5" s="5">
        <v>60</v>
      </c>
      <c r="X5" s="5">
        <v>60</v>
      </c>
      <c r="Y5" s="5">
        <v>60</v>
      </c>
      <c r="Z5" s="5">
        <v>60</v>
      </c>
      <c r="AA5" s="5">
        <v>60</v>
      </c>
      <c r="AB5" s="5"/>
    </row>
    <row r="6" spans="1:28" s="2" customFormat="1" x14ac:dyDescent="0.25">
      <c r="A6" s="2" t="s">
        <v>4</v>
      </c>
      <c r="B6" s="5">
        <v>0.5</v>
      </c>
      <c r="C6" s="5">
        <v>0.5</v>
      </c>
      <c r="D6" s="5">
        <v>0.5</v>
      </c>
      <c r="E6" s="5">
        <v>0.5</v>
      </c>
      <c r="F6" s="5">
        <v>0.5</v>
      </c>
      <c r="G6" s="5">
        <v>0.5</v>
      </c>
      <c r="H6" s="5">
        <v>0.5</v>
      </c>
      <c r="I6" s="5">
        <v>0.5</v>
      </c>
      <c r="J6" s="5">
        <v>0.5</v>
      </c>
      <c r="K6" s="5">
        <v>0.5</v>
      </c>
      <c r="L6" s="5">
        <v>0.5</v>
      </c>
      <c r="M6" s="5">
        <v>0.5</v>
      </c>
      <c r="N6" s="5">
        <v>0.5</v>
      </c>
      <c r="O6" s="5">
        <v>0.5</v>
      </c>
      <c r="P6" s="5">
        <v>0.5</v>
      </c>
      <c r="Q6" s="5">
        <v>0.5</v>
      </c>
      <c r="R6" s="5">
        <v>0.5</v>
      </c>
      <c r="S6" s="5">
        <v>0.5</v>
      </c>
      <c r="T6" s="5">
        <v>0.5</v>
      </c>
      <c r="U6" s="5">
        <v>0.5</v>
      </c>
      <c r="V6" s="5">
        <v>0.5</v>
      </c>
      <c r="W6" s="5">
        <v>0.5</v>
      </c>
      <c r="X6" s="5">
        <v>0.5</v>
      </c>
      <c r="Y6" s="5">
        <v>0.5</v>
      </c>
      <c r="Z6" s="5">
        <v>0.5</v>
      </c>
      <c r="AA6" s="5">
        <v>0.5</v>
      </c>
      <c r="AB6" s="5"/>
    </row>
    <row r="7" spans="1:28" s="2" customFormat="1" x14ac:dyDescent="0.25">
      <c r="A7" s="2" t="s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/>
    </row>
    <row r="8" spans="1:28" s="2" customFormat="1" x14ac:dyDescent="0.25">
      <c r="A8" s="2" t="s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/>
    </row>
    <row r="9" spans="1:28" s="2" customFormat="1" x14ac:dyDescent="0.25">
      <c r="A9" s="2" t="s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/>
    </row>
    <row r="10" spans="1:28" s="2" customFormat="1" x14ac:dyDescent="0.25">
      <c r="A10" s="2" t="s">
        <v>9</v>
      </c>
      <c r="B10" s="5">
        <v>0.9</v>
      </c>
      <c r="C10" s="5">
        <v>0.9</v>
      </c>
      <c r="D10" s="5">
        <v>0.9</v>
      </c>
      <c r="E10" s="5">
        <v>0.9</v>
      </c>
      <c r="F10" s="5">
        <v>0.9</v>
      </c>
      <c r="G10" s="5">
        <v>0.9</v>
      </c>
      <c r="H10" s="5">
        <v>0.9</v>
      </c>
      <c r="I10" s="5">
        <v>0.9</v>
      </c>
      <c r="J10" s="5">
        <v>0.9</v>
      </c>
      <c r="K10" s="5">
        <v>0.9</v>
      </c>
      <c r="L10" s="5">
        <v>0.9</v>
      </c>
      <c r="M10" s="5">
        <v>0.9</v>
      </c>
      <c r="N10" s="5">
        <v>0.9</v>
      </c>
      <c r="O10" s="5">
        <v>0.9</v>
      </c>
      <c r="P10" s="5">
        <v>0.9</v>
      </c>
      <c r="Q10" s="5">
        <v>0.9</v>
      </c>
      <c r="R10" s="5">
        <v>0.9</v>
      </c>
      <c r="S10" s="5">
        <v>0.9</v>
      </c>
      <c r="T10" s="5">
        <v>0.9</v>
      </c>
      <c r="U10" s="5">
        <v>0.9</v>
      </c>
      <c r="V10" s="5">
        <v>0.9</v>
      </c>
      <c r="W10" s="5">
        <v>0.9</v>
      </c>
      <c r="X10" s="5">
        <v>0.9</v>
      </c>
      <c r="Y10" s="5">
        <v>0.9</v>
      </c>
      <c r="Z10" s="5">
        <v>0.9</v>
      </c>
      <c r="AA10" s="5">
        <v>0.9</v>
      </c>
      <c r="AB10" s="5"/>
    </row>
    <row r="11" spans="1:28" s="2" customFormat="1" x14ac:dyDescent="0.25">
      <c r="A11" s="2" t="s">
        <v>10</v>
      </c>
      <c r="B11" s="5">
        <v>1.6</v>
      </c>
      <c r="C11" s="5">
        <v>1.6</v>
      </c>
      <c r="D11" s="5">
        <v>1.6</v>
      </c>
      <c r="E11" s="5">
        <v>1.6</v>
      </c>
      <c r="F11" s="5">
        <v>1.6</v>
      </c>
      <c r="G11" s="5">
        <v>1.6</v>
      </c>
      <c r="H11" s="5">
        <v>1.6</v>
      </c>
      <c r="I11" s="5">
        <v>1.6</v>
      </c>
      <c r="J11" s="5">
        <v>1.6</v>
      </c>
      <c r="K11" s="5">
        <v>1.6</v>
      </c>
      <c r="L11" s="5">
        <v>1.6</v>
      </c>
      <c r="M11" s="5">
        <v>1.6</v>
      </c>
      <c r="N11" s="5">
        <v>1.6</v>
      </c>
      <c r="O11" s="5">
        <v>1.6</v>
      </c>
      <c r="P11" s="5">
        <v>1.6</v>
      </c>
      <c r="Q11" s="5">
        <v>1.6</v>
      </c>
      <c r="R11" s="5">
        <v>1.6</v>
      </c>
      <c r="S11" s="5">
        <v>1.6</v>
      </c>
      <c r="T11" s="5">
        <v>1.6</v>
      </c>
      <c r="U11" s="5">
        <v>1.6</v>
      </c>
      <c r="V11" s="5">
        <v>1.6</v>
      </c>
      <c r="W11" s="5">
        <v>1.6</v>
      </c>
      <c r="X11" s="5">
        <v>1.6</v>
      </c>
      <c r="Y11" s="5">
        <v>1.6</v>
      </c>
      <c r="Z11" s="5">
        <v>1.6</v>
      </c>
      <c r="AA11" s="5">
        <v>1.6</v>
      </c>
      <c r="AB11" s="5"/>
    </row>
    <row r="12" spans="1:28" s="2" customFormat="1" x14ac:dyDescent="0.25">
      <c r="A12" s="2" t="s">
        <v>23</v>
      </c>
      <c r="B12" s="5">
        <v>1.4</v>
      </c>
      <c r="C12" s="5">
        <v>1.4</v>
      </c>
      <c r="D12" s="5">
        <v>1.4</v>
      </c>
      <c r="E12" s="5">
        <v>1.4</v>
      </c>
      <c r="F12" s="5">
        <v>1.4</v>
      </c>
      <c r="G12" s="5">
        <v>1.4</v>
      </c>
      <c r="H12" s="5">
        <v>1.4</v>
      </c>
      <c r="I12" s="5">
        <v>1.4</v>
      </c>
      <c r="J12" s="5">
        <v>1.4</v>
      </c>
      <c r="K12" s="5">
        <v>1.4</v>
      </c>
      <c r="L12" s="5">
        <v>1.4</v>
      </c>
      <c r="M12" s="5">
        <v>1.4</v>
      </c>
      <c r="N12" s="5">
        <v>1.4</v>
      </c>
      <c r="O12" s="5">
        <v>1.4</v>
      </c>
      <c r="P12" s="5">
        <v>1.4</v>
      </c>
      <c r="Q12" s="5">
        <v>1.4</v>
      </c>
      <c r="R12" s="5">
        <v>1.4</v>
      </c>
      <c r="S12" s="5">
        <v>1.4</v>
      </c>
      <c r="T12" s="5">
        <v>1.4</v>
      </c>
      <c r="U12" s="5">
        <v>1.4</v>
      </c>
      <c r="V12" s="5">
        <v>1.4</v>
      </c>
      <c r="W12" s="5">
        <v>1.4</v>
      </c>
      <c r="X12" s="5">
        <v>1.4</v>
      </c>
      <c r="Y12" s="5">
        <v>1.4</v>
      </c>
      <c r="Z12" s="5">
        <v>1.4</v>
      </c>
      <c r="AA12" s="5">
        <v>1.4</v>
      </c>
      <c r="AB12" s="5"/>
    </row>
    <row r="13" spans="1:28" s="2" customFormat="1" ht="15" customHeight="1" x14ac:dyDescent="0.25">
      <c r="A13" s="2" t="s">
        <v>11</v>
      </c>
      <c r="B13" s="5">
        <v>0</v>
      </c>
      <c r="C13" s="5">
        <v>0.1</v>
      </c>
      <c r="D13" s="5">
        <v>0.2</v>
      </c>
      <c r="E13" s="5">
        <v>0.3</v>
      </c>
      <c r="F13" s="5">
        <v>0.4</v>
      </c>
      <c r="G13" s="5">
        <v>0.5</v>
      </c>
      <c r="H13" s="5">
        <v>0.6</v>
      </c>
      <c r="I13" s="5">
        <v>0.7</v>
      </c>
      <c r="J13" s="5">
        <v>0.8</v>
      </c>
      <c r="K13" s="5">
        <v>0.9</v>
      </c>
      <c r="L13" s="5">
        <v>1</v>
      </c>
      <c r="M13" s="5">
        <v>1.1000000000000001</v>
      </c>
      <c r="N13" s="5">
        <v>1.2</v>
      </c>
      <c r="O13" s="5">
        <v>1.3</v>
      </c>
      <c r="P13" s="5">
        <v>1.4</v>
      </c>
      <c r="Q13" s="5">
        <v>1.5</v>
      </c>
      <c r="R13" s="5">
        <v>1.6</v>
      </c>
      <c r="S13" s="5">
        <v>1.7</v>
      </c>
      <c r="T13" s="5">
        <v>1.8</v>
      </c>
      <c r="U13" s="5">
        <v>1.9</v>
      </c>
      <c r="V13" s="5">
        <v>2</v>
      </c>
      <c r="W13" s="5">
        <v>2.1</v>
      </c>
      <c r="X13" s="5">
        <v>2.2000000000000002</v>
      </c>
      <c r="Y13" s="5">
        <v>2.2999999999999998</v>
      </c>
      <c r="Z13" s="5">
        <v>2.4</v>
      </c>
      <c r="AA13" s="5">
        <v>2.5</v>
      </c>
      <c r="AB13" s="5"/>
    </row>
    <row r="14" spans="1:28" s="3" customFormat="1" ht="15" customHeight="1" x14ac:dyDescent="0.25">
      <c r="A14" s="3" t="s">
        <v>19</v>
      </c>
      <c r="B14" s="7">
        <f>B5/6000</f>
        <v>0.01</v>
      </c>
      <c r="C14" s="7">
        <f t="shared" ref="C14:AA14" si="0">C5/6000</f>
        <v>0.01</v>
      </c>
      <c r="D14" s="7">
        <f t="shared" si="0"/>
        <v>0.01</v>
      </c>
      <c r="E14" s="7">
        <f t="shared" si="0"/>
        <v>0.01</v>
      </c>
      <c r="F14" s="7">
        <f t="shared" si="0"/>
        <v>0.01</v>
      </c>
      <c r="G14" s="7">
        <f t="shared" si="0"/>
        <v>0.01</v>
      </c>
      <c r="H14" s="7">
        <f t="shared" si="0"/>
        <v>0.01</v>
      </c>
      <c r="I14" s="7">
        <f t="shared" si="0"/>
        <v>0.01</v>
      </c>
      <c r="J14" s="7">
        <f t="shared" si="0"/>
        <v>0.01</v>
      </c>
      <c r="K14" s="7">
        <f t="shared" si="0"/>
        <v>0.01</v>
      </c>
      <c r="L14" s="7">
        <f t="shared" si="0"/>
        <v>0.01</v>
      </c>
      <c r="M14" s="7">
        <f t="shared" si="0"/>
        <v>0.01</v>
      </c>
      <c r="N14" s="7">
        <f t="shared" si="0"/>
        <v>0.01</v>
      </c>
      <c r="O14" s="7">
        <f t="shared" si="0"/>
        <v>0.01</v>
      </c>
      <c r="P14" s="7">
        <f t="shared" si="0"/>
        <v>0.01</v>
      </c>
      <c r="Q14" s="7">
        <f t="shared" si="0"/>
        <v>0.01</v>
      </c>
      <c r="R14" s="7">
        <f t="shared" si="0"/>
        <v>0.01</v>
      </c>
      <c r="S14" s="7">
        <f t="shared" si="0"/>
        <v>0.01</v>
      </c>
      <c r="T14" s="7">
        <f t="shared" si="0"/>
        <v>0.01</v>
      </c>
      <c r="U14" s="7">
        <f t="shared" si="0"/>
        <v>0.01</v>
      </c>
      <c r="V14" s="7">
        <f t="shared" si="0"/>
        <v>0.01</v>
      </c>
      <c r="W14" s="7">
        <f t="shared" si="0"/>
        <v>0.01</v>
      </c>
      <c r="X14" s="7">
        <f t="shared" si="0"/>
        <v>0.01</v>
      </c>
      <c r="Y14" s="7">
        <f t="shared" si="0"/>
        <v>0.01</v>
      </c>
      <c r="Z14" s="7">
        <f t="shared" si="0"/>
        <v>0.01</v>
      </c>
      <c r="AA14" s="7">
        <f t="shared" si="0"/>
        <v>0.01</v>
      </c>
      <c r="AB14" s="7"/>
    </row>
    <row r="15" spans="1:28" s="3" customFormat="1" x14ac:dyDescent="0.25">
      <c r="A15" s="3" t="s">
        <v>17</v>
      </c>
      <c r="B15" s="6">
        <f>1/(1/B12+B14/B10)</f>
        <v>1.3785557986870898</v>
      </c>
      <c r="C15" s="6">
        <f t="shared" ref="C15:AA15" si="1">1/(1/C12+C14/C10)</f>
        <v>1.3785557986870898</v>
      </c>
      <c r="D15" s="6">
        <f t="shared" si="1"/>
        <v>1.3785557986870898</v>
      </c>
      <c r="E15" s="6">
        <f t="shared" si="1"/>
        <v>1.3785557986870898</v>
      </c>
      <c r="F15" s="6">
        <f t="shared" si="1"/>
        <v>1.3785557986870898</v>
      </c>
      <c r="G15" s="6">
        <f t="shared" si="1"/>
        <v>1.3785557986870898</v>
      </c>
      <c r="H15" s="6">
        <f t="shared" si="1"/>
        <v>1.3785557986870898</v>
      </c>
      <c r="I15" s="6">
        <f t="shared" si="1"/>
        <v>1.3785557986870898</v>
      </c>
      <c r="J15" s="6">
        <f t="shared" si="1"/>
        <v>1.3785557986870898</v>
      </c>
      <c r="K15" s="6">
        <f t="shared" si="1"/>
        <v>1.3785557986870898</v>
      </c>
      <c r="L15" s="6">
        <f t="shared" si="1"/>
        <v>1.3785557986870898</v>
      </c>
      <c r="M15" s="6">
        <f t="shared" si="1"/>
        <v>1.3785557986870898</v>
      </c>
      <c r="N15" s="6">
        <f t="shared" si="1"/>
        <v>1.3785557986870898</v>
      </c>
      <c r="O15" s="6">
        <f t="shared" si="1"/>
        <v>1.3785557986870898</v>
      </c>
      <c r="P15" s="6">
        <f t="shared" si="1"/>
        <v>1.3785557986870898</v>
      </c>
      <c r="Q15" s="6">
        <f t="shared" si="1"/>
        <v>1.3785557986870898</v>
      </c>
      <c r="R15" s="6">
        <f t="shared" si="1"/>
        <v>1.3785557986870898</v>
      </c>
      <c r="S15" s="6">
        <f t="shared" si="1"/>
        <v>1.3785557986870898</v>
      </c>
      <c r="T15" s="6">
        <f t="shared" si="1"/>
        <v>1.3785557986870898</v>
      </c>
      <c r="U15" s="6">
        <f t="shared" si="1"/>
        <v>1.3785557986870898</v>
      </c>
      <c r="V15" s="6">
        <f t="shared" si="1"/>
        <v>1.3785557986870898</v>
      </c>
      <c r="W15" s="6">
        <f t="shared" si="1"/>
        <v>1.3785557986870898</v>
      </c>
      <c r="X15" s="6">
        <f t="shared" si="1"/>
        <v>1.3785557986870898</v>
      </c>
      <c r="Y15" s="6">
        <f t="shared" si="1"/>
        <v>1.3785557986870898</v>
      </c>
      <c r="Z15" s="6">
        <f t="shared" si="1"/>
        <v>1.3785557986870898</v>
      </c>
      <c r="AA15" s="6">
        <f t="shared" si="1"/>
        <v>1.3785557986870898</v>
      </c>
      <c r="AB15" s="6"/>
    </row>
    <row r="16" spans="1:28" s="3" customFormat="1" x14ac:dyDescent="0.25">
      <c r="A16" s="3" t="s">
        <v>16</v>
      </c>
      <c r="B16" s="6">
        <f>(1/B11-1/B15)</f>
        <v>-0.10039682539682537</v>
      </c>
      <c r="C16" s="6">
        <f t="shared" ref="C16:AA16" si="2">(1/C11-1/C15)</f>
        <v>-0.10039682539682537</v>
      </c>
      <c r="D16" s="6">
        <f t="shared" si="2"/>
        <v>-0.10039682539682537</v>
      </c>
      <c r="E16" s="6">
        <f t="shared" si="2"/>
        <v>-0.10039682539682537</v>
      </c>
      <c r="F16" s="6">
        <f t="shared" si="2"/>
        <v>-0.10039682539682537</v>
      </c>
      <c r="G16" s="6">
        <f t="shared" si="2"/>
        <v>-0.10039682539682537</v>
      </c>
      <c r="H16" s="6">
        <f t="shared" si="2"/>
        <v>-0.10039682539682537</v>
      </c>
      <c r="I16" s="6">
        <f t="shared" si="2"/>
        <v>-0.10039682539682537</v>
      </c>
      <c r="J16" s="6">
        <f t="shared" si="2"/>
        <v>-0.10039682539682537</v>
      </c>
      <c r="K16" s="6">
        <f t="shared" si="2"/>
        <v>-0.10039682539682537</v>
      </c>
      <c r="L16" s="6">
        <f t="shared" si="2"/>
        <v>-0.10039682539682537</v>
      </c>
      <c r="M16" s="6">
        <f t="shared" si="2"/>
        <v>-0.10039682539682537</v>
      </c>
      <c r="N16" s="6">
        <f t="shared" si="2"/>
        <v>-0.10039682539682537</v>
      </c>
      <c r="O16" s="6">
        <f t="shared" si="2"/>
        <v>-0.10039682539682537</v>
      </c>
      <c r="P16" s="6">
        <f t="shared" si="2"/>
        <v>-0.10039682539682537</v>
      </c>
      <c r="Q16" s="6">
        <f t="shared" si="2"/>
        <v>-0.10039682539682537</v>
      </c>
      <c r="R16" s="6">
        <f t="shared" si="2"/>
        <v>-0.10039682539682537</v>
      </c>
      <c r="S16" s="6">
        <f t="shared" si="2"/>
        <v>-0.10039682539682537</v>
      </c>
      <c r="T16" s="6">
        <f t="shared" si="2"/>
        <v>-0.10039682539682537</v>
      </c>
      <c r="U16" s="6">
        <f t="shared" si="2"/>
        <v>-0.10039682539682537</v>
      </c>
      <c r="V16" s="6">
        <f t="shared" si="2"/>
        <v>-0.10039682539682537</v>
      </c>
      <c r="W16" s="6">
        <f t="shared" si="2"/>
        <v>-0.10039682539682537</v>
      </c>
      <c r="X16" s="6">
        <f t="shared" si="2"/>
        <v>-0.10039682539682537</v>
      </c>
      <c r="Y16" s="6">
        <f t="shared" si="2"/>
        <v>-0.10039682539682537</v>
      </c>
      <c r="Z16" s="6">
        <f t="shared" si="2"/>
        <v>-0.10039682539682537</v>
      </c>
      <c r="AA16" s="6">
        <f t="shared" si="2"/>
        <v>-0.10039682539682537</v>
      </c>
      <c r="AB16" s="6"/>
    </row>
    <row r="17" spans="1:28" s="3" customFormat="1" x14ac:dyDescent="0.25">
      <c r="A17" s="3" t="s">
        <v>12</v>
      </c>
      <c r="B17" s="6">
        <f>EXP(B16 * B13) * (EXP(- B16 * B6) - EXP(- B16 * B13)) / (B16 * (B13 - B6))</f>
        <v>1.0255245104000086</v>
      </c>
      <c r="C17" s="6">
        <f t="shared" ref="C17:AA17" si="3">EXP(C16 * C13) * (EXP(- C16 * C6) - EXP(- C16 * C13)) / (C16 * (C13 - C6))</f>
        <v>1.0203508727060766</v>
      </c>
      <c r="D17" s="6">
        <f t="shared" si="3"/>
        <v>1.015211861986193</v>
      </c>
      <c r="E17" s="6">
        <f t="shared" si="3"/>
        <v>1.0101072180331994</v>
      </c>
      <c r="F17" s="6">
        <f t="shared" si="3"/>
        <v>1.0050366827235562</v>
      </c>
      <c r="G17" s="6" t="e">
        <f t="shared" si="3"/>
        <v>#DIV/0!</v>
      </c>
      <c r="H17" s="6">
        <f t="shared" si="3"/>
        <v>0.99499691585426719</v>
      </c>
      <c r="I17" s="6">
        <f t="shared" si="3"/>
        <v>0.99002717831006848</v>
      </c>
      <c r="J17" s="6">
        <f t="shared" si="3"/>
        <v>0.98509053740615937</v>
      </c>
      <c r="K17" s="6">
        <f t="shared" si="3"/>
        <v>0.98018674517953097</v>
      </c>
      <c r="L17" s="6">
        <f t="shared" si="3"/>
        <v>0.97531555564879435</v>
      </c>
      <c r="M17" s="6">
        <f t="shared" si="3"/>
        <v>0.97047672479767744</v>
      </c>
      <c r="N17" s="6">
        <f t="shared" si="3"/>
        <v>0.96567001055865997</v>
      </c>
      <c r="O17" s="6">
        <f t="shared" si="3"/>
        <v>0.96089517279677494</v>
      </c>
      <c r="P17" s="6">
        <f t="shared" si="3"/>
        <v>0.95615197329352719</v>
      </c>
      <c r="Q17" s="6">
        <f t="shared" si="3"/>
        <v>0.95144017573094675</v>
      </c>
      <c r="R17" s="6">
        <f t="shared" si="3"/>
        <v>0.94675954567579967</v>
      </c>
      <c r="S17" s="6">
        <f t="shared" si="3"/>
        <v>0.94210985056390995</v>
      </c>
      <c r="T17" s="6">
        <f t="shared" si="3"/>
        <v>0.93749085968463763</v>
      </c>
      <c r="U17" s="6">
        <f t="shared" si="3"/>
        <v>0.93290234416546902</v>
      </c>
      <c r="V17" s="6">
        <f t="shared" si="3"/>
        <v>0.92834407695675181</v>
      </c>
      <c r="W17" s="6">
        <f t="shared" si="3"/>
        <v>0.92381583281656143</v>
      </c>
      <c r="X17" s="6">
        <f t="shared" si="3"/>
        <v>0.91931738829568377</v>
      </c>
      <c r="Y17" s="6">
        <f t="shared" si="3"/>
        <v>0.91484852172274478</v>
      </c>
      <c r="Z17" s="6">
        <f t="shared" si="3"/>
        <v>0.91040901318945089</v>
      </c>
      <c r="AA17" s="6">
        <f t="shared" si="3"/>
        <v>0.90599864453596235</v>
      </c>
      <c r="AB17" s="6"/>
    </row>
    <row r="18" spans="1:28" s="3" customFormat="1" x14ac:dyDescent="0.25">
      <c r="A18" s="3" t="s">
        <v>13</v>
      </c>
      <c r="B18" s="6">
        <f>EXP(B16 * B13) * (EXP(-B16 * B6) - EXP(-B16 * (B8 + B6))) / (B16 * B8)</f>
        <v>1.106073957520527</v>
      </c>
      <c r="C18" s="6">
        <f t="shared" ref="C18:AA18" si="4">EXP(C16 * C13) * (EXP(-C16 * C6) - EXP(-C16 * (C8 + C6))) / (C16 * C8)</f>
        <v>1.0950248835269067</v>
      </c>
      <c r="D18" s="6">
        <f t="shared" si="4"/>
        <v>1.0840861837404416</v>
      </c>
      <c r="E18" s="6">
        <f t="shared" si="4"/>
        <v>1.0732567555831596</v>
      </c>
      <c r="F18" s="6">
        <f t="shared" si="4"/>
        <v>1.0625355074912379</v>
      </c>
      <c r="G18" s="6">
        <f t="shared" si="4"/>
        <v>1.0519213588049809</v>
      </c>
      <c r="H18" s="6">
        <f t="shared" si="4"/>
        <v>1.0414132396598921</v>
      </c>
      <c r="I18" s="6">
        <f t="shared" si="4"/>
        <v>1.0310100908788358</v>
      </c>
      <c r="J18" s="6">
        <f t="shared" si="4"/>
        <v>1.0207108638652769</v>
      </c>
      <c r="K18" s="6">
        <f t="shared" si="4"/>
        <v>1.0105145204975863</v>
      </c>
      <c r="L18" s="6">
        <f t="shared" si="4"/>
        <v>1.0004200330244029</v>
      </c>
      <c r="M18" s="6">
        <f t="shared" si="4"/>
        <v>0.99042638396103866</v>
      </c>
      <c r="N18" s="6">
        <f t="shared" si="4"/>
        <v>0.98053256598692173</v>
      </c>
      <c r="O18" s="6">
        <f t="shared" si="4"/>
        <v>0.97073758184406189</v>
      </c>
      <c r="P18" s="6">
        <f t="shared" si="4"/>
        <v>0.9610404442365309</v>
      </c>
      <c r="Q18" s="6">
        <f t="shared" si="4"/>
        <v>0.95144017573094675</v>
      </c>
      <c r="R18" s="6">
        <f t="shared" si="4"/>
        <v>0.94193580865795279</v>
      </c>
      <c r="S18" s="6">
        <f t="shared" si="4"/>
        <v>0.93252638501467988</v>
      </c>
      <c r="T18" s="6">
        <f t="shared" si="4"/>
        <v>0.9232109563681834</v>
      </c>
      <c r="U18" s="6">
        <f t="shared" si="4"/>
        <v>0.91398858375984571</v>
      </c>
      <c r="V18" s="6">
        <f t="shared" si="4"/>
        <v>0.90485833761073209</v>
      </c>
      <c r="W18" s="6">
        <f t="shared" si="4"/>
        <v>0.89581929762789292</v>
      </c>
      <c r="X18" s="6">
        <f t="shared" si="4"/>
        <v>0.88687055271160209</v>
      </c>
      <c r="Y18" s="6">
        <f t="shared" si="4"/>
        <v>0.87801120086352147</v>
      </c>
      <c r="Z18" s="6">
        <f t="shared" si="4"/>
        <v>0.86924034909578307</v>
      </c>
      <c r="AA18" s="6">
        <f t="shared" si="4"/>
        <v>0.86055711334097928</v>
      </c>
      <c r="AB18" s="6"/>
    </row>
    <row r="19" spans="1:28" s="3" customFormat="1" x14ac:dyDescent="0.25">
      <c r="A19" s="3" t="s">
        <v>18</v>
      </c>
      <c r="B19" s="6">
        <f>2*B7*B14*(B13-B6)*B9*EXP(-B13/B11)*B17</f>
        <v>-1.0255245104000086E-2</v>
      </c>
      <c r="C19" s="6">
        <f t="shared" ref="C19:AA19" si="5">2*C7*C14*(C13-C6)*C9*EXP(-C13/C11)*C17</f>
        <v>-7.668247507785747E-3</v>
      </c>
      <c r="D19" s="6">
        <f t="shared" si="5"/>
        <v>-5.3755279420197302E-3</v>
      </c>
      <c r="E19" s="6">
        <f t="shared" si="5"/>
        <v>-3.3496331849348828E-3</v>
      </c>
      <c r="F19" s="6">
        <f t="shared" si="5"/>
        <v>-1.565446711041185E-3</v>
      </c>
      <c r="G19" s="6" t="e">
        <f t="shared" si="5"/>
        <v>#DIV/0!</v>
      </c>
      <c r="H19" s="6">
        <f t="shared" si="5"/>
        <v>1.3677014253934416E-3</v>
      </c>
      <c r="I19" s="6">
        <f t="shared" si="5"/>
        <v>2.5568383551978382E-3</v>
      </c>
      <c r="J19" s="6">
        <f t="shared" si="5"/>
        <v>3.5849256811777831E-3</v>
      </c>
      <c r="K19" s="6">
        <f t="shared" si="5"/>
        <v>4.467948579457621E-3</v>
      </c>
      <c r="L19" s="6">
        <f t="shared" si="5"/>
        <v>5.2204879757336651E-3</v>
      </c>
      <c r="M19" s="6">
        <f t="shared" si="5"/>
        <v>5.8558361149690418E-3</v>
      </c>
      <c r="N19" s="6">
        <f t="shared" si="5"/>
        <v>6.3861029956216288E-3</v>
      </c>
      <c r="O19" s="6">
        <f t="shared" si="5"/>
        <v>6.8223143711754128E-3</v>
      </c>
      <c r="P19" s="6">
        <f t="shared" si="5"/>
        <v>7.1745019687211569E-3</v>
      </c>
      <c r="Q19" s="6">
        <f t="shared" si="5"/>
        <v>7.4517865252520235E-3</v>
      </c>
      <c r="R19" s="6">
        <f t="shared" si="5"/>
        <v>7.6624541969127205E-3</v>
      </c>
      <c r="S19" s="6">
        <f t="shared" si="5"/>
        <v>7.8140268543975041E-3</v>
      </c>
      <c r="T19" s="6">
        <f t="shared" si="5"/>
        <v>7.9133267387854703E-3</v>
      </c>
      <c r="U19" s="6">
        <f t="shared" si="5"/>
        <v>7.9665359160974239E-3</v>
      </c>
      <c r="V19" s="6">
        <f t="shared" si="5"/>
        <v>7.9792509355456447E-3</v>
      </c>
      <c r="W19" s="6">
        <f t="shared" si="5"/>
        <v>7.9565330656252049E-3</v>
      </c>
      <c r="X19" s="6">
        <f t="shared" si="5"/>
        <v>7.9029544536804996E-3</v>
      </c>
      <c r="Y19" s="6">
        <f t="shared" si="5"/>
        <v>7.8226405282027945E-3</v>
      </c>
      <c r="Z19" s="6">
        <f t="shared" si="5"/>
        <v>7.7193089387143738E-3</v>
      </c>
      <c r="AA19" s="6">
        <f t="shared" si="5"/>
        <v>7.5963053055278984E-3</v>
      </c>
      <c r="AB19" s="6"/>
    </row>
    <row r="20" spans="1:28" s="3" customFormat="1" x14ac:dyDescent="0.25">
      <c r="A20" s="3" t="s">
        <v>14</v>
      </c>
      <c r="B20" s="6">
        <f>2*B7*B14*B8*B9*EXP(-B13/B11)*B18</f>
        <v>2.2121479150410541E-2</v>
      </c>
      <c r="C20" s="6">
        <f t="shared" ref="C20:AA20" si="6">2*C7*C14*C8*C9*EXP(-C13/C11)*C18</f>
        <v>2.0573613593819623E-2</v>
      </c>
      <c r="D20" s="6">
        <f t="shared" si="6"/>
        <v>1.9134053985713887E-2</v>
      </c>
      <c r="E20" s="6">
        <f t="shared" si="6"/>
        <v>1.7795222033245288E-2</v>
      </c>
      <c r="F20" s="6">
        <f t="shared" si="6"/>
        <v>1.6550069705506973E-2</v>
      </c>
      <c r="G20" s="6">
        <f t="shared" si="6"/>
        <v>1.5392042130490243E-2</v>
      </c>
      <c r="H20" s="6">
        <f t="shared" si="6"/>
        <v>1.4315043088184343E-2</v>
      </c>
      <c r="I20" s="6">
        <f t="shared" si="6"/>
        <v>1.3313402918164147E-2</v>
      </c>
      <c r="J20" s="6">
        <f t="shared" si="6"/>
        <v>1.2381848672721166E-2</v>
      </c>
      <c r="K20" s="6">
        <f t="shared" si="6"/>
        <v>1.1515476358414578E-2</v>
      </c>
      <c r="L20" s="6">
        <f t="shared" si="6"/>
        <v>1.0709725119913147E-2</v>
      </c>
      <c r="M20" s="6">
        <f t="shared" si="6"/>
        <v>9.9603532302236421E-3</v>
      </c>
      <c r="N20" s="6">
        <f t="shared" si="6"/>
        <v>9.2634157609108765E-3</v>
      </c>
      <c r="O20" s="6">
        <f t="shared" si="6"/>
        <v>8.6152438147582919E-3</v>
      </c>
      <c r="P20" s="6">
        <f t="shared" si="6"/>
        <v>8.0124252115434252E-3</v>
      </c>
      <c r="Q20" s="6">
        <f t="shared" si="6"/>
        <v>7.4517865252520235E-3</v>
      </c>
      <c r="R20" s="6">
        <f t="shared" si="6"/>
        <v>6.9303763781691664E-3</v>
      </c>
      <c r="S20" s="6">
        <f t="shared" si="6"/>
        <v>6.4454499039021743E-3</v>
      </c>
      <c r="T20" s="6">
        <f t="shared" si="6"/>
        <v>5.9944542975438504E-3</v>
      </c>
      <c r="U20" s="6">
        <f t="shared" si="6"/>
        <v>5.5750153769075547E-3</v>
      </c>
      <c r="V20" s="6">
        <f t="shared" si="6"/>
        <v>5.1849250840882415E-3</v>
      </c>
      <c r="W20" s="6">
        <f t="shared" si="6"/>
        <v>4.822129861553788E-3</v>
      </c>
      <c r="X20" s="6">
        <f t="shared" si="6"/>
        <v>4.4847198415746718E-3</v>
      </c>
      <c r="Y20" s="6">
        <f t="shared" si="6"/>
        <v>4.1709187920818099E-3</v>
      </c>
      <c r="Z20" s="6">
        <f t="shared" si="6"/>
        <v>3.8790747660243834E-3</v>
      </c>
      <c r="AA20" s="6">
        <f t="shared" si="6"/>
        <v>3.6076514050029434E-3</v>
      </c>
      <c r="AB20" s="6"/>
    </row>
    <row r="21" spans="1:28" s="4" customFormat="1" x14ac:dyDescent="0.25">
      <c r="A21" s="4" t="s">
        <v>15</v>
      </c>
      <c r="B21" s="8">
        <f>IF(B13&lt;=B6,0,IF(B13&lt;B8+B6,B19,B20))</f>
        <v>0</v>
      </c>
      <c r="C21" s="8">
        <f t="shared" ref="C21:U21" si="7">IF(C13&lt;=C6,0,IF(C13&lt;C8+C6,C19,C20))</f>
        <v>0</v>
      </c>
      <c r="D21" s="8">
        <f t="shared" si="7"/>
        <v>0</v>
      </c>
      <c r="E21" s="8">
        <f t="shared" si="7"/>
        <v>0</v>
      </c>
      <c r="F21" s="8">
        <f t="shared" si="7"/>
        <v>0</v>
      </c>
      <c r="G21" s="8">
        <f t="shared" si="7"/>
        <v>0</v>
      </c>
      <c r="H21" s="8">
        <f t="shared" si="7"/>
        <v>1.3677014253934416E-3</v>
      </c>
      <c r="I21" s="8">
        <f t="shared" si="7"/>
        <v>2.5568383551978382E-3</v>
      </c>
      <c r="J21" s="8">
        <f t="shared" si="7"/>
        <v>3.5849256811777831E-3</v>
      </c>
      <c r="K21" s="8">
        <f t="shared" si="7"/>
        <v>4.467948579457621E-3</v>
      </c>
      <c r="L21" s="8">
        <f t="shared" si="7"/>
        <v>5.2204879757336651E-3</v>
      </c>
      <c r="M21" s="8">
        <f t="shared" si="7"/>
        <v>5.8558361149690418E-3</v>
      </c>
      <c r="N21" s="8">
        <f t="shared" si="7"/>
        <v>6.3861029956216288E-3</v>
      </c>
      <c r="O21" s="8">
        <f t="shared" si="7"/>
        <v>6.8223143711754128E-3</v>
      </c>
      <c r="P21" s="8">
        <f t="shared" si="7"/>
        <v>7.1745019687211569E-3</v>
      </c>
      <c r="Q21" s="8">
        <f t="shared" si="7"/>
        <v>7.4517865252520235E-3</v>
      </c>
      <c r="R21" s="8">
        <f t="shared" si="7"/>
        <v>6.9303763781691664E-3</v>
      </c>
      <c r="S21" s="8">
        <f t="shared" si="7"/>
        <v>6.4454499039021743E-3</v>
      </c>
      <c r="T21" s="8">
        <f t="shared" si="7"/>
        <v>5.9944542975438504E-3</v>
      </c>
      <c r="U21" s="8">
        <f t="shared" si="7"/>
        <v>5.5750153769075547E-3</v>
      </c>
      <c r="V21" s="8">
        <f t="shared" ref="V21" si="8">IF(V13&lt;=V6,0,IF(V13&lt;V8+V6,V19,V20))</f>
        <v>5.1849250840882415E-3</v>
      </c>
      <c r="W21" s="8">
        <f t="shared" ref="W21" si="9">IF(W13&lt;=W6,0,IF(W13&lt;W8+W6,W19,W20))</f>
        <v>4.822129861553788E-3</v>
      </c>
      <c r="X21" s="8">
        <f t="shared" ref="X21" si="10">IF(X13&lt;=X6,0,IF(X13&lt;X8+X6,X19,X20))</f>
        <v>4.4847198415746718E-3</v>
      </c>
      <c r="Y21" s="8">
        <f t="shared" ref="Y21" si="11">IF(Y13&lt;=Y6,0,IF(Y13&lt;Y8+Y6,Y19,Y20))</f>
        <v>4.1709187920818099E-3</v>
      </c>
      <c r="Z21" s="8">
        <f t="shared" ref="Z21" si="12">IF(Z13&lt;=Z6,0,IF(Z13&lt;Z8+Z6,Z19,Z20))</f>
        <v>3.8790747660243834E-3</v>
      </c>
      <c r="AA21" s="8">
        <f t="shared" ref="AA21" si="13">IF(AA13&lt;=AA6,0,IF(AA13&lt;AA8+AA6,AA19,AA20))</f>
        <v>3.6076514050029434E-3</v>
      </c>
    </row>
  </sheetData>
  <pageMargins left="0.7" right="0.7" top="0.75" bottom="0.75" header="0.3" footer="0.3"/>
  <pageSetup paperSize="193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AA146-4C14-4EFF-9DA6-89F1F35E3AF0}">
  <dimension ref="A1:AB20"/>
  <sheetViews>
    <sheetView topLeftCell="Q1" workbookViewId="0">
      <selection activeCell="B20" sqref="B20:AA20"/>
    </sheetView>
  </sheetViews>
  <sheetFormatPr defaultRowHeight="15" x14ac:dyDescent="0.25"/>
  <cols>
    <col min="1" max="1" width="21.7109375" customWidth="1"/>
    <col min="2" max="7" width="23" bestFit="1" customWidth="1"/>
    <col min="8" max="27" width="22.7109375" bestFit="1" customWidth="1"/>
  </cols>
  <sheetData>
    <row r="1" spans="1:28" x14ac:dyDescent="0.25">
      <c r="A1" t="s">
        <v>0</v>
      </c>
    </row>
    <row r="2" spans="1:28" x14ac:dyDescent="0.25">
      <c r="A2" t="s">
        <v>1</v>
      </c>
    </row>
    <row r="3" spans="1:28" x14ac:dyDescent="0.25">
      <c r="A3" t="s">
        <v>22</v>
      </c>
    </row>
    <row r="4" spans="1:28" s="1" customFormat="1" x14ac:dyDescent="0.25">
      <c r="A4" s="1" t="s">
        <v>2</v>
      </c>
    </row>
    <row r="5" spans="1:28" s="2" customFormat="1" x14ac:dyDescent="0.25">
      <c r="A5" s="2" t="s">
        <v>3</v>
      </c>
      <c r="B5" s="5">
        <v>60</v>
      </c>
      <c r="C5" s="5">
        <v>60</v>
      </c>
      <c r="D5" s="5">
        <v>60</v>
      </c>
      <c r="E5" s="5">
        <v>60</v>
      </c>
      <c r="F5" s="5">
        <v>60</v>
      </c>
      <c r="G5" s="5">
        <v>60</v>
      </c>
      <c r="H5" s="5">
        <v>60</v>
      </c>
      <c r="I5" s="5">
        <v>60</v>
      </c>
      <c r="J5" s="5">
        <v>60</v>
      </c>
      <c r="K5" s="5">
        <v>60</v>
      </c>
      <c r="L5" s="5">
        <v>60</v>
      </c>
      <c r="M5" s="5">
        <v>60</v>
      </c>
      <c r="N5" s="5">
        <v>60</v>
      </c>
      <c r="O5" s="5">
        <v>60</v>
      </c>
      <c r="P5" s="5">
        <v>60</v>
      </c>
      <c r="Q5" s="5">
        <v>60</v>
      </c>
      <c r="R5" s="5">
        <v>60</v>
      </c>
      <c r="S5" s="5">
        <v>60</v>
      </c>
      <c r="T5" s="5">
        <v>60</v>
      </c>
      <c r="U5" s="5">
        <v>60</v>
      </c>
      <c r="V5" s="5">
        <v>60</v>
      </c>
      <c r="W5" s="5">
        <v>60</v>
      </c>
      <c r="X5" s="5">
        <v>60</v>
      </c>
      <c r="Y5" s="5">
        <v>60</v>
      </c>
      <c r="Z5" s="5">
        <v>60</v>
      </c>
      <c r="AA5" s="5">
        <v>60</v>
      </c>
      <c r="AB5" s="5"/>
    </row>
    <row r="6" spans="1:28" s="2" customFormat="1" x14ac:dyDescent="0.25">
      <c r="A6" s="2" t="s">
        <v>4</v>
      </c>
      <c r="B6" s="5">
        <v>0.5</v>
      </c>
      <c r="C6" s="5">
        <v>0.5</v>
      </c>
      <c r="D6" s="5">
        <v>0.5</v>
      </c>
      <c r="E6" s="5">
        <v>0.5</v>
      </c>
      <c r="F6" s="5">
        <v>0.5</v>
      </c>
      <c r="G6" s="5">
        <v>0.5</v>
      </c>
      <c r="H6" s="5">
        <v>0.5</v>
      </c>
      <c r="I6" s="5">
        <v>0.5</v>
      </c>
      <c r="J6" s="5">
        <v>0.5</v>
      </c>
      <c r="K6" s="5">
        <v>0.5</v>
      </c>
      <c r="L6" s="5">
        <v>0.5</v>
      </c>
      <c r="M6" s="5">
        <v>0.5</v>
      </c>
      <c r="N6" s="5">
        <v>0.5</v>
      </c>
      <c r="O6" s="5">
        <v>0.5</v>
      </c>
      <c r="P6" s="5">
        <v>0.5</v>
      </c>
      <c r="Q6" s="5">
        <v>0.5</v>
      </c>
      <c r="R6" s="5">
        <v>0.5</v>
      </c>
      <c r="S6" s="5">
        <v>0.5</v>
      </c>
      <c r="T6" s="5">
        <v>0.5</v>
      </c>
      <c r="U6" s="5">
        <v>0.5</v>
      </c>
      <c r="V6" s="5">
        <v>0.5</v>
      </c>
      <c r="W6" s="5">
        <v>0.5</v>
      </c>
      <c r="X6" s="5">
        <v>0.5</v>
      </c>
      <c r="Y6" s="5">
        <v>0.5</v>
      </c>
      <c r="Z6" s="5">
        <v>0.5</v>
      </c>
      <c r="AA6" s="5">
        <v>0.5</v>
      </c>
      <c r="AB6" s="5"/>
    </row>
    <row r="7" spans="1:28" s="2" customFormat="1" x14ac:dyDescent="0.25">
      <c r="A7" s="2" t="s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/>
    </row>
    <row r="8" spans="1:28" s="2" customFormat="1" x14ac:dyDescent="0.25">
      <c r="A8" s="2" t="s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/>
    </row>
    <row r="9" spans="1:28" s="2" customFormat="1" x14ac:dyDescent="0.25">
      <c r="A9" s="2" t="s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/>
    </row>
    <row r="10" spans="1:28" s="2" customFormat="1" x14ac:dyDescent="0.25">
      <c r="A10" s="2" t="s">
        <v>9</v>
      </c>
      <c r="B10" s="5">
        <v>0.9</v>
      </c>
      <c r="C10" s="5">
        <v>0.9</v>
      </c>
      <c r="D10" s="5">
        <v>0.9</v>
      </c>
      <c r="E10" s="5">
        <v>0.9</v>
      </c>
      <c r="F10" s="5">
        <v>0.9</v>
      </c>
      <c r="G10" s="5">
        <v>0.9</v>
      </c>
      <c r="H10" s="5">
        <v>0.9</v>
      </c>
      <c r="I10" s="5">
        <v>0.9</v>
      </c>
      <c r="J10" s="5">
        <v>0.9</v>
      </c>
      <c r="K10" s="5">
        <v>0.9</v>
      </c>
      <c r="L10" s="5">
        <v>0.9</v>
      </c>
      <c r="M10" s="5">
        <v>0.9</v>
      </c>
      <c r="N10" s="5">
        <v>0.9</v>
      </c>
      <c r="O10" s="5">
        <v>0.9</v>
      </c>
      <c r="P10" s="5">
        <v>0.9</v>
      </c>
      <c r="Q10" s="5">
        <v>0.9</v>
      </c>
      <c r="R10" s="5">
        <v>0.9</v>
      </c>
      <c r="S10" s="5">
        <v>0.9</v>
      </c>
      <c r="T10" s="5">
        <v>0.9</v>
      </c>
      <c r="U10" s="5">
        <v>0.9</v>
      </c>
      <c r="V10" s="5">
        <v>0.9</v>
      </c>
      <c r="W10" s="5">
        <v>0.9</v>
      </c>
      <c r="X10" s="5">
        <v>0.9</v>
      </c>
      <c r="Y10" s="5">
        <v>0.9</v>
      </c>
      <c r="Z10" s="5">
        <v>0.9</v>
      </c>
      <c r="AA10" s="5">
        <v>0.9</v>
      </c>
      <c r="AB10" s="5"/>
    </row>
    <row r="11" spans="1:28" s="2" customFormat="1" x14ac:dyDescent="0.25">
      <c r="A11" s="2" t="s">
        <v>10</v>
      </c>
      <c r="B11" s="5">
        <v>1.6</v>
      </c>
      <c r="C11" s="5">
        <v>1.6</v>
      </c>
      <c r="D11" s="5">
        <v>1.6</v>
      </c>
      <c r="E11" s="5">
        <v>1.6</v>
      </c>
      <c r="F11" s="5">
        <v>1.6</v>
      </c>
      <c r="G11" s="5">
        <v>1.6</v>
      </c>
      <c r="H11" s="5">
        <v>1.6</v>
      </c>
      <c r="I11" s="5">
        <v>1.6</v>
      </c>
      <c r="J11" s="5">
        <v>1.6</v>
      </c>
      <c r="K11" s="5">
        <v>1.6</v>
      </c>
      <c r="L11" s="5">
        <v>1.6</v>
      </c>
      <c r="M11" s="5">
        <v>1.6</v>
      </c>
      <c r="N11" s="5">
        <v>1.6</v>
      </c>
      <c r="O11" s="5">
        <v>1.6</v>
      </c>
      <c r="P11" s="5">
        <v>1.6</v>
      </c>
      <c r="Q11" s="5">
        <v>1.6</v>
      </c>
      <c r="R11" s="5">
        <v>1.6</v>
      </c>
      <c r="S11" s="5">
        <v>1.6</v>
      </c>
      <c r="T11" s="5">
        <v>1.6</v>
      </c>
      <c r="U11" s="5">
        <v>1.6</v>
      </c>
      <c r="V11" s="5">
        <v>1.6</v>
      </c>
      <c r="W11" s="5">
        <v>1.6</v>
      </c>
      <c r="X11" s="5">
        <v>1.6</v>
      </c>
      <c r="Y11" s="5">
        <v>1.6</v>
      </c>
      <c r="Z11" s="5">
        <v>1.6</v>
      </c>
      <c r="AA11" s="5">
        <v>1.6</v>
      </c>
      <c r="AB11" s="5"/>
    </row>
    <row r="12" spans="1:28" s="2" customFormat="1" x14ac:dyDescent="0.25">
      <c r="A12" s="2" t="s">
        <v>23</v>
      </c>
      <c r="B12" s="5">
        <v>1.4</v>
      </c>
      <c r="C12" s="5">
        <v>1.4</v>
      </c>
      <c r="D12" s="5">
        <v>1.4</v>
      </c>
      <c r="E12" s="5">
        <v>1.4</v>
      </c>
      <c r="F12" s="5">
        <v>1.4</v>
      </c>
      <c r="G12" s="5">
        <v>1.4</v>
      </c>
      <c r="H12" s="5">
        <v>1.4</v>
      </c>
      <c r="I12" s="5">
        <v>1.4</v>
      </c>
      <c r="J12" s="5">
        <v>1.4</v>
      </c>
      <c r="K12" s="5">
        <v>1.4</v>
      </c>
      <c r="L12" s="5">
        <v>1.4</v>
      </c>
      <c r="M12" s="5">
        <v>1.4</v>
      </c>
      <c r="N12" s="5">
        <v>1.4</v>
      </c>
      <c r="O12" s="5">
        <v>1.4</v>
      </c>
      <c r="P12" s="5">
        <v>1.4</v>
      </c>
      <c r="Q12" s="5">
        <v>1.4</v>
      </c>
      <c r="R12" s="5">
        <v>1.4</v>
      </c>
      <c r="S12" s="5">
        <v>1.4</v>
      </c>
      <c r="T12" s="5">
        <v>1.4</v>
      </c>
      <c r="U12" s="5">
        <v>1.4</v>
      </c>
      <c r="V12" s="5">
        <v>1.4</v>
      </c>
      <c r="W12" s="5">
        <v>1.4</v>
      </c>
      <c r="X12" s="5">
        <v>1.4</v>
      </c>
      <c r="Y12" s="5">
        <v>1.4</v>
      </c>
      <c r="Z12" s="5">
        <v>1.4</v>
      </c>
      <c r="AA12" s="5">
        <v>1.4</v>
      </c>
      <c r="AB12" s="5"/>
    </row>
    <row r="13" spans="1:28" s="2" customFormat="1" ht="15" customHeight="1" x14ac:dyDescent="0.25">
      <c r="A13" s="2" t="s">
        <v>11</v>
      </c>
      <c r="B13" s="5">
        <v>0</v>
      </c>
      <c r="C13" s="5">
        <v>0.1</v>
      </c>
      <c r="D13" s="5">
        <v>0.2</v>
      </c>
      <c r="E13" s="5">
        <v>0.3</v>
      </c>
      <c r="F13" s="5">
        <v>0.4</v>
      </c>
      <c r="G13" s="5">
        <v>0.5</v>
      </c>
      <c r="H13" s="5">
        <v>0.6</v>
      </c>
      <c r="I13" s="5">
        <v>0.7</v>
      </c>
      <c r="J13" s="5">
        <v>0.8</v>
      </c>
      <c r="K13" s="5">
        <v>0.9</v>
      </c>
      <c r="L13" s="5">
        <v>1</v>
      </c>
      <c r="M13" s="5">
        <v>1.1000000000000001</v>
      </c>
      <c r="N13" s="5">
        <v>1.2</v>
      </c>
      <c r="O13" s="5">
        <v>1.3</v>
      </c>
      <c r="P13" s="5">
        <v>1.4</v>
      </c>
      <c r="Q13" s="5">
        <v>1.5</v>
      </c>
      <c r="R13" s="5">
        <v>1.6</v>
      </c>
      <c r="S13" s="5">
        <v>1.7</v>
      </c>
      <c r="T13" s="5">
        <v>1.8</v>
      </c>
      <c r="U13" s="5">
        <v>1.9</v>
      </c>
      <c r="V13" s="5">
        <v>2</v>
      </c>
      <c r="W13" s="5">
        <v>2.1</v>
      </c>
      <c r="X13" s="5">
        <v>2.2000000000000002</v>
      </c>
      <c r="Y13" s="5">
        <v>2.2999999999999998</v>
      </c>
      <c r="Z13" s="5">
        <v>2.4</v>
      </c>
      <c r="AA13" s="5">
        <v>2.5</v>
      </c>
      <c r="AB13" s="5"/>
    </row>
    <row r="14" spans="1:28" s="3" customFormat="1" ht="15" customHeight="1" x14ac:dyDescent="0.25">
      <c r="A14" s="3" t="s">
        <v>19</v>
      </c>
      <c r="B14" s="7">
        <f>B5/6000</f>
        <v>0.01</v>
      </c>
      <c r="C14" s="7">
        <f t="shared" ref="C14:AA14" si="0">C5/6000</f>
        <v>0.01</v>
      </c>
      <c r="D14" s="7">
        <f t="shared" si="0"/>
        <v>0.01</v>
      </c>
      <c r="E14" s="7">
        <f t="shared" si="0"/>
        <v>0.01</v>
      </c>
      <c r="F14" s="7">
        <f t="shared" si="0"/>
        <v>0.01</v>
      </c>
      <c r="G14" s="7">
        <f t="shared" si="0"/>
        <v>0.01</v>
      </c>
      <c r="H14" s="7">
        <f t="shared" si="0"/>
        <v>0.01</v>
      </c>
      <c r="I14" s="7">
        <f t="shared" si="0"/>
        <v>0.01</v>
      </c>
      <c r="J14" s="7">
        <f t="shared" si="0"/>
        <v>0.01</v>
      </c>
      <c r="K14" s="7">
        <f t="shared" si="0"/>
        <v>0.01</v>
      </c>
      <c r="L14" s="7">
        <f t="shared" si="0"/>
        <v>0.01</v>
      </c>
      <c r="M14" s="7">
        <f t="shared" si="0"/>
        <v>0.01</v>
      </c>
      <c r="N14" s="7">
        <f t="shared" si="0"/>
        <v>0.01</v>
      </c>
      <c r="O14" s="7">
        <f t="shared" si="0"/>
        <v>0.01</v>
      </c>
      <c r="P14" s="7">
        <f t="shared" si="0"/>
        <v>0.01</v>
      </c>
      <c r="Q14" s="7">
        <f t="shared" si="0"/>
        <v>0.01</v>
      </c>
      <c r="R14" s="7">
        <f t="shared" si="0"/>
        <v>0.01</v>
      </c>
      <c r="S14" s="7">
        <f t="shared" si="0"/>
        <v>0.01</v>
      </c>
      <c r="T14" s="7">
        <f t="shared" si="0"/>
        <v>0.01</v>
      </c>
      <c r="U14" s="7">
        <f t="shared" si="0"/>
        <v>0.01</v>
      </c>
      <c r="V14" s="7">
        <f t="shared" si="0"/>
        <v>0.01</v>
      </c>
      <c r="W14" s="7">
        <f t="shared" si="0"/>
        <v>0.01</v>
      </c>
      <c r="X14" s="7">
        <f t="shared" si="0"/>
        <v>0.01</v>
      </c>
      <c r="Y14" s="7">
        <f t="shared" si="0"/>
        <v>0.01</v>
      </c>
      <c r="Z14" s="7">
        <f t="shared" si="0"/>
        <v>0.01</v>
      </c>
      <c r="AA14" s="7">
        <f t="shared" si="0"/>
        <v>0.01</v>
      </c>
      <c r="AB14" s="7"/>
    </row>
    <row r="15" spans="1:28" s="3" customFormat="1" x14ac:dyDescent="0.25">
      <c r="A15" s="3" t="s">
        <v>17</v>
      </c>
      <c r="B15" s="6">
        <f>1/(1/B12+B14/B10)</f>
        <v>1.3785557986870898</v>
      </c>
      <c r="C15" s="6">
        <f t="shared" ref="C15:AA15" si="1">1/(1/C12+C14/C10)</f>
        <v>1.3785557986870898</v>
      </c>
      <c r="D15" s="6">
        <f t="shared" si="1"/>
        <v>1.3785557986870898</v>
      </c>
      <c r="E15" s="6">
        <f t="shared" si="1"/>
        <v>1.3785557986870898</v>
      </c>
      <c r="F15" s="6">
        <f t="shared" si="1"/>
        <v>1.3785557986870898</v>
      </c>
      <c r="G15" s="6">
        <f t="shared" si="1"/>
        <v>1.3785557986870898</v>
      </c>
      <c r="H15" s="6">
        <f t="shared" si="1"/>
        <v>1.3785557986870898</v>
      </c>
      <c r="I15" s="6">
        <f t="shared" si="1"/>
        <v>1.3785557986870898</v>
      </c>
      <c r="J15" s="6">
        <f t="shared" si="1"/>
        <v>1.3785557986870898</v>
      </c>
      <c r="K15" s="6">
        <f t="shared" si="1"/>
        <v>1.3785557986870898</v>
      </c>
      <c r="L15" s="6">
        <f t="shared" si="1"/>
        <v>1.3785557986870898</v>
      </c>
      <c r="M15" s="6">
        <f t="shared" si="1"/>
        <v>1.3785557986870898</v>
      </c>
      <c r="N15" s="6">
        <f t="shared" si="1"/>
        <v>1.3785557986870898</v>
      </c>
      <c r="O15" s="6">
        <f t="shared" si="1"/>
        <v>1.3785557986870898</v>
      </c>
      <c r="P15" s="6">
        <f t="shared" si="1"/>
        <v>1.3785557986870898</v>
      </c>
      <c r="Q15" s="6">
        <f t="shared" si="1"/>
        <v>1.3785557986870898</v>
      </c>
      <c r="R15" s="6">
        <f t="shared" si="1"/>
        <v>1.3785557986870898</v>
      </c>
      <c r="S15" s="6">
        <f t="shared" si="1"/>
        <v>1.3785557986870898</v>
      </c>
      <c r="T15" s="6">
        <f t="shared" si="1"/>
        <v>1.3785557986870898</v>
      </c>
      <c r="U15" s="6">
        <f t="shared" si="1"/>
        <v>1.3785557986870898</v>
      </c>
      <c r="V15" s="6">
        <f t="shared" si="1"/>
        <v>1.3785557986870898</v>
      </c>
      <c r="W15" s="6">
        <f t="shared" si="1"/>
        <v>1.3785557986870898</v>
      </c>
      <c r="X15" s="6">
        <f t="shared" si="1"/>
        <v>1.3785557986870898</v>
      </c>
      <c r="Y15" s="6">
        <f t="shared" si="1"/>
        <v>1.3785557986870898</v>
      </c>
      <c r="Z15" s="6">
        <f t="shared" si="1"/>
        <v>1.3785557986870898</v>
      </c>
      <c r="AA15" s="6">
        <f t="shared" si="1"/>
        <v>1.3785557986870898</v>
      </c>
      <c r="AB15" s="6"/>
    </row>
    <row r="16" spans="1:28" s="3" customFormat="1" x14ac:dyDescent="0.25">
      <c r="A16" s="3" t="s">
        <v>20</v>
      </c>
      <c r="B16" s="6">
        <f>1-EXP(-(B13-B6)/B15)</f>
        <v>-0.43720235189519707</v>
      </c>
      <c r="C16" s="6">
        <f t="shared" ref="C16:AA16" si="2">1-EXP(-(C13-C6)/C15)</f>
        <v>-0.33663963620948989</v>
      </c>
      <c r="D16" s="6">
        <f t="shared" si="2"/>
        <v>-0.24311341039088363</v>
      </c>
      <c r="E16" s="6">
        <f t="shared" si="2"/>
        <v>-0.15613132308120159</v>
      </c>
      <c r="F16" s="6">
        <f t="shared" si="2"/>
        <v>-7.5235473317915469E-2</v>
      </c>
      <c r="G16" s="6">
        <f t="shared" si="2"/>
        <v>0</v>
      </c>
      <c r="H16" s="6">
        <f t="shared" si="2"/>
        <v>6.9971159978341357E-2</v>
      </c>
      <c r="I16" s="6">
        <f t="shared" si="2"/>
        <v>0.13504635672796794</v>
      </c>
      <c r="J16" s="6">
        <f t="shared" si="2"/>
        <v>0.19556816647520459</v>
      </c>
      <c r="K16" s="6">
        <f t="shared" si="2"/>
        <v>0.25185519499043851</v>
      </c>
      <c r="L16" s="6">
        <f t="shared" si="2"/>
        <v>0.30420375482872741</v>
      </c>
      <c r="M16" s="6">
        <f t="shared" si="2"/>
        <v>0.35288942521193578</v>
      </c>
      <c r="N16" s="6">
        <f t="shared" si="2"/>
        <v>0.39816850276410787</v>
      </c>
      <c r="O16" s="6">
        <f t="shared" si="2"/>
        <v>0.44027935073720514</v>
      </c>
      <c r="P16" s="6">
        <f t="shared" si="2"/>
        <v>0.47944365382995324</v>
      </c>
      <c r="Q16" s="6">
        <f t="shared" si="2"/>
        <v>0.51586758520555842</v>
      </c>
      <c r="R16" s="6">
        <f t="shared" si="2"/>
        <v>0.549742891851841</v>
      </c>
      <c r="S16" s="6">
        <f t="shared" si="2"/>
        <v>0.58124790399746118</v>
      </c>
      <c r="T16" s="6">
        <f t="shared" si="2"/>
        <v>0.6105484738981205</v>
      </c>
      <c r="U16" s="6">
        <f t="shared" si="2"/>
        <v>0.63779884893480432</v>
      </c>
      <c r="V16" s="6">
        <f t="shared" si="2"/>
        <v>0.66314248362032646</v>
      </c>
      <c r="W16" s="6">
        <f t="shared" si="2"/>
        <v>0.6867127947888354</v>
      </c>
      <c r="X16" s="6">
        <f t="shared" si="2"/>
        <v>0.70863386394383321</v>
      </c>
      <c r="Y16" s="6">
        <f t="shared" si="2"/>
        <v>0.7290210904620904</v>
      </c>
      <c r="Z16" s="6">
        <f t="shared" si="2"/>
        <v>0.74798179909212392</v>
      </c>
      <c r="AA16" s="6">
        <f t="shared" si="2"/>
        <v>0.76561580494530279</v>
      </c>
      <c r="AB16" s="6"/>
    </row>
    <row r="17" spans="1:28" s="3" customFormat="1" x14ac:dyDescent="0.25">
      <c r="A17" s="3" t="s">
        <v>21</v>
      </c>
      <c r="B17" s="6">
        <f>1-EXP(-B8/B15)</f>
        <v>0.51586758520555842</v>
      </c>
      <c r="C17" s="6">
        <f t="shared" ref="C17:AA17" si="3">1-EXP(-C8/C15)</f>
        <v>0.51586758520555842</v>
      </c>
      <c r="D17" s="6">
        <f t="shared" si="3"/>
        <v>0.51586758520555842</v>
      </c>
      <c r="E17" s="6">
        <f t="shared" si="3"/>
        <v>0.51586758520555842</v>
      </c>
      <c r="F17" s="6">
        <f t="shared" si="3"/>
        <v>0.51586758520555842</v>
      </c>
      <c r="G17" s="6">
        <f t="shared" si="3"/>
        <v>0.51586758520555842</v>
      </c>
      <c r="H17" s="6">
        <f t="shared" si="3"/>
        <v>0.51586758520555842</v>
      </c>
      <c r="I17" s="6">
        <f t="shared" si="3"/>
        <v>0.51586758520555842</v>
      </c>
      <c r="J17" s="6">
        <f t="shared" si="3"/>
        <v>0.51586758520555842</v>
      </c>
      <c r="K17" s="6">
        <f t="shared" si="3"/>
        <v>0.51586758520555842</v>
      </c>
      <c r="L17" s="6">
        <f t="shared" si="3"/>
        <v>0.51586758520555842</v>
      </c>
      <c r="M17" s="6">
        <f t="shared" si="3"/>
        <v>0.51586758520555842</v>
      </c>
      <c r="N17" s="6">
        <f t="shared" si="3"/>
        <v>0.51586758520555842</v>
      </c>
      <c r="O17" s="6">
        <f t="shared" si="3"/>
        <v>0.51586758520555842</v>
      </c>
      <c r="P17" s="6">
        <f t="shared" si="3"/>
        <v>0.51586758520555842</v>
      </c>
      <c r="Q17" s="6">
        <f t="shared" si="3"/>
        <v>0.51586758520555842</v>
      </c>
      <c r="R17" s="6">
        <f t="shared" si="3"/>
        <v>0.51586758520555842</v>
      </c>
      <c r="S17" s="6">
        <f t="shared" si="3"/>
        <v>0.51586758520555842</v>
      </c>
      <c r="T17" s="6">
        <f t="shared" si="3"/>
        <v>0.51586758520555842</v>
      </c>
      <c r="U17" s="6">
        <f t="shared" si="3"/>
        <v>0.51586758520555842</v>
      </c>
      <c r="V17" s="6">
        <f t="shared" si="3"/>
        <v>0.51586758520555842</v>
      </c>
      <c r="W17" s="6">
        <f t="shared" si="3"/>
        <v>0.51586758520555842</v>
      </c>
      <c r="X17" s="6">
        <f t="shared" si="3"/>
        <v>0.51586758520555842</v>
      </c>
      <c r="Y17" s="6">
        <f t="shared" si="3"/>
        <v>0.51586758520555842</v>
      </c>
      <c r="Z17" s="6">
        <f t="shared" si="3"/>
        <v>0.51586758520555842</v>
      </c>
      <c r="AA17" s="6">
        <f t="shared" si="3"/>
        <v>0.51586758520555842</v>
      </c>
      <c r="AB17" s="6"/>
    </row>
    <row r="18" spans="1:28" s="3" customFormat="1" x14ac:dyDescent="0.25">
      <c r="A18" s="3" t="s">
        <v>18</v>
      </c>
      <c r="B18" s="6">
        <f>2*B7*B14*B15*B9*EXP(-B6/B11)*B16</f>
        <v>-8.8190094706790401E-3</v>
      </c>
      <c r="C18" s="6">
        <f t="shared" ref="C18:AA18" si="4">2*C7*C14*C15*C9*EXP(-C6/C11)*C16</f>
        <v>-6.79051273870801E-3</v>
      </c>
      <c r="D18" s="6">
        <f t="shared" si="4"/>
        <v>-4.9039522760852654E-3</v>
      </c>
      <c r="E18" s="6">
        <f t="shared" si="4"/>
        <v>-3.149396637401511E-3</v>
      </c>
      <c r="F18" s="6">
        <f t="shared" si="4"/>
        <v>-1.5176092920030004E-3</v>
      </c>
      <c r="G18" s="6">
        <f t="shared" si="4"/>
        <v>0</v>
      </c>
      <c r="H18" s="6">
        <f t="shared" si="4"/>
        <v>1.4114204094476408E-3</v>
      </c>
      <c r="I18" s="6">
        <f t="shared" si="4"/>
        <v>2.7240820956291219E-3</v>
      </c>
      <c r="J18" s="6">
        <f t="shared" si="4"/>
        <v>3.9448953209693643E-3</v>
      </c>
      <c r="K18" s="6">
        <f t="shared" si="4"/>
        <v>5.080286828815647E-3</v>
      </c>
      <c r="L18" s="6">
        <f t="shared" si="4"/>
        <v>6.1362336758283651E-3</v>
      </c>
      <c r="M18" s="6">
        <f t="shared" si="4"/>
        <v>7.1182946970801348E-3</v>
      </c>
      <c r="N18" s="6">
        <f t="shared" si="4"/>
        <v>8.0316397695054022E-3</v>
      </c>
      <c r="O18" s="6">
        <f t="shared" si="4"/>
        <v>8.8810770277525722E-3</v>
      </c>
      <c r="P18" s="6">
        <f t="shared" si="4"/>
        <v>9.6710781757113652E-3</v>
      </c>
      <c r="Q18" s="6">
        <f t="shared" si="4"/>
        <v>1.040580202696326E-2</v>
      </c>
      <c r="R18" s="6">
        <f t="shared" si="4"/>
        <v>1.1089116398079305E-2</v>
      </c>
      <c r="S18" s="6">
        <f t="shared" si="4"/>
        <v>1.172461847001849E-2</v>
      </c>
      <c r="T18" s="6">
        <f t="shared" si="4"/>
        <v>1.231565372481545E-2</v>
      </c>
      <c r="U18" s="6">
        <f t="shared" si="4"/>
        <v>1.2865333557246174E-2</v>
      </c>
      <c r="V18" s="6">
        <f t="shared" si="4"/>
        <v>1.3376551654185017E-2</v>
      </c>
      <c r="W18" s="6">
        <f t="shared" si="4"/>
        <v>1.3851999227879134E-2</v>
      </c>
      <c r="X18" s="6">
        <f t="shared" si="4"/>
        <v>1.4294179183332981E-2</v>
      </c>
      <c r="Y18" s="6">
        <f t="shared" si="4"/>
        <v>1.4705419294384552E-2</v>
      </c>
      <c r="Z18" s="6">
        <f t="shared" si="4"/>
        <v>1.5087884457836223E-2</v>
      </c>
      <c r="AA18" s="6">
        <f t="shared" si="4"/>
        <v>1.5443588090149878E-2</v>
      </c>
      <c r="AB18" s="6"/>
    </row>
    <row r="19" spans="1:28" s="3" customFormat="1" x14ac:dyDescent="0.25">
      <c r="A19" s="3" t="s">
        <v>14</v>
      </c>
      <c r="B19" s="6">
        <f>2*B7*B14*B15*B9*EXP(-B6/B11)*EXP(-(B13-B8-B6)/B15)*B17</f>
        <v>3.0890811458797421E-2</v>
      </c>
      <c r="C19" s="6">
        <f t="shared" ref="C19:AA19" si="5">2*C7*C14*C15*C9*EXP(-C6/C11)*EXP(-(C13-C8-C6)/C15)*C17</f>
        <v>2.8729345548353134E-2</v>
      </c>
      <c r="D19" s="6">
        <f t="shared" si="5"/>
        <v>2.6719119914916267E-2</v>
      </c>
      <c r="E19" s="6">
        <f t="shared" si="5"/>
        <v>2.4849552100869175E-2</v>
      </c>
      <c r="F19" s="6">
        <f t="shared" si="5"/>
        <v>2.3110800115429132E-2</v>
      </c>
      <c r="G19" s="6">
        <f t="shared" si="5"/>
        <v>2.1493710623324964E-2</v>
      </c>
      <c r="H19" s="6">
        <f t="shared" si="5"/>
        <v>1.9989770758772122E-2</v>
      </c>
      <c r="I19" s="6">
        <f t="shared" si="5"/>
        <v>1.8591063311079709E-2</v>
      </c>
      <c r="J19" s="6">
        <f t="shared" si="5"/>
        <v>1.729022504597268E-2</v>
      </c>
      <c r="K19" s="6">
        <f t="shared" si="5"/>
        <v>1.60804079432194E-2</v>
      </c>
      <c r="L19" s="6">
        <f t="shared" si="5"/>
        <v>1.4955243146507405E-2</v>
      </c>
      <c r="M19" s="6">
        <f t="shared" si="5"/>
        <v>1.3908807435788142E-2</v>
      </c>
      <c r="N19" s="6">
        <f t="shared" si="5"/>
        <v>1.2935592045590668E-2</v>
      </c>
      <c r="O19" s="6">
        <f t="shared" si="5"/>
        <v>1.2030473665154083E-2</v>
      </c>
      <c r="P19" s="6">
        <f t="shared" si="5"/>
        <v>1.1188687467714365E-2</v>
      </c>
      <c r="Q19" s="6">
        <f t="shared" si="5"/>
        <v>1.040580202696326E-2</v>
      </c>
      <c r="R19" s="6">
        <f t="shared" si="5"/>
        <v>9.6776959886316644E-3</v>
      </c>
      <c r="S19" s="6">
        <f t="shared" si="5"/>
        <v>9.0005363743893667E-3</v>
      </c>
      <c r="T19" s="6">
        <f t="shared" si="5"/>
        <v>8.3707584038460875E-3</v>
      </c>
      <c r="U19" s="6">
        <f t="shared" si="5"/>
        <v>7.7850467284305289E-3</v>
      </c>
      <c r="V19" s="6">
        <f t="shared" si="5"/>
        <v>7.2403179783566531E-3</v>
      </c>
      <c r="W19" s="6">
        <f t="shared" si="5"/>
        <v>6.7337045307989986E-3</v>
      </c>
      <c r="X19" s="6">
        <f t="shared" si="5"/>
        <v>6.26253941382758E-3</v>
      </c>
      <c r="Y19" s="6">
        <f t="shared" si="5"/>
        <v>5.8243422666319836E-3</v>
      </c>
      <c r="Z19" s="6">
        <f t="shared" si="5"/>
        <v>5.4168062821248605E-3</v>
      </c>
      <c r="AA19" s="6">
        <f t="shared" si="5"/>
        <v>5.0377860631866172E-3</v>
      </c>
      <c r="AB19" s="6"/>
    </row>
    <row r="20" spans="1:28" s="4" customFormat="1" x14ac:dyDescent="0.25">
      <c r="A20" s="4" t="s">
        <v>15</v>
      </c>
      <c r="B20" s="8">
        <f>IF(B13&lt;=B6,0,IF(B13&lt;B8+B6,B18,B19))</f>
        <v>0</v>
      </c>
      <c r="C20" s="8">
        <f t="shared" ref="C20:AA20" si="6">IF(C13&lt;=C6,0,IF(C13&lt;C8+C6,C18,C19))</f>
        <v>0</v>
      </c>
      <c r="D20" s="8">
        <f t="shared" si="6"/>
        <v>0</v>
      </c>
      <c r="E20" s="8">
        <f t="shared" si="6"/>
        <v>0</v>
      </c>
      <c r="F20" s="8">
        <f t="shared" si="6"/>
        <v>0</v>
      </c>
      <c r="G20" s="8">
        <f t="shared" si="6"/>
        <v>0</v>
      </c>
      <c r="H20" s="8">
        <f t="shared" si="6"/>
        <v>1.4114204094476408E-3</v>
      </c>
      <c r="I20" s="8">
        <f t="shared" si="6"/>
        <v>2.7240820956291219E-3</v>
      </c>
      <c r="J20" s="8">
        <f t="shared" si="6"/>
        <v>3.9448953209693643E-3</v>
      </c>
      <c r="K20" s="8">
        <f t="shared" si="6"/>
        <v>5.080286828815647E-3</v>
      </c>
      <c r="L20" s="8">
        <f t="shared" si="6"/>
        <v>6.1362336758283651E-3</v>
      </c>
      <c r="M20" s="8">
        <f t="shared" si="6"/>
        <v>7.1182946970801348E-3</v>
      </c>
      <c r="N20" s="8">
        <f t="shared" si="6"/>
        <v>8.0316397695054022E-3</v>
      </c>
      <c r="O20" s="8">
        <f t="shared" si="6"/>
        <v>8.8810770277525722E-3</v>
      </c>
      <c r="P20" s="8">
        <f t="shared" si="6"/>
        <v>9.6710781757113652E-3</v>
      </c>
      <c r="Q20" s="8">
        <f t="shared" si="6"/>
        <v>1.040580202696326E-2</v>
      </c>
      <c r="R20" s="8">
        <f t="shared" si="6"/>
        <v>9.6776959886316644E-3</v>
      </c>
      <c r="S20" s="8">
        <f t="shared" si="6"/>
        <v>9.0005363743893667E-3</v>
      </c>
      <c r="T20" s="8">
        <f t="shared" si="6"/>
        <v>8.3707584038460875E-3</v>
      </c>
      <c r="U20" s="8">
        <f t="shared" si="6"/>
        <v>7.7850467284305289E-3</v>
      </c>
      <c r="V20" s="8">
        <f t="shared" si="6"/>
        <v>7.2403179783566531E-3</v>
      </c>
      <c r="W20" s="8">
        <f t="shared" si="6"/>
        <v>6.7337045307989986E-3</v>
      </c>
      <c r="X20" s="8">
        <f t="shared" si="6"/>
        <v>6.26253941382758E-3</v>
      </c>
      <c r="Y20" s="8">
        <f t="shared" si="6"/>
        <v>5.8243422666319836E-3</v>
      </c>
      <c r="Z20" s="8">
        <f t="shared" si="6"/>
        <v>5.4168062821248605E-3</v>
      </c>
      <c r="AA20" s="8">
        <f t="shared" si="6"/>
        <v>5.0377860631866172E-3</v>
      </c>
    </row>
  </sheetData>
  <pageMargins left="0.7" right="0.7" top="0.75" bottom="0.75" header="0.3" footer="0.3"/>
  <pageSetup paperSize="193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PASL</vt:lpstr>
      <vt:lpstr>CASL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Oliver-Taylor</dc:creator>
  <cp:lastModifiedBy>Aaron Oliver-Taylor</cp:lastModifiedBy>
  <dcterms:created xsi:type="dcterms:W3CDTF">2015-06-05T18:17:20Z</dcterms:created>
  <dcterms:modified xsi:type="dcterms:W3CDTF">2020-09-02T18:21:50Z</dcterms:modified>
</cp:coreProperties>
</file>