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35" windowHeight="97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9" i="1"/>
  <c r="P44" l="1"/>
  <c r="N36" l="1"/>
  <c r="N38"/>
  <c r="N37" l="1"/>
  <c r="N35"/>
  <c r="N33"/>
  <c r="N44" l="1"/>
  <c r="Q44"/>
  <c r="N34"/>
  <c r="N22"/>
  <c r="N26"/>
  <c r="N30"/>
  <c r="N32"/>
  <c r="N31"/>
  <c r="N25"/>
  <c r="N27"/>
  <c r="N28"/>
  <c r="N29"/>
  <c r="C39"/>
  <c r="D39"/>
  <c r="E39"/>
  <c r="B39"/>
  <c r="N24"/>
  <c r="N2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"/>
  <c r="G39" l="1"/>
  <c r="G44" s="1"/>
  <c r="R44" l="1"/>
  <c r="H44"/>
  <c r="H47" l="1"/>
  <c r="J47"/>
</calcChain>
</file>

<file path=xl/sharedStrings.xml><?xml version="1.0" encoding="utf-8"?>
<sst xmlns="http://schemas.openxmlformats.org/spreadsheetml/2006/main" count="135" uniqueCount="97">
  <si>
    <t>门店</t>
    <phoneticPr fontId="1" type="noConversion"/>
  </si>
  <si>
    <t>20元</t>
    <phoneticPr fontId="1" type="noConversion"/>
  </si>
  <si>
    <t>40元</t>
    <phoneticPr fontId="1" type="noConversion"/>
  </si>
  <si>
    <t>60元</t>
    <phoneticPr fontId="1" type="noConversion"/>
  </si>
  <si>
    <t>总计</t>
    <phoneticPr fontId="1" type="noConversion"/>
  </si>
  <si>
    <t>截止日期</t>
    <phoneticPr fontId="1" type="noConversion"/>
  </si>
  <si>
    <t>古田</t>
    <phoneticPr fontId="1" type="noConversion"/>
  </si>
  <si>
    <t>关山</t>
    <phoneticPr fontId="1" type="noConversion"/>
  </si>
  <si>
    <t>双柏</t>
    <phoneticPr fontId="1" type="noConversion"/>
  </si>
  <si>
    <t>农讲所</t>
    <phoneticPr fontId="1" type="noConversion"/>
  </si>
  <si>
    <t>汉中</t>
    <phoneticPr fontId="1" type="noConversion"/>
  </si>
  <si>
    <t>黄鹤楼</t>
    <phoneticPr fontId="1" type="noConversion"/>
  </si>
  <si>
    <t>晒湖</t>
    <phoneticPr fontId="1" type="noConversion"/>
  </si>
  <si>
    <t>进行金额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</si>
  <si>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</si>
  <si>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</si>
  <si>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</si>
  <si>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复兴村</t>
    <phoneticPr fontId="1" type="noConversion"/>
  </si>
  <si>
    <t>古驿道</t>
    <phoneticPr fontId="1" type="noConversion"/>
  </si>
  <si>
    <t>广埠屯</t>
    <phoneticPr fontId="1" type="noConversion"/>
  </si>
  <si>
    <t>海员</t>
    <phoneticPr fontId="1" type="noConversion"/>
  </si>
  <si>
    <t>华苑</t>
    <phoneticPr fontId="1" type="noConversion"/>
  </si>
  <si>
    <t>惠济</t>
    <phoneticPr fontId="1" type="noConversion"/>
  </si>
  <si>
    <t>连城</t>
    <phoneticPr fontId="1" type="noConversion"/>
  </si>
  <si>
    <t>农讲所</t>
    <phoneticPr fontId="1" type="noConversion"/>
  </si>
  <si>
    <t>七里</t>
    <phoneticPr fontId="1" type="noConversion"/>
  </si>
  <si>
    <t>十里</t>
    <phoneticPr fontId="1" type="noConversion"/>
  </si>
  <si>
    <t>100元</t>
    <phoneticPr fontId="1" type="noConversion"/>
  </si>
  <si>
    <t>简易</t>
    <phoneticPr fontId="1" type="noConversion"/>
  </si>
  <si>
    <t>石牌岭</t>
    <phoneticPr fontId="1" type="noConversion"/>
  </si>
  <si>
    <t>武车</t>
    <phoneticPr fontId="1" type="noConversion"/>
  </si>
  <si>
    <t>幸福村</t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</si>
  <si>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</si>
  <si>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</si>
  <si>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</si>
  <si>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</si>
  <si>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</si>
  <si>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</si>
  <si>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</si>
  <si>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杨雯婷</t>
    <phoneticPr fontId="1" type="noConversion"/>
  </si>
  <si>
    <t>支付宝</t>
    <phoneticPr fontId="1" type="noConversion"/>
  </si>
  <si>
    <t>董燕支付宝</t>
    <phoneticPr fontId="1" type="noConversion"/>
  </si>
  <si>
    <t>江夏</t>
    <phoneticPr fontId="1" type="noConversion"/>
  </si>
  <si>
    <t>杨攸敏支付宝</t>
    <phoneticPr fontId="1" type="noConversion"/>
  </si>
  <si>
    <t>陈菲支付宝</t>
    <phoneticPr fontId="1" type="noConversion"/>
  </si>
  <si>
    <t>双柏</t>
    <phoneticPr fontId="1" type="noConversion"/>
  </si>
  <si>
    <t>龙江</t>
    <phoneticPr fontId="1" type="noConversion"/>
  </si>
  <si>
    <t>郑晶支付宝</t>
    <phoneticPr fontId="1" type="noConversion"/>
  </si>
  <si>
    <t>朱莉</t>
    <phoneticPr fontId="1" type="noConversion"/>
  </si>
  <si>
    <t>北湖</t>
    <phoneticPr fontId="1" type="noConversion"/>
  </si>
  <si>
    <t>现金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</si>
  <si>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</si>
  <si>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</si>
  <si>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</si>
  <si>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李伟(晒湖）</t>
    <phoneticPr fontId="1" type="noConversion"/>
  </si>
  <si>
    <t>革新</t>
    <phoneticPr fontId="1" type="noConversion"/>
  </si>
  <si>
    <t>300元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</si>
  <si>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</si>
  <si>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</si>
  <si>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</si>
  <si>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海员</t>
    <phoneticPr fontId="1" type="noConversion"/>
  </si>
  <si>
    <t>合计</t>
    <phoneticPr fontId="1" type="noConversion"/>
  </si>
  <si>
    <t>门店提成</t>
    <phoneticPr fontId="1" type="noConversion"/>
  </si>
  <si>
    <t>客服</t>
    <phoneticPr fontId="1" type="noConversion"/>
  </si>
  <si>
    <t>合计：</t>
    <phoneticPr fontId="1" type="noConversion"/>
  </si>
  <si>
    <t>总提成33%</t>
    <phoneticPr fontId="1" type="noConversion"/>
  </si>
  <si>
    <t>蒋静(双柏）支付宝</t>
    <phoneticPr fontId="1" type="noConversion"/>
  </si>
  <si>
    <t>八铺街</t>
    <phoneticPr fontId="1" type="noConversion"/>
  </si>
  <si>
    <t>陈菲</t>
    <phoneticPr fontId="1" type="noConversion"/>
  </si>
  <si>
    <t>张家湾</t>
    <phoneticPr fontId="1" type="noConversion"/>
  </si>
  <si>
    <t>郑晶</t>
  </si>
  <si>
    <t>复兴村</t>
    <phoneticPr fontId="1" type="noConversion"/>
  </si>
  <si>
    <t>武车</t>
    <phoneticPr fontId="1" type="noConversion"/>
  </si>
  <si>
    <t>邮科</t>
    <phoneticPr fontId="1" type="noConversion"/>
  </si>
  <si>
    <t>杨园</t>
    <phoneticPr fontId="1" type="noConversion"/>
  </si>
  <si>
    <t>杨攸敏</t>
    <phoneticPr fontId="1" type="noConversion"/>
  </si>
  <si>
    <t>武船</t>
    <phoneticPr fontId="1" type="noConversion"/>
  </si>
  <si>
    <t>李伟</t>
    <phoneticPr fontId="1" type="noConversion"/>
  </si>
  <si>
    <t>晒湖</t>
    <phoneticPr fontId="1" type="noConversion"/>
  </si>
  <si>
    <t>王念念</t>
  </si>
  <si>
    <t>江夏</t>
    <phoneticPr fontId="1" type="noConversion"/>
  </si>
  <si>
    <t>殷琴</t>
    <phoneticPr fontId="1" type="noConversion"/>
  </si>
  <si>
    <t>北湖</t>
    <phoneticPr fontId="1" type="noConversion"/>
  </si>
  <si>
    <t>朱莉</t>
    <phoneticPr fontId="1" type="noConversion"/>
  </si>
  <si>
    <t>石牌岭</t>
    <phoneticPr fontId="1" type="noConversion"/>
  </si>
  <si>
    <t>姜明霞</t>
    <phoneticPr fontId="1" type="noConversion"/>
  </si>
  <si>
    <t>农讲所</t>
    <phoneticPr fontId="1" type="noConversion"/>
  </si>
  <si>
    <t>吴红君</t>
    <phoneticPr fontId="1" type="noConversion"/>
  </si>
  <si>
    <t>东亭</t>
    <phoneticPr fontId="1" type="noConversion"/>
  </si>
  <si>
    <t>周微</t>
    <phoneticPr fontId="1" type="noConversion"/>
  </si>
  <si>
    <t>七里</t>
    <phoneticPr fontId="1" type="noConversion"/>
  </si>
  <si>
    <t>瞿新萍</t>
    <phoneticPr fontId="1" type="noConversion"/>
  </si>
  <si>
    <t>广埠屯</t>
    <phoneticPr fontId="1" type="noConversion"/>
  </si>
  <si>
    <t>蒋静</t>
    <phoneticPr fontId="1" type="noConversion"/>
  </si>
  <si>
    <t>双柏</t>
    <phoneticPr fontId="1" type="noConversion"/>
  </si>
  <si>
    <t>张伟</t>
    <phoneticPr fontId="1" type="noConversion"/>
  </si>
  <si>
    <t>华苑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</si>
</sst>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topLeftCell="E32" workbookViewId="0">
      <selection activeCell="X68" sqref="X68"/>
    </sheetView>
  </sheetViews>
  <sheetFormatPr defaultRowHeight="13.5"/>
  <cols>
    <col min="1" max="1" width="15.625" style="3" customWidth="1"/>
    <col min="18" max="18" width="11.75" customWidth="1"/>
    <col min="20" max="20" width="18.375" customWidth="1"/>
  </cols>
  <sheetData>
    <row r="1" spans="1:22">
      <c r="A1" s="3" t="s">
        <v>0</v>
      </c>
      <c r="B1" t="s">
        <v>1</v>
      </c>
      <c r="C1" t="s">
        <v>2</v>
      </c>
      <c r="D1" t="s">
        <v>3</v>
      </c>
      <c r="E1" t="s">
        <v>27</v>
      </c>
      <c r="F1" t="s">
        <v>56</v>
      </c>
      <c r="G1" t="s">
        <v>4</v>
      </c>
      <c r="H1" t="s">
        <v>5</v>
      </c>
      <c r="J1" t="s">
        <v>13</v>
      </c>
    </row>
    <row r="2" spans="1:22">
      <c r="A2" s="3">
        <v>101</v>
      </c>
      <c r="B2">
        <v>4</v>
      </c>
      <c r="C2">
        <v>0</v>
      </c>
      <c r="D2">
        <v>0</v>
      </c>
      <c r="E2">
        <v>0</v>
      </c>
      <c r="F2">
        <v>0</v>
      </c>
      <c r="G2" s="5">
        <v>300</v>
      </c>
      <c r="H2" s="1">
        <v>42909</v>
      </c>
      <c r="I2" s="1"/>
      <c r="J2">
        <v>80</v>
      </c>
      <c r="N2" t="str">
        <f>IF(G2=J2,"金额相符","不相符 ")</f>
        <v xml:space="preserve">不相符 </v>
      </c>
      <c r="O2" t="s">
        <v>51</v>
      </c>
    </row>
    <row r="3" spans="1:22">
      <c r="A3" s="3" t="s">
        <v>6</v>
      </c>
      <c r="B3">
        <v>11</v>
      </c>
      <c r="C3">
        <v>2</v>
      </c>
      <c r="D3">
        <v>0</v>
      </c>
      <c r="E3">
        <v>0</v>
      </c>
      <c r="F3">
        <v>0</v>
      </c>
      <c r="G3" s="5">
        <v>180</v>
      </c>
      <c r="H3" s="1">
        <v>42911</v>
      </c>
      <c r="I3" s="1"/>
      <c r="J3">
        <v>300</v>
      </c>
      <c r="N3" t="str">
        <f t="shared" ref="N3:N38" si="0">IF(G3=J3,"金额相符","不相符 ")</f>
        <v xml:space="preserve">不相符 </v>
      </c>
      <c r="O3" t="s">
        <v>58</v>
      </c>
      <c r="P3" t="s">
        <v>8</v>
      </c>
      <c r="Q3">
        <v>1700</v>
      </c>
      <c r="R3">
        <v>180</v>
      </c>
      <c r="S3">
        <v>1700</v>
      </c>
      <c r="T3" t="s">
        <v>66</v>
      </c>
      <c r="U3" s="1">
        <v>42911</v>
      </c>
    </row>
    <row r="4" spans="1:22">
      <c r="A4" s="3" t="s">
        <v>7</v>
      </c>
      <c r="B4">
        <v>22</v>
      </c>
      <c r="C4">
        <v>9</v>
      </c>
      <c r="D4">
        <v>0</v>
      </c>
      <c r="E4">
        <v>0</v>
      </c>
      <c r="F4">
        <v>0</v>
      </c>
      <c r="H4" s="1">
        <v>42908</v>
      </c>
      <c r="I4" s="1"/>
      <c r="J4">
        <v>800</v>
      </c>
      <c r="N4" t="str">
        <f t="shared" si="0"/>
        <v xml:space="preserve">不相符 </v>
      </c>
      <c r="O4" t="s">
        <v>58</v>
      </c>
      <c r="P4" t="s">
        <v>9</v>
      </c>
      <c r="Q4">
        <v>1000</v>
      </c>
      <c r="S4">
        <v>1000</v>
      </c>
      <c r="U4" s="1">
        <v>42910</v>
      </c>
    </row>
    <row r="5" spans="1:22">
      <c r="A5" s="3" t="s">
        <v>10</v>
      </c>
      <c r="B5">
        <v>84</v>
      </c>
      <c r="C5">
        <v>7</v>
      </c>
      <c r="D5">
        <v>0</v>
      </c>
      <c r="E5">
        <v>0</v>
      </c>
      <c r="F5">
        <v>0</v>
      </c>
      <c r="G5" s="5">
        <v>620</v>
      </c>
      <c r="H5" s="1">
        <v>42909</v>
      </c>
      <c r="I5" s="1"/>
      <c r="J5" s="8">
        <v>340</v>
      </c>
      <c r="K5" s="8">
        <v>620</v>
      </c>
      <c r="L5" s="8"/>
      <c r="M5" s="8"/>
      <c r="N5" t="str">
        <f t="shared" si="0"/>
        <v xml:space="preserve">不相符 </v>
      </c>
      <c r="O5" t="s">
        <v>51</v>
      </c>
    </row>
    <row r="6" spans="1:22">
      <c r="A6" s="3" t="s">
        <v>11</v>
      </c>
      <c r="B6">
        <v>84</v>
      </c>
      <c r="C6">
        <v>0</v>
      </c>
      <c r="D6">
        <v>0</v>
      </c>
      <c r="E6">
        <v>0</v>
      </c>
      <c r="F6">
        <v>0</v>
      </c>
      <c r="G6" s="5">
        <v>360</v>
      </c>
      <c r="H6" s="1">
        <v>42909</v>
      </c>
      <c r="I6" s="1"/>
      <c r="J6" s="8">
        <v>100</v>
      </c>
      <c r="K6" s="8">
        <v>120</v>
      </c>
      <c r="L6" s="8"/>
      <c r="M6" s="8"/>
      <c r="N6" t="str">
        <f t="shared" si="0"/>
        <v xml:space="preserve">不相符 </v>
      </c>
      <c r="O6" t="s">
        <v>52</v>
      </c>
    </row>
    <row r="7" spans="1:22">
      <c r="A7" s="3" t="s">
        <v>12</v>
      </c>
      <c r="B7">
        <v>53</v>
      </c>
      <c r="C7">
        <v>2</v>
      </c>
      <c r="D7">
        <v>0</v>
      </c>
      <c r="E7">
        <v>0</v>
      </c>
      <c r="F7">
        <v>0</v>
      </c>
      <c r="G7" s="5">
        <v>420</v>
      </c>
      <c r="H7" s="1">
        <v>42909</v>
      </c>
      <c r="I7" s="1"/>
      <c r="J7" s="8">
        <v>420</v>
      </c>
      <c r="N7" t="str">
        <f t="shared" si="0"/>
        <v>金额相符</v>
      </c>
      <c r="O7" t="s">
        <v>52</v>
      </c>
    </row>
    <row r="8" spans="1:22">
      <c r="A8" s="3" t="s">
        <v>8</v>
      </c>
      <c r="B8">
        <v>84</v>
      </c>
      <c r="C8">
        <v>5</v>
      </c>
      <c r="D8">
        <v>0</v>
      </c>
      <c r="E8">
        <v>0</v>
      </c>
      <c r="F8">
        <v>0</v>
      </c>
      <c r="G8" s="5">
        <v>1140</v>
      </c>
      <c r="H8" s="1">
        <v>42909</v>
      </c>
      <c r="I8" s="1"/>
      <c r="J8" s="8">
        <v>1140</v>
      </c>
      <c r="K8" s="8"/>
      <c r="L8" s="8"/>
      <c r="M8" s="8"/>
      <c r="N8" t="str">
        <f t="shared" si="0"/>
        <v>金额相符</v>
      </c>
      <c r="O8" t="s">
        <v>52</v>
      </c>
      <c r="S8">
        <v>100</v>
      </c>
      <c r="U8" s="1">
        <v>42908</v>
      </c>
    </row>
    <row r="9" spans="1:22">
      <c r="A9" s="3" t="s">
        <v>14</v>
      </c>
      <c r="B9">
        <v>39</v>
      </c>
      <c r="C9">
        <v>1</v>
      </c>
      <c r="D9">
        <v>0</v>
      </c>
      <c r="E9">
        <v>0</v>
      </c>
      <c r="F9">
        <v>0</v>
      </c>
      <c r="G9" s="5">
        <v>180</v>
      </c>
      <c r="H9" s="1">
        <v>42911</v>
      </c>
      <c r="I9" s="1"/>
      <c r="J9">
        <v>820</v>
      </c>
      <c r="N9" t="str">
        <f t="shared" si="0"/>
        <v xml:space="preserve">不相符 </v>
      </c>
      <c r="O9" t="s">
        <v>51</v>
      </c>
      <c r="S9">
        <v>1500</v>
      </c>
      <c r="U9" s="1">
        <v>42911</v>
      </c>
    </row>
    <row r="10" spans="1:22">
      <c r="A10" s="3" t="s">
        <v>15</v>
      </c>
      <c r="B10">
        <v>4</v>
      </c>
      <c r="C10">
        <v>0</v>
      </c>
      <c r="D10">
        <v>0</v>
      </c>
      <c r="E10">
        <v>0</v>
      </c>
      <c r="F10">
        <v>0</v>
      </c>
      <c r="G10" s="5">
        <v>100</v>
      </c>
      <c r="H10" s="1">
        <v>42909</v>
      </c>
      <c r="I10" s="1"/>
      <c r="J10">
        <v>80</v>
      </c>
      <c r="N10" t="str">
        <f t="shared" si="0"/>
        <v xml:space="preserve">不相符 </v>
      </c>
      <c r="O10" t="s">
        <v>58</v>
      </c>
      <c r="R10" s="1">
        <v>42910</v>
      </c>
      <c r="S10">
        <v>900</v>
      </c>
      <c r="T10" t="s">
        <v>39</v>
      </c>
      <c r="U10" s="1">
        <v>42910</v>
      </c>
      <c r="V10" t="s">
        <v>57</v>
      </c>
    </row>
    <row r="11" spans="1:22">
      <c r="A11" s="3" t="s">
        <v>16</v>
      </c>
      <c r="B11">
        <v>10</v>
      </c>
      <c r="C11">
        <v>1</v>
      </c>
      <c r="D11">
        <v>0</v>
      </c>
      <c r="E11">
        <v>0</v>
      </c>
      <c r="F11">
        <v>0</v>
      </c>
      <c r="G11" s="5">
        <v>140</v>
      </c>
      <c r="H11" s="1">
        <v>42909</v>
      </c>
      <c r="I11" s="1"/>
      <c r="J11" s="8">
        <v>140</v>
      </c>
      <c r="N11" t="str">
        <f t="shared" si="0"/>
        <v>金额相符</v>
      </c>
      <c r="O11" t="s">
        <v>52</v>
      </c>
      <c r="P11" t="s">
        <v>40</v>
      </c>
      <c r="S11">
        <v>120</v>
      </c>
      <c r="T11" t="s">
        <v>39</v>
      </c>
      <c r="U11" s="1">
        <v>42911</v>
      </c>
    </row>
    <row r="12" spans="1:22">
      <c r="A12" s="3" t="s">
        <v>17</v>
      </c>
      <c r="B12">
        <v>18</v>
      </c>
      <c r="C12">
        <v>0</v>
      </c>
      <c r="D12">
        <v>0</v>
      </c>
      <c r="E12">
        <v>0</v>
      </c>
      <c r="F12">
        <v>0</v>
      </c>
      <c r="G12" s="5">
        <v>160</v>
      </c>
      <c r="H12" s="1">
        <v>42909</v>
      </c>
      <c r="I12" s="1"/>
      <c r="J12" s="8">
        <v>60</v>
      </c>
      <c r="K12" s="8">
        <v>100</v>
      </c>
      <c r="L12" s="8"/>
      <c r="M12" s="8"/>
      <c r="N12" t="str">
        <f t="shared" si="0"/>
        <v xml:space="preserve">不相符 </v>
      </c>
      <c r="O12" t="s">
        <v>52</v>
      </c>
      <c r="S12">
        <v>640</v>
      </c>
      <c r="T12" t="s">
        <v>43</v>
      </c>
      <c r="U12" s="1">
        <v>42911</v>
      </c>
    </row>
    <row r="13" spans="1:22">
      <c r="A13" s="3" t="s">
        <v>18</v>
      </c>
      <c r="B13">
        <v>5</v>
      </c>
      <c r="C13">
        <v>1</v>
      </c>
      <c r="D13">
        <v>1</v>
      </c>
      <c r="E13">
        <v>0</v>
      </c>
      <c r="F13">
        <v>0</v>
      </c>
      <c r="G13" s="5">
        <v>60</v>
      </c>
      <c r="H13" s="1">
        <v>42909</v>
      </c>
      <c r="I13" s="1"/>
      <c r="J13">
        <v>200</v>
      </c>
      <c r="N13" t="str">
        <f t="shared" si="0"/>
        <v xml:space="preserve">不相符 </v>
      </c>
      <c r="O13" t="s">
        <v>58</v>
      </c>
      <c r="S13">
        <v>80</v>
      </c>
      <c r="T13" t="s">
        <v>43</v>
      </c>
      <c r="U13" s="1">
        <v>42911</v>
      </c>
    </row>
    <row r="14" spans="1:22">
      <c r="A14" s="3" t="s">
        <v>19</v>
      </c>
      <c r="B14">
        <v>32</v>
      </c>
      <c r="C14">
        <v>1</v>
      </c>
      <c r="D14">
        <v>0</v>
      </c>
      <c r="E14">
        <v>0</v>
      </c>
      <c r="F14">
        <v>0</v>
      </c>
      <c r="G14" s="5">
        <v>240</v>
      </c>
      <c r="H14" s="1">
        <v>42909</v>
      </c>
      <c r="I14" s="1"/>
      <c r="J14" s="8">
        <v>40</v>
      </c>
      <c r="K14" s="8"/>
      <c r="L14" s="8"/>
      <c r="M14" s="8"/>
      <c r="N14" t="str">
        <f t="shared" si="0"/>
        <v xml:space="preserve">不相符 </v>
      </c>
      <c r="O14" t="s">
        <v>58</v>
      </c>
      <c r="S14">
        <v>380</v>
      </c>
      <c r="T14" t="s">
        <v>54</v>
      </c>
      <c r="U14" s="1">
        <v>42911</v>
      </c>
    </row>
    <row r="15" spans="1:22">
      <c r="A15" s="3" t="s">
        <v>20</v>
      </c>
      <c r="B15">
        <v>92</v>
      </c>
      <c r="C15">
        <v>10</v>
      </c>
      <c r="D15">
        <v>1</v>
      </c>
      <c r="E15">
        <v>0</v>
      </c>
      <c r="F15">
        <v>0</v>
      </c>
      <c r="G15" s="5">
        <v>180</v>
      </c>
      <c r="H15" s="1">
        <v>42909</v>
      </c>
      <c r="I15" s="1"/>
      <c r="J15">
        <v>2300</v>
      </c>
      <c r="N15" t="str">
        <f t="shared" si="0"/>
        <v xml:space="preserve">不相符 </v>
      </c>
      <c r="S15">
        <v>180</v>
      </c>
      <c r="U15" s="1">
        <v>42891</v>
      </c>
    </row>
    <row r="16" spans="1:22">
      <c r="A16" s="3" t="s">
        <v>21</v>
      </c>
      <c r="B16">
        <v>33</v>
      </c>
      <c r="C16">
        <v>5</v>
      </c>
      <c r="D16">
        <v>0</v>
      </c>
      <c r="E16">
        <v>0</v>
      </c>
      <c r="F16">
        <v>0</v>
      </c>
      <c r="G16" s="5">
        <v>180</v>
      </c>
      <c r="H16" s="1">
        <v>42911</v>
      </c>
      <c r="I16" s="1"/>
      <c r="J16" s="8">
        <v>180</v>
      </c>
      <c r="N16" t="str">
        <f t="shared" si="0"/>
        <v>金额相符</v>
      </c>
      <c r="O16" t="s">
        <v>51</v>
      </c>
      <c r="P16" t="s">
        <v>50</v>
      </c>
      <c r="S16">
        <v>180</v>
      </c>
      <c r="T16" t="s">
        <v>45</v>
      </c>
      <c r="U16" s="1">
        <v>42892</v>
      </c>
    </row>
    <row r="17" spans="1:25">
      <c r="A17" s="3" t="s">
        <v>22</v>
      </c>
      <c r="B17">
        <v>99</v>
      </c>
      <c r="C17">
        <v>29</v>
      </c>
      <c r="D17">
        <v>0</v>
      </c>
      <c r="E17">
        <v>1</v>
      </c>
      <c r="F17">
        <v>0</v>
      </c>
      <c r="G17" s="5">
        <v>1760</v>
      </c>
      <c r="H17" s="1">
        <v>42909</v>
      </c>
      <c r="I17" s="1"/>
      <c r="J17">
        <v>3240</v>
      </c>
      <c r="N17" t="str">
        <f t="shared" si="0"/>
        <v xml:space="preserve">不相符 </v>
      </c>
      <c r="O17" t="s">
        <v>51</v>
      </c>
      <c r="S17">
        <v>400</v>
      </c>
      <c r="U17" s="1">
        <v>42892</v>
      </c>
      <c r="Y17">
        <v>41420</v>
      </c>
    </row>
    <row r="18" spans="1:25">
      <c r="A18" s="3" t="s">
        <v>23</v>
      </c>
      <c r="B18">
        <v>32</v>
      </c>
      <c r="C18">
        <v>6</v>
      </c>
      <c r="D18">
        <v>0</v>
      </c>
      <c r="E18">
        <v>0</v>
      </c>
      <c r="F18">
        <v>0</v>
      </c>
      <c r="G18" s="5">
        <v>400</v>
      </c>
      <c r="H18" s="1">
        <v>42910</v>
      </c>
      <c r="I18" s="1"/>
      <c r="J18" s="8">
        <v>400</v>
      </c>
      <c r="N18" t="str">
        <f t="shared" si="0"/>
        <v>金额相符</v>
      </c>
      <c r="O18" t="s">
        <v>51</v>
      </c>
      <c r="S18">
        <v>160</v>
      </c>
      <c r="U18" s="1">
        <v>42893</v>
      </c>
    </row>
    <row r="19" spans="1:25">
      <c r="A19" s="3" t="s">
        <v>24</v>
      </c>
      <c r="B19">
        <v>36</v>
      </c>
      <c r="C19">
        <v>7</v>
      </c>
      <c r="D19">
        <v>0</v>
      </c>
      <c r="E19">
        <v>0</v>
      </c>
      <c r="F19">
        <v>0</v>
      </c>
      <c r="G19" s="5">
        <v>840</v>
      </c>
      <c r="H19" s="1">
        <v>42909</v>
      </c>
      <c r="I19" s="1"/>
      <c r="J19" s="8">
        <v>840</v>
      </c>
      <c r="N19" t="str">
        <f t="shared" si="0"/>
        <v>金额相符</v>
      </c>
      <c r="O19" t="s">
        <v>58</v>
      </c>
      <c r="S19">
        <v>60</v>
      </c>
      <c r="T19" t="s">
        <v>41</v>
      </c>
      <c r="U19" s="1">
        <v>42893</v>
      </c>
    </row>
    <row r="20" spans="1:25">
      <c r="A20" s="3" t="s">
        <v>25</v>
      </c>
      <c r="B20">
        <v>41</v>
      </c>
      <c r="C20">
        <v>5</v>
      </c>
      <c r="D20">
        <v>0</v>
      </c>
      <c r="E20">
        <v>0</v>
      </c>
      <c r="F20">
        <v>0</v>
      </c>
      <c r="G20" s="5">
        <v>240</v>
      </c>
      <c r="H20" s="1">
        <v>42909</v>
      </c>
      <c r="I20" s="1"/>
      <c r="J20" s="8">
        <v>240</v>
      </c>
      <c r="N20" t="str">
        <f t="shared" si="0"/>
        <v>金额相符</v>
      </c>
      <c r="O20" t="s">
        <v>51</v>
      </c>
      <c r="S20">
        <v>200</v>
      </c>
      <c r="U20" s="1">
        <v>42895</v>
      </c>
      <c r="V20" t="s">
        <v>72</v>
      </c>
      <c r="W20" t="s">
        <v>70</v>
      </c>
      <c r="X20" s="1">
        <v>42922</v>
      </c>
      <c r="Y20">
        <v>320</v>
      </c>
    </row>
    <row r="21" spans="1:25">
      <c r="A21" s="3" t="s">
        <v>26</v>
      </c>
      <c r="B21">
        <v>24</v>
      </c>
      <c r="C21">
        <v>1</v>
      </c>
      <c r="D21">
        <v>0</v>
      </c>
      <c r="E21">
        <v>0</v>
      </c>
      <c r="F21">
        <v>0</v>
      </c>
      <c r="G21" s="5">
        <v>220</v>
      </c>
      <c r="H21" s="1">
        <v>42910</v>
      </c>
      <c r="I21" s="1"/>
      <c r="J21" s="5">
        <v>240</v>
      </c>
      <c r="K21" s="5"/>
      <c r="L21" s="5"/>
      <c r="M21" s="5"/>
      <c r="N21" t="str">
        <f t="shared" si="0"/>
        <v xml:space="preserve">不相符 </v>
      </c>
      <c r="O21" t="s">
        <v>52</v>
      </c>
      <c r="S21">
        <v>300</v>
      </c>
      <c r="U21" s="1">
        <v>42899</v>
      </c>
      <c r="X21" s="1">
        <v>42932</v>
      </c>
      <c r="Y21">
        <v>100</v>
      </c>
    </row>
    <row r="22" spans="1:25">
      <c r="A22" s="3" t="s">
        <v>28</v>
      </c>
      <c r="B22">
        <v>4</v>
      </c>
      <c r="C22">
        <v>1</v>
      </c>
      <c r="D22">
        <v>0</v>
      </c>
      <c r="E22">
        <v>0</v>
      </c>
      <c r="F22">
        <v>0</v>
      </c>
      <c r="H22" s="1">
        <v>42911</v>
      </c>
      <c r="I22" s="1"/>
      <c r="J22">
        <v>120</v>
      </c>
      <c r="N22" t="str">
        <f t="shared" si="0"/>
        <v xml:space="preserve">不相符 </v>
      </c>
      <c r="O22" t="s">
        <v>58</v>
      </c>
      <c r="Q22">
        <v>120</v>
      </c>
      <c r="R22" s="1">
        <v>42911</v>
      </c>
      <c r="S22">
        <v>100</v>
      </c>
      <c r="U22" s="1">
        <v>42900</v>
      </c>
    </row>
    <row r="23" spans="1:25">
      <c r="A23" s="3" t="s">
        <v>29</v>
      </c>
      <c r="B23">
        <v>30</v>
      </c>
      <c r="C23">
        <v>2</v>
      </c>
      <c r="D23">
        <v>0</v>
      </c>
      <c r="E23">
        <v>0</v>
      </c>
      <c r="F23">
        <v>0</v>
      </c>
      <c r="G23" s="5">
        <v>280</v>
      </c>
      <c r="H23" s="1">
        <v>42911</v>
      </c>
      <c r="I23" s="1"/>
      <c r="J23" s="8">
        <v>280</v>
      </c>
      <c r="K23" s="8">
        <v>20</v>
      </c>
      <c r="L23" s="8"/>
      <c r="M23" s="8"/>
      <c r="N23" t="str">
        <f t="shared" si="0"/>
        <v>金额相符</v>
      </c>
      <c r="O23" t="s">
        <v>51</v>
      </c>
      <c r="P23">
        <v>20</v>
      </c>
      <c r="S23">
        <v>1000</v>
      </c>
      <c r="U23" s="1">
        <v>42900</v>
      </c>
    </row>
    <row r="24" spans="1:25">
      <c r="A24" s="3" t="s">
        <v>30</v>
      </c>
      <c r="B24">
        <v>63</v>
      </c>
      <c r="C24">
        <v>8</v>
      </c>
      <c r="D24">
        <v>0</v>
      </c>
      <c r="E24">
        <v>0</v>
      </c>
      <c r="F24">
        <v>0</v>
      </c>
      <c r="G24" s="5">
        <v>80</v>
      </c>
      <c r="H24" s="1">
        <v>42910</v>
      </c>
      <c r="I24" s="1"/>
      <c r="J24" s="8">
        <v>80</v>
      </c>
      <c r="K24" s="8">
        <v>320</v>
      </c>
      <c r="L24" s="8"/>
      <c r="M24" s="8"/>
      <c r="N24" t="str">
        <f t="shared" si="0"/>
        <v>金额相符</v>
      </c>
      <c r="O24" t="s">
        <v>51</v>
      </c>
      <c r="S24">
        <v>200</v>
      </c>
      <c r="U24" s="1">
        <v>42901</v>
      </c>
      <c r="V24" t="s">
        <v>94</v>
      </c>
      <c r="W24" t="s">
        <v>93</v>
      </c>
      <c r="X24" s="1">
        <v>42942</v>
      </c>
      <c r="Y24">
        <v>1140</v>
      </c>
    </row>
    <row r="25" spans="1:25">
      <c r="A25" s="3" t="s">
        <v>31</v>
      </c>
      <c r="B25">
        <v>1</v>
      </c>
      <c r="C25">
        <v>0</v>
      </c>
      <c r="D25">
        <v>0</v>
      </c>
      <c r="E25">
        <v>0</v>
      </c>
      <c r="F25">
        <v>0</v>
      </c>
      <c r="G25" s="5">
        <v>20</v>
      </c>
      <c r="H25" s="1">
        <v>42892</v>
      </c>
      <c r="I25" s="1"/>
      <c r="J25">
        <v>20</v>
      </c>
      <c r="N25" t="str">
        <f t="shared" si="0"/>
        <v>金额相符</v>
      </c>
      <c r="O25" t="s">
        <v>51</v>
      </c>
      <c r="S25">
        <v>100</v>
      </c>
      <c r="U25" s="1">
        <v>42901</v>
      </c>
    </row>
    <row r="26" spans="1:25">
      <c r="A26" s="3" t="s">
        <v>32</v>
      </c>
      <c r="B26">
        <v>24</v>
      </c>
      <c r="C26">
        <v>4</v>
      </c>
      <c r="D26">
        <v>0</v>
      </c>
      <c r="E26">
        <v>0</v>
      </c>
      <c r="F26">
        <v>0</v>
      </c>
      <c r="G26" s="5">
        <v>660</v>
      </c>
      <c r="H26" s="1">
        <v>42909</v>
      </c>
      <c r="I26" s="1">
        <v>42942</v>
      </c>
      <c r="J26" s="8">
        <v>180</v>
      </c>
      <c r="K26" s="8">
        <v>320</v>
      </c>
      <c r="L26" s="8">
        <v>100</v>
      </c>
      <c r="M26" s="8">
        <v>480</v>
      </c>
      <c r="N26" t="str">
        <f t="shared" si="0"/>
        <v xml:space="preserve">不相符 </v>
      </c>
      <c r="O26" t="s">
        <v>52</v>
      </c>
      <c r="S26">
        <v>100</v>
      </c>
      <c r="T26" t="s">
        <v>41</v>
      </c>
      <c r="U26" s="1">
        <v>42903</v>
      </c>
    </row>
    <row r="27" spans="1:25">
      <c r="A27" s="3" t="s">
        <v>33</v>
      </c>
      <c r="B27">
        <v>52</v>
      </c>
      <c r="C27">
        <v>1</v>
      </c>
      <c r="D27">
        <v>0</v>
      </c>
      <c r="E27">
        <v>0</v>
      </c>
      <c r="F27">
        <v>0</v>
      </c>
      <c r="G27" s="5">
        <v>340</v>
      </c>
      <c r="H27" s="1">
        <v>42909</v>
      </c>
      <c r="I27" s="1"/>
      <c r="J27">
        <v>1080</v>
      </c>
      <c r="N27" t="str">
        <f t="shared" si="0"/>
        <v xml:space="preserve">不相符 </v>
      </c>
      <c r="O27" t="s">
        <v>59</v>
      </c>
      <c r="S27">
        <v>100</v>
      </c>
      <c r="U27" s="1">
        <v>42908</v>
      </c>
      <c r="V27" t="s">
        <v>73</v>
      </c>
      <c r="W27" t="s">
        <v>39</v>
      </c>
      <c r="X27" s="1">
        <v>42920</v>
      </c>
      <c r="Y27">
        <v>200</v>
      </c>
    </row>
    <row r="28" spans="1:25">
      <c r="A28" s="3" t="s">
        <v>34</v>
      </c>
      <c r="B28">
        <v>43</v>
      </c>
      <c r="C28">
        <v>4</v>
      </c>
      <c r="D28">
        <v>0</v>
      </c>
      <c r="E28">
        <v>0</v>
      </c>
      <c r="F28">
        <v>0</v>
      </c>
      <c r="G28" s="9">
        <v>140</v>
      </c>
      <c r="H28" s="1">
        <v>42908</v>
      </c>
      <c r="I28" s="1"/>
      <c r="J28" s="8">
        <v>40</v>
      </c>
      <c r="K28" s="8">
        <v>200</v>
      </c>
      <c r="L28" s="8"/>
      <c r="M28" s="8"/>
      <c r="N28" t="str">
        <f t="shared" si="0"/>
        <v xml:space="preserve">不相符 </v>
      </c>
      <c r="O28" t="s">
        <v>58</v>
      </c>
      <c r="S28">
        <v>200</v>
      </c>
      <c r="T28" t="s">
        <v>42</v>
      </c>
      <c r="U28" s="1">
        <v>42909</v>
      </c>
      <c r="X28" s="1">
        <v>42932</v>
      </c>
      <c r="Y28">
        <v>180</v>
      </c>
    </row>
    <row r="29" spans="1:25">
      <c r="A29" s="3" t="s">
        <v>35</v>
      </c>
      <c r="B29">
        <v>123</v>
      </c>
      <c r="C29">
        <v>20</v>
      </c>
      <c r="D29">
        <v>0</v>
      </c>
      <c r="E29">
        <v>0</v>
      </c>
      <c r="F29">
        <v>0</v>
      </c>
      <c r="H29" s="1">
        <v>42911</v>
      </c>
      <c r="I29" s="1"/>
      <c r="J29">
        <v>3260</v>
      </c>
      <c r="N29" t="str">
        <f t="shared" si="0"/>
        <v xml:space="preserve">不相符 </v>
      </c>
      <c r="O29" t="s">
        <v>58</v>
      </c>
      <c r="S29">
        <v>1340</v>
      </c>
      <c r="T29" t="s">
        <v>44</v>
      </c>
      <c r="U29" s="1">
        <v>42911</v>
      </c>
      <c r="X29" s="1">
        <v>42941</v>
      </c>
      <c r="Y29">
        <v>40</v>
      </c>
    </row>
    <row r="30" spans="1:25">
      <c r="A30" s="3" t="s">
        <v>36</v>
      </c>
      <c r="B30">
        <v>10</v>
      </c>
      <c r="C30">
        <v>1</v>
      </c>
      <c r="D30">
        <v>0</v>
      </c>
      <c r="E30">
        <v>0</v>
      </c>
      <c r="F30">
        <v>0</v>
      </c>
      <c r="G30" s="5">
        <v>720</v>
      </c>
      <c r="H30" s="1">
        <v>42909</v>
      </c>
      <c r="I30" s="1"/>
      <c r="J30">
        <v>240</v>
      </c>
      <c r="N30" t="str">
        <f t="shared" si="0"/>
        <v xml:space="preserve">不相符 </v>
      </c>
      <c r="O30" t="s">
        <v>52</v>
      </c>
      <c r="S30">
        <v>2300</v>
      </c>
      <c r="U30" s="1">
        <v>42912</v>
      </c>
    </row>
    <row r="31" spans="1:25">
      <c r="A31" s="3" t="s">
        <v>37</v>
      </c>
      <c r="B31">
        <v>46</v>
      </c>
      <c r="C31">
        <v>2</v>
      </c>
      <c r="D31">
        <v>0</v>
      </c>
      <c r="E31">
        <v>0</v>
      </c>
      <c r="F31">
        <v>0</v>
      </c>
      <c r="G31" s="5">
        <v>400</v>
      </c>
      <c r="H31" s="1">
        <v>42911</v>
      </c>
      <c r="I31" s="1"/>
      <c r="J31">
        <v>1000</v>
      </c>
      <c r="N31" t="str">
        <f t="shared" si="0"/>
        <v xml:space="preserve">不相符 </v>
      </c>
      <c r="O31" t="s">
        <v>51</v>
      </c>
      <c r="S31">
        <v>580</v>
      </c>
      <c r="T31" t="s">
        <v>47</v>
      </c>
      <c r="U31" s="1">
        <v>42912</v>
      </c>
    </row>
    <row r="32" spans="1:25">
      <c r="A32" s="3" t="s">
        <v>38</v>
      </c>
      <c r="B32">
        <v>51</v>
      </c>
      <c r="C32">
        <v>8</v>
      </c>
      <c r="D32">
        <v>0</v>
      </c>
      <c r="E32">
        <v>0</v>
      </c>
      <c r="F32">
        <v>0</v>
      </c>
      <c r="G32" s="5">
        <v>900</v>
      </c>
      <c r="H32" s="1">
        <v>42911</v>
      </c>
      <c r="I32" s="1"/>
      <c r="J32" s="8">
        <v>300</v>
      </c>
      <c r="K32" s="8">
        <v>900</v>
      </c>
      <c r="L32" s="8"/>
      <c r="M32" s="8"/>
      <c r="N32" t="str">
        <f t="shared" si="0"/>
        <v xml:space="preserve">不相符 </v>
      </c>
      <c r="O32" t="s">
        <v>52</v>
      </c>
      <c r="P32" t="s">
        <v>68</v>
      </c>
      <c r="Q32" s="11">
        <v>12</v>
      </c>
      <c r="S32">
        <v>20</v>
      </c>
      <c r="T32" t="s">
        <v>48</v>
      </c>
      <c r="V32" t="s">
        <v>71</v>
      </c>
      <c r="W32" t="s">
        <v>41</v>
      </c>
      <c r="X32" s="1">
        <v>42924</v>
      </c>
      <c r="Y32">
        <v>100</v>
      </c>
    </row>
    <row r="33" spans="1:25">
      <c r="A33" s="3" t="s">
        <v>46</v>
      </c>
      <c r="B33">
        <v>57</v>
      </c>
      <c r="C33">
        <v>5</v>
      </c>
      <c r="D33">
        <v>1</v>
      </c>
      <c r="E33">
        <v>0</v>
      </c>
      <c r="F33">
        <v>0</v>
      </c>
      <c r="G33" s="5">
        <v>480</v>
      </c>
      <c r="H33" s="1">
        <v>42907</v>
      </c>
      <c r="I33" s="1"/>
      <c r="J33">
        <v>1400</v>
      </c>
      <c r="N33" t="str">
        <f t="shared" si="0"/>
        <v xml:space="preserve">不相符 </v>
      </c>
      <c r="O33" t="s">
        <v>53</v>
      </c>
    </row>
    <row r="34" spans="1:25">
      <c r="A34" s="3" t="s">
        <v>49</v>
      </c>
      <c r="B34">
        <v>18</v>
      </c>
      <c r="C34">
        <v>1</v>
      </c>
      <c r="D34">
        <v>0</v>
      </c>
      <c r="E34">
        <v>0</v>
      </c>
      <c r="F34">
        <v>0</v>
      </c>
      <c r="G34" s="5">
        <v>120</v>
      </c>
      <c r="H34" s="1">
        <v>42911</v>
      </c>
      <c r="I34" s="1"/>
      <c r="J34" s="8">
        <v>120</v>
      </c>
      <c r="N34" t="str">
        <f t="shared" si="0"/>
        <v>金额相符</v>
      </c>
      <c r="O34" t="s">
        <v>52</v>
      </c>
    </row>
    <row r="35" spans="1:25">
      <c r="A35" s="3" t="s">
        <v>55</v>
      </c>
      <c r="B35">
        <v>0</v>
      </c>
      <c r="C35">
        <v>2</v>
      </c>
      <c r="D35">
        <v>0</v>
      </c>
      <c r="E35">
        <v>0</v>
      </c>
      <c r="F35">
        <v>0</v>
      </c>
      <c r="H35" s="1">
        <v>42889</v>
      </c>
      <c r="J35" s="8">
        <v>40</v>
      </c>
      <c r="N35" t="str">
        <f t="shared" si="0"/>
        <v xml:space="preserve">不相符 </v>
      </c>
      <c r="O35" t="s">
        <v>52</v>
      </c>
    </row>
    <row r="36" spans="1:25">
      <c r="A36" s="6" t="s">
        <v>67</v>
      </c>
      <c r="B36">
        <v>0</v>
      </c>
      <c r="C36">
        <v>0</v>
      </c>
      <c r="D36">
        <v>0</v>
      </c>
      <c r="E36">
        <v>0</v>
      </c>
      <c r="F36">
        <v>4</v>
      </c>
      <c r="G36" s="5">
        <v>300</v>
      </c>
      <c r="H36" s="1">
        <v>42911</v>
      </c>
      <c r="J36">
        <v>1200</v>
      </c>
      <c r="N36" t="str">
        <f t="shared" si="0"/>
        <v xml:space="preserve">不相符 </v>
      </c>
      <c r="O36" t="s">
        <v>59</v>
      </c>
      <c r="Q36" t="s">
        <v>60</v>
      </c>
      <c r="R36">
        <v>70</v>
      </c>
      <c r="S36">
        <v>10</v>
      </c>
      <c r="T36">
        <v>1</v>
      </c>
      <c r="U36">
        <v>0</v>
      </c>
      <c r="V36" t="s">
        <v>74</v>
      </c>
      <c r="W36" t="s">
        <v>75</v>
      </c>
      <c r="X36" s="1">
        <v>42937</v>
      </c>
      <c r="Y36">
        <v>480</v>
      </c>
    </row>
    <row r="37" spans="1:25">
      <c r="A37" s="7" t="s">
        <v>69</v>
      </c>
      <c r="B37">
        <v>1</v>
      </c>
      <c r="D37">
        <v>2</v>
      </c>
      <c r="E37">
        <v>0</v>
      </c>
      <c r="F37">
        <v>0</v>
      </c>
      <c r="H37" s="1">
        <v>42911</v>
      </c>
      <c r="J37" s="8">
        <v>20</v>
      </c>
      <c r="K37" s="8"/>
      <c r="L37" s="8"/>
      <c r="M37" s="8"/>
      <c r="N37" t="str">
        <f t="shared" si="0"/>
        <v xml:space="preserve">不相符 </v>
      </c>
    </row>
    <row r="38" spans="1:25">
      <c r="A38" s="7" t="s">
        <v>42</v>
      </c>
      <c r="B38">
        <v>5</v>
      </c>
      <c r="C38">
        <v>0</v>
      </c>
      <c r="D38">
        <v>0</v>
      </c>
      <c r="E38">
        <v>0</v>
      </c>
      <c r="F38">
        <v>0</v>
      </c>
      <c r="H38" s="1">
        <v>42911</v>
      </c>
      <c r="J38" s="8">
        <v>60</v>
      </c>
      <c r="N38" t="str">
        <f t="shared" si="0"/>
        <v xml:space="preserve">不相符 </v>
      </c>
      <c r="O38" t="s">
        <v>59</v>
      </c>
    </row>
    <row r="39" spans="1:25">
      <c r="A39" s="3" t="s">
        <v>64</v>
      </c>
      <c r="B39">
        <f>SUM(B2:B38)</f>
        <v>1335</v>
      </c>
      <c r="C39">
        <f t="shared" ref="C39:F39" si="1">SUM(C2:C38)</f>
        <v>151</v>
      </c>
      <c r="D39">
        <f t="shared" si="1"/>
        <v>5</v>
      </c>
      <c r="E39">
        <f t="shared" si="1"/>
        <v>1</v>
      </c>
      <c r="F39">
        <f t="shared" si="1"/>
        <v>4</v>
      </c>
      <c r="G39">
        <f>SUM(G2:G38)</f>
        <v>12160</v>
      </c>
    </row>
    <row r="40" spans="1:25">
      <c r="V40" t="s">
        <v>76</v>
      </c>
      <c r="W40" t="s">
        <v>68</v>
      </c>
      <c r="X40" s="1">
        <v>42939</v>
      </c>
      <c r="Y40">
        <v>300</v>
      </c>
    </row>
    <row r="41" spans="1:25">
      <c r="X41" s="1">
        <v>42941</v>
      </c>
      <c r="Y41">
        <v>900</v>
      </c>
    </row>
    <row r="42" spans="1:25">
      <c r="N42" s="3" t="s">
        <v>63</v>
      </c>
      <c r="P42" s="10" t="s">
        <v>62</v>
      </c>
      <c r="Q42" s="10"/>
      <c r="R42" s="10"/>
    </row>
    <row r="43" spans="1:25">
      <c r="G43" t="s">
        <v>65</v>
      </c>
      <c r="H43" s="2">
        <v>0.03</v>
      </c>
      <c r="I43" s="2"/>
      <c r="N43" s="2">
        <v>0.1</v>
      </c>
      <c r="O43" s="2"/>
      <c r="P43" s="2">
        <v>0.05</v>
      </c>
      <c r="Q43" s="2">
        <v>0.15</v>
      </c>
      <c r="R43" t="s">
        <v>61</v>
      </c>
    </row>
    <row r="44" spans="1:25">
      <c r="G44">
        <f>G39*0.33</f>
        <v>4012.8</v>
      </c>
      <c r="H44">
        <f>G39*3%</f>
        <v>364.8</v>
      </c>
      <c r="J44" s="4"/>
      <c r="K44" s="4"/>
      <c r="L44" s="4"/>
      <c r="M44" s="4"/>
      <c r="N44">
        <f>(SUM(G2:G35)*N43)</f>
        <v>1186</v>
      </c>
      <c r="P44">
        <f>(SUM(G2:G35))*0.05</f>
        <v>593</v>
      </c>
      <c r="Q44">
        <f>(SUM(G2:G35)*Q43)</f>
        <v>1779</v>
      </c>
      <c r="R44">
        <f>SUM(P44:Q44)</f>
        <v>2372</v>
      </c>
      <c r="V44" t="s">
        <v>78</v>
      </c>
      <c r="W44" t="s">
        <v>77</v>
      </c>
      <c r="X44" s="1">
        <v>42940</v>
      </c>
      <c r="Y44">
        <v>420</v>
      </c>
    </row>
    <row r="46" spans="1:25">
      <c r="H46" s="2">
        <v>0.7</v>
      </c>
      <c r="I46" s="2"/>
      <c r="J46" s="2">
        <v>0.3</v>
      </c>
      <c r="K46" s="2"/>
      <c r="L46" s="2"/>
      <c r="M46" s="2"/>
    </row>
    <row r="47" spans="1:25">
      <c r="H47">
        <f>H44*H46</f>
        <v>255.35999999999999</v>
      </c>
      <c r="J47">
        <f>H44*J46</f>
        <v>109.44</v>
      </c>
    </row>
    <row r="48" spans="1:25">
      <c r="V48" t="s">
        <v>80</v>
      </c>
      <c r="W48" t="s">
        <v>79</v>
      </c>
      <c r="X48" s="1">
        <v>42941</v>
      </c>
      <c r="Y48">
        <v>60</v>
      </c>
    </row>
    <row r="51" spans="22:26">
      <c r="V51" t="s">
        <v>82</v>
      </c>
      <c r="W51" t="s">
        <v>81</v>
      </c>
      <c r="X51" s="1">
        <v>42941</v>
      </c>
      <c r="Y51">
        <v>120</v>
      </c>
    </row>
    <row r="54" spans="22:26">
      <c r="V54" t="s">
        <v>84</v>
      </c>
      <c r="W54" t="s">
        <v>83</v>
      </c>
      <c r="X54" s="1">
        <v>42941</v>
      </c>
      <c r="Y54">
        <v>280</v>
      </c>
      <c r="Z54">
        <v>20</v>
      </c>
    </row>
    <row r="57" spans="22:26">
      <c r="V57" t="s">
        <v>86</v>
      </c>
      <c r="W57" t="s">
        <v>85</v>
      </c>
      <c r="X57" s="1">
        <v>42941</v>
      </c>
      <c r="Y57">
        <v>840</v>
      </c>
    </row>
    <row r="60" spans="22:26">
      <c r="V60" t="s">
        <v>88</v>
      </c>
      <c r="W60" t="s">
        <v>87</v>
      </c>
      <c r="X60" s="1">
        <v>42941</v>
      </c>
      <c r="Y60">
        <v>140</v>
      </c>
    </row>
    <row r="63" spans="22:26">
      <c r="V63" t="s">
        <v>90</v>
      </c>
      <c r="W63" t="s">
        <v>89</v>
      </c>
      <c r="X63" s="1">
        <v>42941</v>
      </c>
      <c r="Y63">
        <v>240</v>
      </c>
    </row>
    <row r="65" spans="22:25">
      <c r="V65" t="s">
        <v>92</v>
      </c>
      <c r="W65" t="s">
        <v>91</v>
      </c>
      <c r="X65" s="1">
        <v>42941</v>
      </c>
      <c r="Y65">
        <v>40</v>
      </c>
    </row>
    <row r="68" spans="22:25">
      <c r="V68" t="s">
        <v>96</v>
      </c>
      <c r="W68" t="s">
        <v>95</v>
      </c>
      <c r="X68" s="1">
        <v>42942</v>
      </c>
      <c r="Y68">
        <v>180</v>
      </c>
    </row>
  </sheetData>
  <mergeCells count="1">
    <mergeCell ref="P42:R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2017-06-25T06:42:46Z</dcterms:created>
  <dcterms:modified xsi:type="dcterms:W3CDTF">2017-07-28T01:37:25Z</dcterms:modified>
</cp:coreProperties>
</file>