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Sheet1!$A$1:$Q$42</definedName>
  </definedNames>
  <calcPr calcId="152511"/>
</workbook>
</file>

<file path=xl/calcChain.xml><?xml version="1.0" encoding="utf-8"?>
<calcChain xmlns="http://schemas.openxmlformats.org/spreadsheetml/2006/main">
  <c r="D29" i="1" l="1"/>
  <c r="N29" i="1" s="1"/>
  <c r="D30" i="1"/>
  <c r="N30" i="1" s="1"/>
  <c r="D31" i="1"/>
  <c r="O31" i="1" s="1"/>
  <c r="D32" i="1"/>
  <c r="N32" i="1" s="1"/>
  <c r="D33" i="1"/>
  <c r="N33" i="1" s="1"/>
  <c r="D34" i="1"/>
  <c r="N34" i="1" s="1"/>
  <c r="D35" i="1"/>
  <c r="O35" i="1" s="1"/>
  <c r="D36" i="1"/>
  <c r="N36" i="1" s="1"/>
  <c r="D37" i="1"/>
  <c r="N37" i="1" s="1"/>
  <c r="D38" i="1"/>
  <c r="N38" i="1" s="1"/>
  <c r="D39" i="1"/>
  <c r="O39" i="1" s="1"/>
  <c r="D40" i="1"/>
  <c r="N40" i="1" s="1"/>
  <c r="D4" i="1"/>
  <c r="D5" i="1"/>
  <c r="D6" i="1"/>
  <c r="D7" i="1"/>
  <c r="O7" i="1" s="1"/>
  <c r="D8" i="1"/>
  <c r="D9" i="1"/>
  <c r="D10" i="1"/>
  <c r="D11" i="1"/>
  <c r="O11" i="1" s="1"/>
  <c r="D12" i="1"/>
  <c r="D13" i="1"/>
  <c r="D14" i="1"/>
  <c r="D15" i="1"/>
  <c r="O15" i="1" s="1"/>
  <c r="D16" i="1"/>
  <c r="D17" i="1"/>
  <c r="D18" i="1"/>
  <c r="D19" i="1"/>
  <c r="O19" i="1" s="1"/>
  <c r="D20" i="1"/>
  <c r="D21" i="1"/>
  <c r="D22" i="1"/>
  <c r="D23" i="1"/>
  <c r="O23" i="1" s="1"/>
  <c r="D24" i="1"/>
  <c r="D25" i="1"/>
  <c r="D26" i="1"/>
  <c r="D27" i="1"/>
  <c r="O27" i="1" s="1"/>
  <c r="D28" i="1"/>
  <c r="D3" i="1"/>
  <c r="O33" i="1"/>
  <c r="O37" i="1"/>
  <c r="O29" i="1"/>
  <c r="O5" i="1"/>
  <c r="O9" i="1"/>
  <c r="O13" i="1"/>
  <c r="O17" i="1"/>
  <c r="O21" i="1"/>
  <c r="O25" i="1"/>
  <c r="N3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31" i="1"/>
  <c r="N35" i="1"/>
  <c r="N39" i="1"/>
  <c r="K40" i="1"/>
  <c r="K39" i="1"/>
  <c r="O26" i="1" l="1"/>
  <c r="O24" i="1"/>
  <c r="O22" i="1"/>
  <c r="O20" i="1"/>
  <c r="O18" i="1"/>
  <c r="O16" i="1"/>
  <c r="O14" i="1"/>
  <c r="O12" i="1"/>
  <c r="O10" i="1"/>
  <c r="O8" i="1"/>
  <c r="O6" i="1"/>
  <c r="O4" i="1"/>
  <c r="O32" i="1"/>
  <c r="O30" i="1"/>
  <c r="O28" i="1"/>
  <c r="O40" i="1"/>
  <c r="O38" i="1"/>
  <c r="O36" i="1"/>
  <c r="O34" i="1"/>
  <c r="K20" i="1" l="1"/>
  <c r="F41" i="1" l="1"/>
  <c r="G41" i="1"/>
  <c r="R39" i="1" s="1"/>
  <c r="H41" i="1"/>
  <c r="J41" i="1"/>
  <c r="R33" i="1" s="1"/>
  <c r="E41" i="1"/>
  <c r="R35" i="1" s="1"/>
  <c r="K4" i="1" l="1"/>
  <c r="M4" i="1" s="1"/>
  <c r="K5" i="1"/>
  <c r="M5" i="1" s="1"/>
  <c r="K6" i="1"/>
  <c r="M6" i="1" s="1"/>
  <c r="K7" i="1"/>
  <c r="M7" i="1" s="1"/>
  <c r="K8" i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M15" i="1" s="1"/>
  <c r="K16" i="1"/>
  <c r="M16" i="1" s="1"/>
  <c r="K17" i="1"/>
  <c r="M17" i="1" s="1"/>
  <c r="K18" i="1"/>
  <c r="M18" i="1" s="1"/>
  <c r="K19" i="1"/>
  <c r="M19" i="1" s="1"/>
  <c r="K21" i="1"/>
  <c r="M21" i="1" s="1"/>
  <c r="K22" i="1"/>
  <c r="M22" i="1" s="1"/>
  <c r="K23" i="1"/>
  <c r="M23" i="1" s="1"/>
  <c r="K24" i="1"/>
  <c r="M24" i="1" s="1"/>
  <c r="K25" i="1"/>
  <c r="M25" i="1" s="1"/>
  <c r="K26" i="1"/>
  <c r="K27" i="1"/>
  <c r="M27" i="1" s="1"/>
  <c r="K28" i="1"/>
  <c r="M28" i="1" s="1"/>
  <c r="K29" i="1"/>
  <c r="M29" i="1" s="1"/>
  <c r="K30" i="1"/>
  <c r="M30" i="1" s="1"/>
  <c r="K31" i="1"/>
  <c r="M31" i="1" s="1"/>
  <c r="K32" i="1"/>
  <c r="M32" i="1" s="1"/>
  <c r="K33" i="1"/>
  <c r="M33" i="1" s="1"/>
  <c r="K34" i="1"/>
  <c r="M34" i="1" s="1"/>
  <c r="K35" i="1"/>
  <c r="M35" i="1" s="1"/>
  <c r="K36" i="1"/>
  <c r="M36" i="1" s="1"/>
  <c r="K37" i="1"/>
  <c r="M37" i="1" s="1"/>
  <c r="K38" i="1"/>
  <c r="M38" i="1" s="1"/>
  <c r="M39" i="1"/>
  <c r="M40" i="1"/>
  <c r="K3" i="1"/>
  <c r="M3" i="1" s="1"/>
  <c r="L24" i="1"/>
  <c r="L35" i="1"/>
  <c r="K41" i="1" l="1"/>
  <c r="M8" i="1"/>
  <c r="M20" i="1"/>
  <c r="M41" i="1" s="1"/>
  <c r="M26" i="1"/>
  <c r="C41" i="1"/>
  <c r="R37" i="1" s="1"/>
  <c r="L39" i="1"/>
  <c r="L3" i="1"/>
  <c r="L4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5" i="1"/>
  <c r="L26" i="1"/>
  <c r="L27" i="1"/>
  <c r="L28" i="1"/>
  <c r="L29" i="1"/>
  <c r="L30" i="1"/>
  <c r="L31" i="1"/>
  <c r="L32" i="1"/>
  <c r="L33" i="1"/>
  <c r="L34" i="1"/>
  <c r="L36" i="1"/>
  <c r="L37" i="1"/>
  <c r="L38" i="1"/>
  <c r="L40" i="1"/>
  <c r="D41" i="1" l="1"/>
  <c r="L5" i="1"/>
  <c r="L41" i="1" s="1"/>
  <c r="P41" i="1" s="1"/>
  <c r="R41" i="1" l="1"/>
  <c r="P39" i="1"/>
  <c r="Q39" i="1" s="1"/>
  <c r="P40" i="1"/>
  <c r="Q40" i="1" s="1"/>
  <c r="N41" i="1"/>
  <c r="O41" i="1"/>
  <c r="Q41" i="1" l="1"/>
</calcChain>
</file>

<file path=xl/sharedStrings.xml><?xml version="1.0" encoding="utf-8"?>
<sst xmlns="http://schemas.openxmlformats.org/spreadsheetml/2006/main" count="66" uniqueCount="66">
  <si>
    <t>部门</t>
    <phoneticPr fontId="3" type="noConversion"/>
  </si>
  <si>
    <t>十里</t>
    <phoneticPr fontId="1" type="noConversion"/>
  </si>
  <si>
    <t>古田</t>
    <phoneticPr fontId="1" type="noConversion"/>
  </si>
  <si>
    <t>关山</t>
    <phoneticPr fontId="1" type="noConversion"/>
  </si>
  <si>
    <t>黄鹤楼</t>
    <phoneticPr fontId="1" type="noConversion"/>
  </si>
  <si>
    <t>复兴村</t>
    <phoneticPr fontId="1" type="noConversion"/>
  </si>
  <si>
    <t>广埠屯</t>
    <phoneticPr fontId="1" type="noConversion"/>
  </si>
  <si>
    <t>惠济</t>
    <phoneticPr fontId="1" type="noConversion"/>
  </si>
  <si>
    <t>七里</t>
    <phoneticPr fontId="1" type="noConversion"/>
  </si>
  <si>
    <t>简易</t>
    <phoneticPr fontId="1" type="noConversion"/>
  </si>
  <si>
    <t>石牌岭</t>
    <phoneticPr fontId="1" type="noConversion"/>
  </si>
  <si>
    <t>幸福村</t>
  </si>
  <si>
    <t>北湖</t>
    <phoneticPr fontId="1" type="noConversion"/>
  </si>
  <si>
    <t>革新</t>
    <phoneticPr fontId="1" type="noConversion"/>
  </si>
  <si>
    <t>增值部提成3%</t>
    <phoneticPr fontId="3" type="noConversion"/>
  </si>
  <si>
    <t>销售数量40元</t>
    <phoneticPr fontId="3" type="noConversion"/>
  </si>
  <si>
    <t>海员</t>
    <phoneticPr fontId="1" type="noConversion"/>
  </si>
  <si>
    <t>华苑</t>
    <phoneticPr fontId="1" type="noConversion"/>
  </si>
  <si>
    <t>仁寿</t>
    <phoneticPr fontId="1" type="noConversion"/>
  </si>
  <si>
    <t>邮科</t>
    <phoneticPr fontId="1" type="noConversion"/>
  </si>
  <si>
    <t>渣家安静</t>
    <phoneticPr fontId="1" type="noConversion"/>
  </si>
  <si>
    <t>中北</t>
    <phoneticPr fontId="1" type="noConversion"/>
  </si>
  <si>
    <t>洲头</t>
    <phoneticPr fontId="1" type="noConversion"/>
  </si>
  <si>
    <t xml:space="preserve">武船 </t>
    <phoneticPr fontId="1" type="noConversion"/>
  </si>
  <si>
    <t>龙江</t>
    <phoneticPr fontId="1" type="noConversion"/>
  </si>
  <si>
    <t>汉中</t>
    <phoneticPr fontId="1" type="noConversion"/>
  </si>
  <si>
    <t>晒湖</t>
    <phoneticPr fontId="1" type="noConversion"/>
  </si>
  <si>
    <t>双柏</t>
    <phoneticPr fontId="1" type="noConversion"/>
  </si>
  <si>
    <t>八古墩</t>
    <phoneticPr fontId="1" type="noConversion"/>
  </si>
  <si>
    <t>堤角</t>
    <phoneticPr fontId="1" type="noConversion"/>
  </si>
  <si>
    <t>东亭</t>
    <phoneticPr fontId="1" type="noConversion"/>
  </si>
  <si>
    <t>古驿道</t>
    <phoneticPr fontId="1" type="noConversion"/>
  </si>
  <si>
    <t>连城</t>
    <phoneticPr fontId="1" type="noConversion"/>
  </si>
  <si>
    <t>农讲所</t>
    <phoneticPr fontId="1" type="noConversion"/>
  </si>
  <si>
    <t>武车</t>
    <phoneticPr fontId="1" type="noConversion"/>
  </si>
  <si>
    <t>审批：</t>
    <phoneticPr fontId="1" type="noConversion"/>
  </si>
  <si>
    <t>增值部张波</t>
    <phoneticPr fontId="3" type="noConversion"/>
  </si>
  <si>
    <t>客服15%</t>
    <phoneticPr fontId="3" type="noConversion"/>
  </si>
  <si>
    <t>门店提成12%+3%</t>
    <phoneticPr fontId="3" type="noConversion"/>
  </si>
  <si>
    <t>总金额</t>
    <phoneticPr fontId="1" type="noConversion"/>
  </si>
  <si>
    <t>张家湾</t>
  </si>
  <si>
    <t>备注</t>
    <phoneticPr fontId="3" type="noConversion"/>
  </si>
  <si>
    <t>增值部邹玉志</t>
    <phoneticPr fontId="3" type="noConversion"/>
  </si>
  <si>
    <t>市场发展部</t>
    <phoneticPr fontId="3" type="noConversion"/>
  </si>
  <si>
    <t>增值业务部</t>
    <phoneticPr fontId="3" type="noConversion"/>
  </si>
  <si>
    <t>已对未查到进行单</t>
    <phoneticPr fontId="3" type="noConversion"/>
  </si>
  <si>
    <t>已对</t>
    <phoneticPr fontId="3" type="noConversion"/>
  </si>
  <si>
    <t>未对</t>
    <phoneticPr fontId="3" type="noConversion"/>
  </si>
  <si>
    <t>杨园</t>
    <phoneticPr fontId="1" type="noConversion"/>
  </si>
  <si>
    <t>保险销售份数</t>
    <phoneticPr fontId="3" type="noConversion"/>
  </si>
  <si>
    <t>客服销售金额</t>
    <phoneticPr fontId="1" type="noConversion"/>
  </si>
  <si>
    <t>门店销售金额</t>
    <phoneticPr fontId="1" type="noConversion"/>
  </si>
  <si>
    <t>提成总额</t>
    <phoneticPr fontId="1" type="noConversion"/>
  </si>
  <si>
    <t>门店单独销售提成30%</t>
    <phoneticPr fontId="3" type="noConversion"/>
  </si>
  <si>
    <t>20元销售数量</t>
    <phoneticPr fontId="3" type="noConversion"/>
  </si>
  <si>
    <t>40元销售数量</t>
    <phoneticPr fontId="3" type="noConversion"/>
  </si>
  <si>
    <t>60元销售数量</t>
    <phoneticPr fontId="3" type="noConversion"/>
  </si>
  <si>
    <t>市场部吴昊</t>
    <phoneticPr fontId="3" type="noConversion"/>
  </si>
  <si>
    <t>销售数量20元/份</t>
    <phoneticPr fontId="3" type="noConversion"/>
  </si>
  <si>
    <t>车险（元）</t>
    <phoneticPr fontId="3" type="noConversion"/>
  </si>
  <si>
    <t>5000元销售数量</t>
    <phoneticPr fontId="3" type="noConversion"/>
  </si>
  <si>
    <t>热水器回收(元)</t>
    <phoneticPr fontId="3" type="noConversion"/>
  </si>
  <si>
    <t>销售数量40元/份</t>
    <phoneticPr fontId="3" type="noConversion"/>
  </si>
  <si>
    <t>销售数量60元/份</t>
    <phoneticPr fontId="3" type="noConversion"/>
  </si>
  <si>
    <t>销售数量5000元</t>
    <phoneticPr fontId="3" type="noConversion"/>
  </si>
  <si>
    <t>十二月份提成表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</si>
</sst>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¥&quot;#,##0.00;&quot;¥&quot;\-#,##0.00"/>
    <numFmt numFmtId="176" formatCode="0.00_ "/>
    <numFmt numFmtId="177" formatCode="#,##0.00_);[Red]\(#,##0.00\)"/>
    <numFmt numFmtId="178" formatCode="&quot;¥&quot;#,##0.00_);[Red]\(&quot;¥&quot;#,##0.00\)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gradientFill degree="90">
        <stop position="0">
          <color rgb="FFFFC000"/>
        </stop>
        <stop position="1">
          <color theme="0"/>
        </stop>
      </gradientFill>
    </fill>
    <fill>
      <gradientFill degree="90">
        <stop position="0">
          <color rgb="FF92D050"/>
        </stop>
        <stop position="1">
          <color theme="0"/>
        </stop>
      </gradientFill>
    </fill>
    <fill>
      <gradientFill degree="90">
        <stop position="0">
          <color rgb="FFFF0000"/>
        </stop>
        <stop position="1">
          <color rgb="FFFFFF00"/>
        </stop>
      </gradient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DCF9BF"/>
        <bgColor indexed="64"/>
      </patternFill>
    </fill>
    <fill>
      <gradientFill degree="270">
        <stop position="0">
          <color theme="0"/>
        </stop>
        <stop position="1">
          <color rgb="FFFFC000"/>
        </stop>
      </gradientFill>
    </fill>
    <fill>
      <patternFill patternType="solid">
        <fgColor rgb="FFCCFF66"/>
        <bgColor indexed="64"/>
      </patternFill>
    </fill>
    <fill>
      <patternFill patternType="solid">
        <fgColor theme="0" tint="-4.9989318521683403E-2"/>
        <bgColor indexed="64"/>
      </patternFill>
    </fill>
    <fill>
      <gradientFill degree="90">
        <stop position="0">
          <color theme="0"/>
        </stop>
        <stop position="0.5">
          <color rgb="FFCCCCFF"/>
        </stop>
        <stop position="1">
          <color theme="0"/>
        </stop>
      </gradientFill>
    </fill>
    <fill>
      <gradientFill degree="90">
        <stop position="0">
          <color rgb="FFFE7C72"/>
        </stop>
        <stop position="0.5">
          <color theme="0"/>
        </stop>
        <stop position="1">
          <color rgb="FFFE7C72"/>
        </stop>
      </gradientFill>
    </fill>
    <fill>
      <gradientFill degree="90">
        <stop position="0">
          <color rgb="FF6699FF"/>
        </stop>
        <stop position="0.5">
          <color theme="0"/>
        </stop>
        <stop position="1">
          <color rgb="FF6699FF"/>
        </stop>
      </gradientFill>
    </fill>
    <fill>
      <gradientFill degree="90">
        <stop position="0">
          <color rgb="FFFFC000"/>
        </stop>
        <stop position="0.5">
          <color theme="0"/>
        </stop>
        <stop position="1">
          <color rgb="FFFFC000"/>
        </stop>
      </gradientFill>
    </fill>
    <fill>
      <gradientFill degree="90">
        <stop position="0">
          <color rgb="FFFFFF00"/>
        </stop>
        <stop position="0.5">
          <color rgb="FFFFC000"/>
        </stop>
        <stop position="1">
          <color rgb="FFFFFF00"/>
        </stop>
      </gradientFill>
    </fill>
    <fill>
      <gradientFill type="path" left="0.5" right="0.5" top="0.5" bottom="0.5">
        <stop position="0">
          <color rgb="FFFFFF00"/>
        </stop>
        <stop position="1">
          <color rgb="FF92D050"/>
        </stop>
      </gradient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177" fontId="0" fillId="0" borderId="0" xfId="0" applyNumberFormat="1">
      <alignment vertical="center"/>
    </xf>
    <xf numFmtId="0" fontId="6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8" fontId="5" fillId="4" borderId="1" xfId="0" applyNumberFormat="1" applyFont="1" applyFill="1" applyBorder="1" applyAlignment="1">
      <alignment horizontal="center" vertical="center"/>
    </xf>
    <xf numFmtId="7" fontId="5" fillId="5" borderId="1" xfId="0" applyNumberFormat="1" applyFon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0" fontId="4" fillId="8" borderId="0" xfId="0" applyFont="1" applyFill="1">
      <alignment vertical="center"/>
    </xf>
    <xf numFmtId="0" fontId="4" fillId="7" borderId="0" xfId="0" applyFont="1" applyFill="1">
      <alignment vertical="center"/>
    </xf>
    <xf numFmtId="0" fontId="4" fillId="3" borderId="0" xfId="0" applyFont="1" applyFill="1">
      <alignment vertical="center"/>
    </xf>
    <xf numFmtId="0" fontId="5" fillId="9" borderId="3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176" fontId="5" fillId="13" borderId="1" xfId="0" applyNumberFormat="1" applyFont="1" applyFill="1" applyBorder="1" applyAlignment="1">
      <alignment horizontal="center" vertical="center"/>
    </xf>
    <xf numFmtId="0" fontId="5" fillId="15" borderId="1" xfId="0" applyNumberFormat="1" applyFont="1" applyFill="1" applyBorder="1" applyAlignment="1">
      <alignment horizontal="center" vertical="center"/>
    </xf>
    <xf numFmtId="177" fontId="5" fillId="16" borderId="1" xfId="0" applyNumberFormat="1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7" fontId="5" fillId="16" borderId="1" xfId="0" applyNumberFormat="1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 wrapText="1"/>
    </xf>
    <xf numFmtId="0" fontId="5" fillId="17" borderId="1" xfId="0" applyFont="1" applyFill="1" applyBorder="1" applyAlignment="1">
      <alignment horizontal="center" vertical="center"/>
    </xf>
    <xf numFmtId="0" fontId="5" fillId="5" borderId="1" xfId="0" applyNumberFormat="1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7" fontId="5" fillId="19" borderId="1" xfId="0" applyNumberFormat="1" applyFont="1" applyFill="1" applyBorder="1" applyAlignment="1">
      <alignment horizontal="center" vertical="center"/>
    </xf>
    <xf numFmtId="7" fontId="5" fillId="21" borderId="1" xfId="0" applyNumberFormat="1" applyFont="1" applyFill="1" applyBorder="1" applyAlignment="1">
      <alignment horizontal="center" vertical="center"/>
    </xf>
    <xf numFmtId="0" fontId="5" fillId="22" borderId="1" xfId="0" applyFont="1" applyFill="1" applyBorder="1" applyAlignment="1">
      <alignment horizontal="center" vertical="center"/>
    </xf>
    <xf numFmtId="0" fontId="5" fillId="23" borderId="1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14" borderId="7" xfId="0" applyFont="1" applyFill="1" applyBorder="1" applyAlignment="1">
      <alignment horizontal="center" vertical="center"/>
    </xf>
    <xf numFmtId="0" fontId="5" fillId="14" borderId="8" xfId="0" applyFont="1" applyFill="1" applyBorder="1" applyAlignment="1">
      <alignment horizontal="center" vertical="center"/>
    </xf>
    <xf numFmtId="0" fontId="5" fillId="14" borderId="9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/>
    </xf>
    <xf numFmtId="7" fontId="5" fillId="12" borderId="1" xfId="0" applyNumberFormat="1" applyFont="1" applyFill="1" applyBorder="1" applyAlignment="1">
      <alignment horizontal="center" vertical="center"/>
    </xf>
    <xf numFmtId="177" fontId="5" fillId="22" borderId="1" xfId="0" applyNumberFormat="1" applyFont="1" applyFill="1" applyBorder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8" fillId="12" borderId="1" xfId="0" applyNumberFormat="1" applyFont="1" applyFill="1" applyBorder="1" applyAlignment="1">
      <alignment horizontal="center" vertical="center"/>
    </xf>
    <xf numFmtId="178" fontId="5" fillId="20" borderId="1" xfId="0" applyNumberFormat="1" applyFont="1" applyFill="1" applyBorder="1" applyAlignment="1">
      <alignment horizontal="center" vertical="center"/>
    </xf>
    <xf numFmtId="7" fontId="5" fillId="13" borderId="1" xfId="0" applyNumberFormat="1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A8F7A"/>
      <color rgb="FFF86A4E"/>
      <color rgb="FFCCCCFF"/>
      <color rgb="FFFE7C72"/>
      <color rgb="FF6699FF"/>
      <color rgb="FFFFEDB3"/>
      <color rgb="FFCCFF66"/>
      <color rgb="FFDCF9BF"/>
      <color rgb="FF99FFCC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tabSelected="1" topLeftCell="C1" workbookViewId="0">
      <selection activeCell="I42" sqref="I42"/>
    </sheetView>
  </sheetViews>
  <sheetFormatPr defaultRowHeight="13.5" x14ac:dyDescent="0.15"/>
  <cols>
    <col min="1" max="1" width="10.25" customWidth="1"/>
    <col min="2" max="2" width="14.125" customWidth="1"/>
    <col min="3" max="3" width="8.75" customWidth="1"/>
    <col min="4" max="4" width="13" customWidth="1"/>
    <col min="5" max="5" width="8.875" customWidth="1"/>
    <col min="6" max="6" width="9.75" customWidth="1"/>
    <col min="7" max="9" width="9.25" customWidth="1"/>
    <col min="10" max="10" width="9.375" customWidth="1"/>
    <col min="11" max="11" width="12.75" style="5" customWidth="1"/>
    <col min="12" max="12" width="12.375" customWidth="1"/>
    <col min="13" max="13" width="12.875" customWidth="1"/>
    <col min="14" max="14" width="11.25" customWidth="1"/>
    <col min="15" max="15" width="13" customWidth="1"/>
    <col min="16" max="16" width="9.25" customWidth="1"/>
    <col min="17" max="17" width="11.375" style="1" customWidth="1"/>
    <col min="18" max="18" width="13.875" style="1" customWidth="1"/>
    <col min="20" max="20" width="14.625" customWidth="1"/>
    <col min="21" max="21" width="10.5" bestFit="1" customWidth="1"/>
  </cols>
  <sheetData>
    <row r="1" spans="1:20" ht="27" customHeight="1" x14ac:dyDescent="0.15">
      <c r="A1" s="38" t="s">
        <v>65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40"/>
    </row>
    <row r="2" spans="1:20" s="3" customFormat="1" ht="37.5" customHeight="1" x14ac:dyDescent="0.15">
      <c r="A2" s="41" t="s">
        <v>0</v>
      </c>
      <c r="B2" s="42"/>
      <c r="C2" s="7" t="s">
        <v>15</v>
      </c>
      <c r="D2" s="32" t="s">
        <v>50</v>
      </c>
      <c r="E2" s="7" t="s">
        <v>58</v>
      </c>
      <c r="F2" s="7" t="s">
        <v>62</v>
      </c>
      <c r="G2" s="7" t="s">
        <v>63</v>
      </c>
      <c r="H2" s="7" t="s">
        <v>61</v>
      </c>
      <c r="I2" s="7" t="s">
        <v>59</v>
      </c>
      <c r="J2" s="7" t="s">
        <v>64</v>
      </c>
      <c r="K2" s="49" t="s">
        <v>51</v>
      </c>
      <c r="L2" s="33" t="s">
        <v>39</v>
      </c>
      <c r="M2" s="7" t="s">
        <v>53</v>
      </c>
      <c r="N2" s="7" t="s">
        <v>37</v>
      </c>
      <c r="O2" s="7" t="s">
        <v>38</v>
      </c>
      <c r="P2" s="7" t="s">
        <v>14</v>
      </c>
      <c r="Q2" s="32" t="s">
        <v>52</v>
      </c>
      <c r="R2" s="7" t="s">
        <v>41</v>
      </c>
    </row>
    <row r="3" spans="1:20" s="3" customFormat="1" ht="14.1" customHeight="1" x14ac:dyDescent="0.15">
      <c r="A3" s="43" t="s">
        <v>43</v>
      </c>
      <c r="B3" s="9">
        <v>101</v>
      </c>
      <c r="C3" s="17">
        <v>0</v>
      </c>
      <c r="D3" s="18">
        <f>C3*40</f>
        <v>0</v>
      </c>
      <c r="E3" s="20">
        <v>0</v>
      </c>
      <c r="F3" s="20">
        <v>0</v>
      </c>
      <c r="G3" s="20">
        <v>0</v>
      </c>
      <c r="H3" s="20">
        <v>0</v>
      </c>
      <c r="I3" s="20"/>
      <c r="J3" s="20">
        <v>0</v>
      </c>
      <c r="K3" s="20">
        <f t="shared" ref="K3" si="0">E3*20+F3*40+G3*60+H3*100+J3*300</f>
        <v>0</v>
      </c>
      <c r="L3" s="21">
        <f>SUM(D3,K3)</f>
        <v>0</v>
      </c>
      <c r="M3" s="23">
        <f>(K3*0.3)</f>
        <v>0</v>
      </c>
      <c r="N3" s="23">
        <f>D3*0.15</f>
        <v>0</v>
      </c>
      <c r="O3" s="23">
        <f>D3*0.15</f>
        <v>0</v>
      </c>
      <c r="P3" s="24"/>
      <c r="Q3" s="24"/>
      <c r="R3" s="26"/>
    </row>
    <row r="4" spans="1:20" s="3" customFormat="1" ht="14.1" customHeight="1" x14ac:dyDescent="0.15">
      <c r="A4" s="44"/>
      <c r="B4" s="9" t="s">
        <v>2</v>
      </c>
      <c r="C4" s="17">
        <v>0</v>
      </c>
      <c r="D4" s="18">
        <f t="shared" ref="D4:D40" si="1">C4*40</f>
        <v>0</v>
      </c>
      <c r="E4" s="20">
        <v>0</v>
      </c>
      <c r="F4" s="20">
        <v>0</v>
      </c>
      <c r="G4" s="20">
        <v>0</v>
      </c>
      <c r="H4" s="20">
        <v>0</v>
      </c>
      <c r="I4" s="20"/>
      <c r="J4" s="20">
        <v>0</v>
      </c>
      <c r="K4" s="20">
        <f>E4*20+F4*40+G4*60+H4*100+J4*300</f>
        <v>0</v>
      </c>
      <c r="L4" s="21">
        <f t="shared" ref="L4:L40" si="2">SUM(D4,K4)</f>
        <v>0</v>
      </c>
      <c r="M4" s="23">
        <f t="shared" ref="M4:M40" si="3">(K4*0.3)</f>
        <v>0</v>
      </c>
      <c r="N4" s="23">
        <f t="shared" ref="N4:N26" si="4">D4*0.15</f>
        <v>0</v>
      </c>
      <c r="O4" s="23">
        <f t="shared" ref="O4:O26" si="5">D4*0.15</f>
        <v>0</v>
      </c>
      <c r="P4" s="25"/>
      <c r="Q4" s="24"/>
      <c r="R4" s="27"/>
    </row>
    <row r="5" spans="1:20" s="3" customFormat="1" ht="14.1" customHeight="1" x14ac:dyDescent="0.15">
      <c r="A5" s="44"/>
      <c r="B5" s="9" t="s">
        <v>3</v>
      </c>
      <c r="C5" s="17">
        <v>0</v>
      </c>
      <c r="D5" s="18">
        <f t="shared" si="1"/>
        <v>0</v>
      </c>
      <c r="E5" s="20">
        <v>0</v>
      </c>
      <c r="F5" s="20">
        <v>0</v>
      </c>
      <c r="G5" s="20">
        <v>0</v>
      </c>
      <c r="H5" s="20">
        <v>0</v>
      </c>
      <c r="I5" s="20"/>
      <c r="J5" s="20">
        <v>0</v>
      </c>
      <c r="K5" s="20">
        <f>E5*20+F5*40+G5*60+H5*100+J5*300</f>
        <v>0</v>
      </c>
      <c r="L5" s="21">
        <f t="shared" si="2"/>
        <v>0</v>
      </c>
      <c r="M5" s="23">
        <f t="shared" si="3"/>
        <v>0</v>
      </c>
      <c r="N5" s="23">
        <f t="shared" si="4"/>
        <v>0</v>
      </c>
      <c r="O5" s="23">
        <f t="shared" si="5"/>
        <v>0</v>
      </c>
      <c r="P5" s="25"/>
      <c r="Q5" s="24"/>
      <c r="R5" s="27"/>
    </row>
    <row r="6" spans="1:20" s="3" customFormat="1" ht="14.1" customHeight="1" x14ac:dyDescent="0.15">
      <c r="A6" s="44"/>
      <c r="B6" s="9" t="s">
        <v>25</v>
      </c>
      <c r="C6" s="17">
        <v>0</v>
      </c>
      <c r="D6" s="18">
        <f t="shared" si="1"/>
        <v>0</v>
      </c>
      <c r="E6" s="20">
        <v>0</v>
      </c>
      <c r="F6" s="20">
        <v>0</v>
      </c>
      <c r="G6" s="20">
        <v>0</v>
      </c>
      <c r="H6" s="20">
        <v>0</v>
      </c>
      <c r="I6" s="20"/>
      <c r="J6" s="20">
        <v>0</v>
      </c>
      <c r="K6" s="20">
        <f>E6*20+F6*40+G6*60+H6*100+J6*300</f>
        <v>0</v>
      </c>
      <c r="L6" s="21">
        <f t="shared" si="2"/>
        <v>0</v>
      </c>
      <c r="M6" s="23">
        <f t="shared" si="3"/>
        <v>0</v>
      </c>
      <c r="N6" s="23">
        <f t="shared" si="4"/>
        <v>0</v>
      </c>
      <c r="O6" s="23">
        <f t="shared" si="5"/>
        <v>0</v>
      </c>
      <c r="P6" s="25"/>
      <c r="Q6" s="24"/>
      <c r="R6" s="27"/>
      <c r="S6" s="13"/>
      <c r="T6" s="3" t="s">
        <v>45</v>
      </c>
    </row>
    <row r="7" spans="1:20" s="3" customFormat="1" ht="14.1" customHeight="1" x14ac:dyDescent="0.15">
      <c r="A7" s="44"/>
      <c r="B7" s="9" t="s">
        <v>4</v>
      </c>
      <c r="C7" s="17">
        <v>0</v>
      </c>
      <c r="D7" s="18">
        <f t="shared" si="1"/>
        <v>0</v>
      </c>
      <c r="E7" s="20">
        <v>0</v>
      </c>
      <c r="F7" s="20">
        <v>0</v>
      </c>
      <c r="G7" s="20">
        <v>0</v>
      </c>
      <c r="H7" s="20">
        <v>0</v>
      </c>
      <c r="I7" s="20"/>
      <c r="J7" s="20">
        <v>0</v>
      </c>
      <c r="K7" s="20">
        <f>E7*20+F7*40+G7*60+H7*100+J7*300</f>
        <v>0</v>
      </c>
      <c r="L7" s="21">
        <f t="shared" si="2"/>
        <v>0</v>
      </c>
      <c r="M7" s="23">
        <f t="shared" si="3"/>
        <v>0</v>
      </c>
      <c r="N7" s="23">
        <f t="shared" si="4"/>
        <v>0</v>
      </c>
      <c r="O7" s="23">
        <f t="shared" si="5"/>
        <v>0</v>
      </c>
      <c r="P7" s="24"/>
      <c r="Q7" s="24"/>
      <c r="R7" s="27"/>
      <c r="S7" s="14"/>
      <c r="T7" s="3" t="s">
        <v>46</v>
      </c>
    </row>
    <row r="8" spans="1:20" s="3" customFormat="1" ht="14.1" customHeight="1" x14ac:dyDescent="0.15">
      <c r="A8" s="44"/>
      <c r="B8" s="9" t="s">
        <v>26</v>
      </c>
      <c r="C8" s="17">
        <v>0</v>
      </c>
      <c r="D8" s="18">
        <f t="shared" si="1"/>
        <v>0</v>
      </c>
      <c r="E8" s="20">
        <v>0</v>
      </c>
      <c r="F8" s="20">
        <v>0</v>
      </c>
      <c r="G8" s="20">
        <v>0</v>
      </c>
      <c r="H8" s="20">
        <v>0</v>
      </c>
      <c r="I8" s="20"/>
      <c r="J8" s="20">
        <v>0</v>
      </c>
      <c r="K8" s="20">
        <f>E8*20+F8*40+G8*60+H8*100+J8*300</f>
        <v>0</v>
      </c>
      <c r="L8" s="21">
        <f t="shared" si="2"/>
        <v>0</v>
      </c>
      <c r="M8" s="23">
        <f t="shared" si="3"/>
        <v>0</v>
      </c>
      <c r="N8" s="23">
        <f t="shared" si="4"/>
        <v>0</v>
      </c>
      <c r="O8" s="23">
        <f t="shared" si="5"/>
        <v>0</v>
      </c>
      <c r="P8" s="24"/>
      <c r="Q8" s="24"/>
      <c r="R8" s="27"/>
      <c r="S8" s="15"/>
      <c r="T8" s="3" t="s">
        <v>47</v>
      </c>
    </row>
    <row r="9" spans="1:20" s="3" customFormat="1" ht="14.1" customHeight="1" x14ac:dyDescent="0.15">
      <c r="A9" s="44"/>
      <c r="B9" s="9" t="s">
        <v>27</v>
      </c>
      <c r="C9" s="17">
        <v>0</v>
      </c>
      <c r="D9" s="18">
        <f t="shared" si="1"/>
        <v>0</v>
      </c>
      <c r="E9" s="20">
        <v>0</v>
      </c>
      <c r="F9" s="20">
        <v>0</v>
      </c>
      <c r="G9" s="20">
        <v>0</v>
      </c>
      <c r="H9" s="20">
        <v>0</v>
      </c>
      <c r="I9" s="20"/>
      <c r="J9" s="20">
        <v>0</v>
      </c>
      <c r="K9" s="20">
        <f>E9*20+F9*40+G9*60+H9*100+J9*300</f>
        <v>0</v>
      </c>
      <c r="L9" s="21">
        <f t="shared" si="2"/>
        <v>0</v>
      </c>
      <c r="M9" s="23">
        <f t="shared" si="3"/>
        <v>0</v>
      </c>
      <c r="N9" s="23">
        <f t="shared" si="4"/>
        <v>0</v>
      </c>
      <c r="O9" s="23">
        <f t="shared" si="5"/>
        <v>0</v>
      </c>
      <c r="P9" s="24"/>
      <c r="Q9" s="24"/>
      <c r="R9" s="27"/>
    </row>
    <row r="10" spans="1:20" s="3" customFormat="1" ht="14.1" customHeight="1" x14ac:dyDescent="0.15">
      <c r="A10" s="44"/>
      <c r="B10" s="9" t="s">
        <v>28</v>
      </c>
      <c r="C10" s="17">
        <v>0</v>
      </c>
      <c r="D10" s="18">
        <f t="shared" si="1"/>
        <v>0</v>
      </c>
      <c r="E10" s="20">
        <v>0</v>
      </c>
      <c r="F10" s="20">
        <v>0</v>
      </c>
      <c r="G10" s="20">
        <v>0</v>
      </c>
      <c r="H10" s="20">
        <v>0</v>
      </c>
      <c r="I10" s="20"/>
      <c r="J10" s="20">
        <v>0</v>
      </c>
      <c r="K10" s="20">
        <f>E10*20+F10*40+G10*60+H10*100+J10*300</f>
        <v>0</v>
      </c>
      <c r="L10" s="21">
        <f t="shared" si="2"/>
        <v>0</v>
      </c>
      <c r="M10" s="23">
        <f t="shared" si="3"/>
        <v>0</v>
      </c>
      <c r="N10" s="23">
        <f t="shared" si="4"/>
        <v>0</v>
      </c>
      <c r="O10" s="23">
        <f t="shared" si="5"/>
        <v>0</v>
      </c>
      <c r="P10" s="24"/>
      <c r="Q10" s="24"/>
      <c r="R10" s="27"/>
    </row>
    <row r="11" spans="1:20" s="3" customFormat="1" ht="14.1" customHeight="1" x14ac:dyDescent="0.15">
      <c r="A11" s="44"/>
      <c r="B11" s="9" t="s">
        <v>29</v>
      </c>
      <c r="C11" s="17">
        <v>0</v>
      </c>
      <c r="D11" s="18">
        <f t="shared" si="1"/>
        <v>0</v>
      </c>
      <c r="E11" s="20">
        <v>0</v>
      </c>
      <c r="F11" s="20">
        <v>0</v>
      </c>
      <c r="G11" s="20">
        <v>0</v>
      </c>
      <c r="H11" s="20">
        <v>0</v>
      </c>
      <c r="I11" s="20"/>
      <c r="J11" s="20">
        <v>0</v>
      </c>
      <c r="K11" s="20">
        <f>E11*20+F11*40+G11*60+H11*100+J11*300</f>
        <v>0</v>
      </c>
      <c r="L11" s="21">
        <f t="shared" si="2"/>
        <v>0</v>
      </c>
      <c r="M11" s="23">
        <f t="shared" si="3"/>
        <v>0</v>
      </c>
      <c r="N11" s="23">
        <f t="shared" si="4"/>
        <v>0</v>
      </c>
      <c r="O11" s="23">
        <f t="shared" si="5"/>
        <v>0</v>
      </c>
      <c r="P11" s="25"/>
      <c r="Q11" s="24"/>
      <c r="R11" s="27"/>
    </row>
    <row r="12" spans="1:20" s="3" customFormat="1" ht="14.1" customHeight="1" x14ac:dyDescent="0.15">
      <c r="A12" s="44"/>
      <c r="B12" s="9" t="s">
        <v>30</v>
      </c>
      <c r="C12" s="17">
        <v>0</v>
      </c>
      <c r="D12" s="18">
        <f t="shared" si="1"/>
        <v>0</v>
      </c>
      <c r="E12" s="20">
        <v>0</v>
      </c>
      <c r="F12" s="20">
        <v>0</v>
      </c>
      <c r="G12" s="20">
        <v>0</v>
      </c>
      <c r="H12" s="20">
        <v>0</v>
      </c>
      <c r="I12" s="20"/>
      <c r="J12" s="20">
        <v>0</v>
      </c>
      <c r="K12" s="20">
        <f>E12*20+F12*40+G12*60+H12*100+J12*300</f>
        <v>0</v>
      </c>
      <c r="L12" s="21">
        <f t="shared" si="2"/>
        <v>0</v>
      </c>
      <c r="M12" s="23">
        <f t="shared" si="3"/>
        <v>0</v>
      </c>
      <c r="N12" s="23">
        <f t="shared" si="4"/>
        <v>0</v>
      </c>
      <c r="O12" s="23">
        <f t="shared" si="5"/>
        <v>0</v>
      </c>
      <c r="P12" s="25"/>
      <c r="Q12" s="24"/>
      <c r="R12" s="27"/>
    </row>
    <row r="13" spans="1:20" s="3" customFormat="1" ht="14.1" customHeight="1" x14ac:dyDescent="0.15">
      <c r="A13" s="44"/>
      <c r="B13" s="9" t="s">
        <v>5</v>
      </c>
      <c r="C13" s="17">
        <v>0</v>
      </c>
      <c r="D13" s="18">
        <f t="shared" si="1"/>
        <v>0</v>
      </c>
      <c r="E13" s="20">
        <v>0</v>
      </c>
      <c r="F13" s="20">
        <v>0</v>
      </c>
      <c r="G13" s="20">
        <v>0</v>
      </c>
      <c r="H13" s="20">
        <v>0</v>
      </c>
      <c r="I13" s="20"/>
      <c r="J13" s="20">
        <v>0</v>
      </c>
      <c r="K13" s="20">
        <f>E13*20+F13*40+G13*60+H13*100+J13*300</f>
        <v>0</v>
      </c>
      <c r="L13" s="21">
        <f t="shared" si="2"/>
        <v>0</v>
      </c>
      <c r="M13" s="23">
        <f t="shared" si="3"/>
        <v>0</v>
      </c>
      <c r="N13" s="23">
        <f t="shared" si="4"/>
        <v>0</v>
      </c>
      <c r="O13" s="23">
        <f t="shared" si="5"/>
        <v>0</v>
      </c>
      <c r="P13" s="25"/>
      <c r="Q13" s="24"/>
      <c r="R13" s="27"/>
    </row>
    <row r="14" spans="1:20" s="3" customFormat="1" ht="14.1" customHeight="1" x14ac:dyDescent="0.15">
      <c r="A14" s="44"/>
      <c r="B14" s="9" t="s">
        <v>31</v>
      </c>
      <c r="C14" s="17">
        <v>0</v>
      </c>
      <c r="D14" s="18">
        <f t="shared" si="1"/>
        <v>0</v>
      </c>
      <c r="E14" s="20">
        <v>0</v>
      </c>
      <c r="F14" s="20">
        <v>0</v>
      </c>
      <c r="G14" s="20">
        <v>0</v>
      </c>
      <c r="H14" s="20">
        <v>0</v>
      </c>
      <c r="I14" s="20"/>
      <c r="J14" s="20">
        <v>0</v>
      </c>
      <c r="K14" s="20">
        <f>E14*20+F14*40+G14*60+H14*100+J14*300</f>
        <v>0</v>
      </c>
      <c r="L14" s="21">
        <f t="shared" si="2"/>
        <v>0</v>
      </c>
      <c r="M14" s="23">
        <f t="shared" si="3"/>
        <v>0</v>
      </c>
      <c r="N14" s="23">
        <f t="shared" si="4"/>
        <v>0</v>
      </c>
      <c r="O14" s="23">
        <f t="shared" si="5"/>
        <v>0</v>
      </c>
      <c r="P14" s="25"/>
      <c r="Q14" s="24"/>
      <c r="R14" s="27"/>
    </row>
    <row r="15" spans="1:20" s="3" customFormat="1" ht="14.1" customHeight="1" x14ac:dyDescent="0.15">
      <c r="A15" s="44"/>
      <c r="B15" s="9" t="s">
        <v>6</v>
      </c>
      <c r="C15" s="17">
        <v>0</v>
      </c>
      <c r="D15" s="18">
        <f t="shared" si="1"/>
        <v>0</v>
      </c>
      <c r="E15" s="20">
        <v>0</v>
      </c>
      <c r="F15" s="20">
        <v>0</v>
      </c>
      <c r="G15" s="20">
        <v>0</v>
      </c>
      <c r="H15" s="20">
        <v>0</v>
      </c>
      <c r="I15" s="20"/>
      <c r="J15" s="20">
        <v>0</v>
      </c>
      <c r="K15" s="20">
        <f>E15*20+F15*40+G15*60+H15*100+J15*300</f>
        <v>0</v>
      </c>
      <c r="L15" s="21">
        <f t="shared" si="2"/>
        <v>0</v>
      </c>
      <c r="M15" s="23">
        <f t="shared" si="3"/>
        <v>0</v>
      </c>
      <c r="N15" s="23">
        <f t="shared" si="4"/>
        <v>0</v>
      </c>
      <c r="O15" s="23">
        <f t="shared" si="5"/>
        <v>0</v>
      </c>
      <c r="P15" s="25"/>
      <c r="Q15" s="24"/>
      <c r="R15" s="27"/>
    </row>
    <row r="16" spans="1:20" s="3" customFormat="1" ht="14.1" customHeight="1" x14ac:dyDescent="0.15">
      <c r="A16" s="44"/>
      <c r="B16" s="9" t="s">
        <v>16</v>
      </c>
      <c r="C16" s="17">
        <v>0</v>
      </c>
      <c r="D16" s="18">
        <f t="shared" si="1"/>
        <v>0</v>
      </c>
      <c r="E16" s="20">
        <v>0</v>
      </c>
      <c r="F16" s="20">
        <v>0</v>
      </c>
      <c r="G16" s="20">
        <v>0</v>
      </c>
      <c r="H16" s="20">
        <v>0</v>
      </c>
      <c r="I16" s="20"/>
      <c r="J16" s="20">
        <v>0</v>
      </c>
      <c r="K16" s="20">
        <f>E16*20+F16*40+G16*60+H16*100+J16*300</f>
        <v>0</v>
      </c>
      <c r="L16" s="21">
        <f t="shared" si="2"/>
        <v>0</v>
      </c>
      <c r="M16" s="23">
        <f t="shared" si="3"/>
        <v>0</v>
      </c>
      <c r="N16" s="23">
        <f t="shared" si="4"/>
        <v>0</v>
      </c>
      <c r="O16" s="23">
        <f t="shared" si="5"/>
        <v>0</v>
      </c>
      <c r="P16" s="25"/>
      <c r="Q16" s="24"/>
      <c r="R16" s="27"/>
    </row>
    <row r="17" spans="1:18" s="3" customFormat="1" ht="14.1" customHeight="1" x14ac:dyDescent="0.15">
      <c r="A17" s="44"/>
      <c r="B17" s="9" t="s">
        <v>17</v>
      </c>
      <c r="C17" s="17">
        <v>0</v>
      </c>
      <c r="D17" s="18">
        <f t="shared" si="1"/>
        <v>0</v>
      </c>
      <c r="E17" s="20">
        <v>0</v>
      </c>
      <c r="F17" s="20">
        <v>0</v>
      </c>
      <c r="G17" s="20">
        <v>0</v>
      </c>
      <c r="H17" s="20">
        <v>0</v>
      </c>
      <c r="I17" s="20"/>
      <c r="J17" s="20">
        <v>0</v>
      </c>
      <c r="K17" s="20">
        <f>E17*20+F17*40+G17*60+H17*100+J17*300</f>
        <v>0</v>
      </c>
      <c r="L17" s="21">
        <f t="shared" si="2"/>
        <v>0</v>
      </c>
      <c r="M17" s="23">
        <f t="shared" si="3"/>
        <v>0</v>
      </c>
      <c r="N17" s="23">
        <f t="shared" si="4"/>
        <v>0</v>
      </c>
      <c r="O17" s="23">
        <f t="shared" si="5"/>
        <v>0</v>
      </c>
      <c r="P17" s="25"/>
      <c r="Q17" s="24"/>
      <c r="R17" s="27"/>
    </row>
    <row r="18" spans="1:18" s="3" customFormat="1" ht="14.1" customHeight="1" x14ac:dyDescent="0.15">
      <c r="A18" s="44"/>
      <c r="B18" s="9" t="s">
        <v>7</v>
      </c>
      <c r="C18" s="17">
        <v>0</v>
      </c>
      <c r="D18" s="18">
        <f t="shared" si="1"/>
        <v>0</v>
      </c>
      <c r="E18" s="20">
        <v>0</v>
      </c>
      <c r="F18" s="20">
        <v>0</v>
      </c>
      <c r="G18" s="20">
        <v>0</v>
      </c>
      <c r="H18" s="20">
        <v>0</v>
      </c>
      <c r="I18" s="20"/>
      <c r="J18" s="20">
        <v>0</v>
      </c>
      <c r="K18" s="20">
        <f>E18*20+F18*40+G18*60+H18*100+J18*300</f>
        <v>0</v>
      </c>
      <c r="L18" s="21">
        <f t="shared" si="2"/>
        <v>0</v>
      </c>
      <c r="M18" s="23">
        <f t="shared" si="3"/>
        <v>0</v>
      </c>
      <c r="N18" s="23">
        <f t="shared" si="4"/>
        <v>0</v>
      </c>
      <c r="O18" s="23">
        <f t="shared" si="5"/>
        <v>0</v>
      </c>
      <c r="P18" s="25"/>
      <c r="Q18" s="24"/>
      <c r="R18" s="27"/>
    </row>
    <row r="19" spans="1:18" s="3" customFormat="1" ht="14.1" customHeight="1" x14ac:dyDescent="0.15">
      <c r="A19" s="44"/>
      <c r="B19" s="9" t="s">
        <v>32</v>
      </c>
      <c r="C19" s="17">
        <v>0</v>
      </c>
      <c r="D19" s="18">
        <f t="shared" si="1"/>
        <v>0</v>
      </c>
      <c r="E19" s="20">
        <v>0</v>
      </c>
      <c r="F19" s="20">
        <v>0</v>
      </c>
      <c r="G19" s="20">
        <v>0</v>
      </c>
      <c r="H19" s="20">
        <v>0</v>
      </c>
      <c r="I19" s="20"/>
      <c r="J19" s="20">
        <v>0</v>
      </c>
      <c r="K19" s="20">
        <f>E19*20+F19*40+G19*60+H19*100+J19*300</f>
        <v>0</v>
      </c>
      <c r="L19" s="21">
        <f t="shared" si="2"/>
        <v>0</v>
      </c>
      <c r="M19" s="23">
        <f t="shared" si="3"/>
        <v>0</v>
      </c>
      <c r="N19" s="23">
        <f t="shared" si="4"/>
        <v>0</v>
      </c>
      <c r="O19" s="23">
        <f t="shared" si="5"/>
        <v>0</v>
      </c>
      <c r="P19" s="25"/>
      <c r="Q19" s="24"/>
      <c r="R19" s="27"/>
    </row>
    <row r="20" spans="1:18" s="3" customFormat="1" ht="14.1" customHeight="1" x14ac:dyDescent="0.15">
      <c r="A20" s="44"/>
      <c r="B20" s="9" t="s">
        <v>33</v>
      </c>
      <c r="C20" s="17">
        <v>0</v>
      </c>
      <c r="D20" s="18">
        <f t="shared" si="1"/>
        <v>0</v>
      </c>
      <c r="E20" s="20">
        <v>0</v>
      </c>
      <c r="F20" s="20">
        <v>0</v>
      </c>
      <c r="G20" s="20">
        <v>0</v>
      </c>
      <c r="H20" s="20">
        <v>0</v>
      </c>
      <c r="I20" s="20"/>
      <c r="J20" s="20">
        <v>0</v>
      </c>
      <c r="K20" s="20">
        <f>E20*20+F20*40+G20*60+H20*100+J20*300</f>
        <v>0</v>
      </c>
      <c r="L20" s="21">
        <f t="shared" si="2"/>
        <v>0</v>
      </c>
      <c r="M20" s="23">
        <f t="shared" si="3"/>
        <v>0</v>
      </c>
      <c r="N20" s="23">
        <f t="shared" si="4"/>
        <v>0</v>
      </c>
      <c r="O20" s="23">
        <f t="shared" si="5"/>
        <v>0</v>
      </c>
      <c r="P20" s="25"/>
      <c r="Q20" s="24"/>
      <c r="R20" s="27"/>
    </row>
    <row r="21" spans="1:18" s="3" customFormat="1" ht="14.1" customHeight="1" x14ac:dyDescent="0.15">
      <c r="A21" s="44"/>
      <c r="B21" s="9" t="s">
        <v>8</v>
      </c>
      <c r="C21" s="17">
        <v>0</v>
      </c>
      <c r="D21" s="18">
        <f t="shared" si="1"/>
        <v>0</v>
      </c>
      <c r="E21" s="20">
        <v>0</v>
      </c>
      <c r="F21" s="20">
        <v>0</v>
      </c>
      <c r="G21" s="20">
        <v>0</v>
      </c>
      <c r="H21" s="20">
        <v>0</v>
      </c>
      <c r="I21" s="20"/>
      <c r="J21" s="20">
        <v>0</v>
      </c>
      <c r="K21" s="20">
        <f>E21*20+F21*40+G21*60+H21*100+J21*300</f>
        <v>0</v>
      </c>
      <c r="L21" s="21">
        <f t="shared" si="2"/>
        <v>0</v>
      </c>
      <c r="M21" s="23">
        <f t="shared" si="3"/>
        <v>0</v>
      </c>
      <c r="N21" s="23">
        <f t="shared" si="4"/>
        <v>0</v>
      </c>
      <c r="O21" s="23">
        <f t="shared" si="5"/>
        <v>0</v>
      </c>
      <c r="P21" s="25"/>
      <c r="Q21" s="24"/>
      <c r="R21" s="27"/>
    </row>
    <row r="22" spans="1:18" s="3" customFormat="1" ht="14.1" customHeight="1" x14ac:dyDescent="0.15">
      <c r="A22" s="44"/>
      <c r="B22" s="9" t="s">
        <v>1</v>
      </c>
      <c r="C22" s="17">
        <v>0</v>
      </c>
      <c r="D22" s="18">
        <f t="shared" si="1"/>
        <v>0</v>
      </c>
      <c r="E22" s="20">
        <v>0</v>
      </c>
      <c r="F22" s="20">
        <v>0</v>
      </c>
      <c r="G22" s="20">
        <v>0</v>
      </c>
      <c r="H22" s="20">
        <v>0</v>
      </c>
      <c r="I22" s="20"/>
      <c r="J22" s="20">
        <v>0</v>
      </c>
      <c r="K22" s="20">
        <f>E22*20+F22*40+G22*60+H22*100+J22*300</f>
        <v>0</v>
      </c>
      <c r="L22" s="21">
        <f t="shared" si="2"/>
        <v>0</v>
      </c>
      <c r="M22" s="23">
        <f t="shared" si="3"/>
        <v>0</v>
      </c>
      <c r="N22" s="23">
        <f t="shared" si="4"/>
        <v>0</v>
      </c>
      <c r="O22" s="23">
        <f t="shared" si="5"/>
        <v>0</v>
      </c>
      <c r="P22" s="25"/>
      <c r="Q22" s="24"/>
      <c r="R22" s="27"/>
    </row>
    <row r="23" spans="1:18" s="3" customFormat="1" ht="14.1" customHeight="1" x14ac:dyDescent="0.15">
      <c r="A23" s="44"/>
      <c r="B23" s="9" t="s">
        <v>9</v>
      </c>
      <c r="C23" s="17">
        <v>0</v>
      </c>
      <c r="D23" s="18">
        <f t="shared" si="1"/>
        <v>0</v>
      </c>
      <c r="E23" s="20">
        <v>0</v>
      </c>
      <c r="F23" s="20">
        <v>0</v>
      </c>
      <c r="G23" s="20">
        <v>0</v>
      </c>
      <c r="H23" s="20">
        <v>0</v>
      </c>
      <c r="I23" s="20"/>
      <c r="J23" s="20">
        <v>0</v>
      </c>
      <c r="K23" s="20">
        <f>E23*20+F23*40+G23*60+H23*100+J23*300</f>
        <v>0</v>
      </c>
      <c r="L23" s="21">
        <f t="shared" si="2"/>
        <v>0</v>
      </c>
      <c r="M23" s="23">
        <f t="shared" si="3"/>
        <v>0</v>
      </c>
      <c r="N23" s="23">
        <f t="shared" si="4"/>
        <v>0</v>
      </c>
      <c r="O23" s="23">
        <f t="shared" si="5"/>
        <v>0</v>
      </c>
      <c r="P23" s="25"/>
      <c r="Q23" s="24"/>
      <c r="R23" s="27"/>
    </row>
    <row r="24" spans="1:18" s="3" customFormat="1" ht="14.1" customHeight="1" x14ac:dyDescent="0.15">
      <c r="A24" s="44"/>
      <c r="B24" s="9" t="s">
        <v>10</v>
      </c>
      <c r="C24" s="17">
        <v>0</v>
      </c>
      <c r="D24" s="18">
        <f t="shared" si="1"/>
        <v>0</v>
      </c>
      <c r="E24" s="20">
        <v>0</v>
      </c>
      <c r="F24" s="20">
        <v>0</v>
      </c>
      <c r="G24" s="20">
        <v>0</v>
      </c>
      <c r="H24" s="20">
        <v>0</v>
      </c>
      <c r="I24" s="20"/>
      <c r="J24" s="20">
        <v>0</v>
      </c>
      <c r="K24" s="20">
        <f>E24*20+F24*40+G24*60+H24*100+J24*300</f>
        <v>0</v>
      </c>
      <c r="L24" s="21">
        <f t="shared" si="2"/>
        <v>0</v>
      </c>
      <c r="M24" s="23">
        <f t="shared" si="3"/>
        <v>0</v>
      </c>
      <c r="N24" s="23">
        <f t="shared" si="4"/>
        <v>0</v>
      </c>
      <c r="O24" s="23">
        <f t="shared" si="5"/>
        <v>0</v>
      </c>
      <c r="P24" s="25"/>
      <c r="Q24" s="24"/>
      <c r="R24" s="27"/>
    </row>
    <row r="25" spans="1:18" s="3" customFormat="1" ht="14.1" customHeight="1" x14ac:dyDescent="0.15">
      <c r="A25" s="44"/>
      <c r="B25" s="9" t="s">
        <v>34</v>
      </c>
      <c r="C25" s="17">
        <v>0</v>
      </c>
      <c r="D25" s="18">
        <f t="shared" si="1"/>
        <v>0</v>
      </c>
      <c r="E25" s="20">
        <v>0</v>
      </c>
      <c r="F25" s="20">
        <v>0</v>
      </c>
      <c r="G25" s="20">
        <v>0</v>
      </c>
      <c r="H25" s="20">
        <v>0</v>
      </c>
      <c r="I25" s="20"/>
      <c r="J25" s="20">
        <v>0</v>
      </c>
      <c r="K25" s="20">
        <f>E25*20+F25*40+G25*60+H25*100+J25*300</f>
        <v>0</v>
      </c>
      <c r="L25" s="21">
        <f t="shared" si="2"/>
        <v>0</v>
      </c>
      <c r="M25" s="23">
        <f t="shared" si="3"/>
        <v>0</v>
      </c>
      <c r="N25" s="23">
        <f t="shared" si="4"/>
        <v>0</v>
      </c>
      <c r="O25" s="23">
        <f t="shared" si="5"/>
        <v>0</v>
      </c>
      <c r="P25" s="25"/>
      <c r="Q25" s="24"/>
      <c r="R25" s="27"/>
    </row>
    <row r="26" spans="1:18" s="3" customFormat="1" ht="14.1" customHeight="1" x14ac:dyDescent="0.15">
      <c r="A26" s="44"/>
      <c r="B26" s="9" t="s">
        <v>11</v>
      </c>
      <c r="C26" s="17">
        <v>0</v>
      </c>
      <c r="D26" s="18">
        <f t="shared" si="1"/>
        <v>0</v>
      </c>
      <c r="E26" s="20">
        <v>0</v>
      </c>
      <c r="F26" s="20">
        <v>0</v>
      </c>
      <c r="G26" s="20">
        <v>0</v>
      </c>
      <c r="H26" s="20">
        <v>0</v>
      </c>
      <c r="I26" s="20"/>
      <c r="J26" s="20">
        <v>0</v>
      </c>
      <c r="K26" s="20">
        <f>E26*20+F26*40+G26*60+H26*100+J26*300</f>
        <v>0</v>
      </c>
      <c r="L26" s="21">
        <f t="shared" si="2"/>
        <v>0</v>
      </c>
      <c r="M26" s="23">
        <f t="shared" si="3"/>
        <v>0</v>
      </c>
      <c r="N26" s="23">
        <f t="shared" si="4"/>
        <v>0</v>
      </c>
      <c r="O26" s="23">
        <f t="shared" si="5"/>
        <v>0</v>
      </c>
      <c r="P26" s="25"/>
      <c r="Q26" s="24"/>
      <c r="R26" s="27"/>
    </row>
    <row r="27" spans="1:18" s="3" customFormat="1" ht="14.1" customHeight="1" x14ac:dyDescent="0.15">
      <c r="A27" s="44"/>
      <c r="B27" s="9" t="s">
        <v>48</v>
      </c>
      <c r="C27" s="17">
        <v>0</v>
      </c>
      <c r="D27" s="18">
        <f t="shared" si="1"/>
        <v>0</v>
      </c>
      <c r="E27" s="20">
        <v>0</v>
      </c>
      <c r="F27" s="20">
        <v>0</v>
      </c>
      <c r="G27" s="20">
        <v>0</v>
      </c>
      <c r="H27" s="20">
        <v>0</v>
      </c>
      <c r="I27" s="20"/>
      <c r="J27" s="20">
        <v>0</v>
      </c>
      <c r="K27" s="20">
        <f>E27*20+F27*40+G27*60+H27*100+J27*300</f>
        <v>0</v>
      </c>
      <c r="L27" s="21">
        <f t="shared" si="2"/>
        <v>0</v>
      </c>
      <c r="M27" s="23">
        <f t="shared" si="3"/>
        <v>0</v>
      </c>
      <c r="N27" s="23">
        <f>D27*0.15</f>
        <v>0</v>
      </c>
      <c r="O27" s="23">
        <f>D27*0.15</f>
        <v>0</v>
      </c>
      <c r="P27" s="25"/>
      <c r="Q27" s="24"/>
      <c r="R27" s="27"/>
    </row>
    <row r="28" spans="1:18" s="3" customFormat="1" ht="14.1" customHeight="1" x14ac:dyDescent="0.15">
      <c r="A28" s="44"/>
      <c r="B28" s="9" t="s">
        <v>18</v>
      </c>
      <c r="C28" s="17">
        <v>0</v>
      </c>
      <c r="D28" s="18">
        <f t="shared" si="1"/>
        <v>0</v>
      </c>
      <c r="E28" s="20">
        <v>0</v>
      </c>
      <c r="F28" s="20">
        <v>0</v>
      </c>
      <c r="G28" s="20">
        <v>0</v>
      </c>
      <c r="H28" s="20">
        <v>0</v>
      </c>
      <c r="I28" s="20"/>
      <c r="J28" s="20">
        <v>0</v>
      </c>
      <c r="K28" s="20">
        <f>E28*20+F28*40+G28*60+H28*100+J28*300</f>
        <v>0</v>
      </c>
      <c r="L28" s="21">
        <f t="shared" si="2"/>
        <v>0</v>
      </c>
      <c r="M28" s="23">
        <f t="shared" si="3"/>
        <v>0</v>
      </c>
      <c r="N28" s="23">
        <f t="shared" ref="N28:N32" si="6">D28*0.15</f>
        <v>0</v>
      </c>
      <c r="O28" s="23">
        <f t="shared" ref="O28:O32" si="7">D28*0.15</f>
        <v>0</v>
      </c>
      <c r="P28" s="25"/>
      <c r="Q28" s="24"/>
      <c r="R28" s="27"/>
    </row>
    <row r="29" spans="1:18" s="3" customFormat="1" ht="14.1" customHeight="1" x14ac:dyDescent="0.15">
      <c r="A29" s="44"/>
      <c r="B29" s="9" t="s">
        <v>19</v>
      </c>
      <c r="C29" s="17">
        <v>0</v>
      </c>
      <c r="D29" s="18">
        <f>C29*40</f>
        <v>0</v>
      </c>
      <c r="E29" s="20">
        <v>0</v>
      </c>
      <c r="F29" s="20">
        <v>0</v>
      </c>
      <c r="G29" s="20">
        <v>0</v>
      </c>
      <c r="H29" s="20">
        <v>0</v>
      </c>
      <c r="I29" s="20"/>
      <c r="J29" s="20">
        <v>0</v>
      </c>
      <c r="K29" s="20">
        <f>E29*20+F29*40+G29*60+H29*100+J29*300</f>
        <v>0</v>
      </c>
      <c r="L29" s="21">
        <f t="shared" si="2"/>
        <v>0</v>
      </c>
      <c r="M29" s="23">
        <f t="shared" si="3"/>
        <v>0</v>
      </c>
      <c r="N29" s="23">
        <f t="shared" si="6"/>
        <v>0</v>
      </c>
      <c r="O29" s="23">
        <f t="shared" si="7"/>
        <v>0</v>
      </c>
      <c r="P29" s="25"/>
      <c r="Q29" s="24"/>
      <c r="R29" s="27"/>
    </row>
    <row r="30" spans="1:18" s="3" customFormat="1" ht="14.1" customHeight="1" x14ac:dyDescent="0.15">
      <c r="A30" s="44"/>
      <c r="B30" s="9" t="s">
        <v>20</v>
      </c>
      <c r="C30" s="17">
        <v>1</v>
      </c>
      <c r="D30" s="18">
        <f t="shared" si="1"/>
        <v>40</v>
      </c>
      <c r="E30" s="20">
        <v>0</v>
      </c>
      <c r="F30" s="20">
        <v>0</v>
      </c>
      <c r="G30" s="20">
        <v>0</v>
      </c>
      <c r="H30" s="20">
        <v>0</v>
      </c>
      <c r="I30" s="20"/>
      <c r="J30" s="20">
        <v>0</v>
      </c>
      <c r="K30" s="20">
        <f>E30*20+F30*40+G30*60+H30*100+J30*300</f>
        <v>0</v>
      </c>
      <c r="L30" s="21">
        <f t="shared" si="2"/>
        <v>40</v>
      </c>
      <c r="M30" s="23">
        <f t="shared" si="3"/>
        <v>0</v>
      </c>
      <c r="N30" s="23">
        <f t="shared" si="6"/>
        <v>6</v>
      </c>
      <c r="O30" s="23">
        <f t="shared" si="7"/>
        <v>6</v>
      </c>
      <c r="P30" s="25"/>
      <c r="Q30" s="24"/>
      <c r="R30" s="27"/>
    </row>
    <row r="31" spans="1:18" s="3" customFormat="1" ht="14.1" customHeight="1" x14ac:dyDescent="0.15">
      <c r="A31" s="44"/>
      <c r="B31" s="9" t="s">
        <v>21</v>
      </c>
      <c r="C31" s="17">
        <v>0</v>
      </c>
      <c r="D31" s="18">
        <f t="shared" si="1"/>
        <v>0</v>
      </c>
      <c r="E31" s="20">
        <v>0</v>
      </c>
      <c r="F31" s="20">
        <v>0</v>
      </c>
      <c r="G31" s="20">
        <v>0</v>
      </c>
      <c r="H31" s="20">
        <v>0</v>
      </c>
      <c r="I31" s="20"/>
      <c r="J31" s="20">
        <v>0</v>
      </c>
      <c r="K31" s="20">
        <f>E31*20+F31*40+G31*60+H31*100+J31*300</f>
        <v>0</v>
      </c>
      <c r="L31" s="21">
        <f t="shared" si="2"/>
        <v>0</v>
      </c>
      <c r="M31" s="23">
        <f t="shared" si="3"/>
        <v>0</v>
      </c>
      <c r="N31" s="23">
        <f t="shared" si="6"/>
        <v>0</v>
      </c>
      <c r="O31" s="23">
        <f t="shared" si="7"/>
        <v>0</v>
      </c>
      <c r="P31" s="25"/>
      <c r="Q31" s="24"/>
      <c r="R31" s="27"/>
    </row>
    <row r="32" spans="1:18" s="3" customFormat="1" ht="14.1" customHeight="1" x14ac:dyDescent="0.15">
      <c r="A32" s="44"/>
      <c r="B32" s="9" t="s">
        <v>22</v>
      </c>
      <c r="C32" s="17">
        <v>0</v>
      </c>
      <c r="D32" s="18">
        <f t="shared" si="1"/>
        <v>0</v>
      </c>
      <c r="E32" s="20">
        <v>0</v>
      </c>
      <c r="F32" s="20">
        <v>0</v>
      </c>
      <c r="G32" s="20">
        <v>0</v>
      </c>
      <c r="H32" s="20">
        <v>0</v>
      </c>
      <c r="I32" s="20"/>
      <c r="J32" s="20">
        <v>0</v>
      </c>
      <c r="K32" s="20">
        <f>E32*20+F32*40+G32*60+H32*100+J32*300</f>
        <v>0</v>
      </c>
      <c r="L32" s="21">
        <f t="shared" si="2"/>
        <v>0</v>
      </c>
      <c r="M32" s="23">
        <f t="shared" si="3"/>
        <v>0</v>
      </c>
      <c r="N32" s="23">
        <f t="shared" si="6"/>
        <v>0</v>
      </c>
      <c r="O32" s="23">
        <f t="shared" si="7"/>
        <v>0</v>
      </c>
      <c r="P32" s="25"/>
      <c r="Q32" s="24"/>
      <c r="R32" s="27" t="s">
        <v>60</v>
      </c>
    </row>
    <row r="33" spans="1:21" s="3" customFormat="1" ht="14.1" customHeight="1" x14ac:dyDescent="0.15">
      <c r="A33" s="44"/>
      <c r="B33" s="9" t="s">
        <v>23</v>
      </c>
      <c r="C33" s="17">
        <v>0</v>
      </c>
      <c r="D33" s="18">
        <f t="shared" si="1"/>
        <v>0</v>
      </c>
      <c r="E33" s="20">
        <v>0</v>
      </c>
      <c r="F33" s="20">
        <v>0</v>
      </c>
      <c r="G33" s="20">
        <v>0</v>
      </c>
      <c r="H33" s="20">
        <v>0</v>
      </c>
      <c r="I33" s="20"/>
      <c r="J33" s="20">
        <v>0</v>
      </c>
      <c r="K33" s="20">
        <f>E33*20+F33*40+G33*60+H33*100+J33*300</f>
        <v>0</v>
      </c>
      <c r="L33" s="21">
        <f t="shared" si="2"/>
        <v>0</v>
      </c>
      <c r="M33" s="23">
        <f t="shared" si="3"/>
        <v>0</v>
      </c>
      <c r="N33" s="23">
        <f>D33*0.15</f>
        <v>0</v>
      </c>
      <c r="O33" s="23">
        <f>D33*0.15</f>
        <v>0</v>
      </c>
      <c r="P33" s="25"/>
      <c r="Q33" s="24"/>
      <c r="R33" s="27">
        <f>J41</f>
        <v>1</v>
      </c>
    </row>
    <row r="34" spans="1:21" s="3" customFormat="1" ht="14.1" customHeight="1" x14ac:dyDescent="0.15">
      <c r="A34" s="44"/>
      <c r="B34" s="9" t="s">
        <v>24</v>
      </c>
      <c r="C34" s="17">
        <v>0</v>
      </c>
      <c r="D34" s="18">
        <f t="shared" si="1"/>
        <v>0</v>
      </c>
      <c r="E34" s="20">
        <v>0</v>
      </c>
      <c r="F34" s="20">
        <v>0</v>
      </c>
      <c r="G34" s="20">
        <v>0</v>
      </c>
      <c r="H34" s="20">
        <v>0</v>
      </c>
      <c r="I34" s="20"/>
      <c r="J34" s="20">
        <v>0</v>
      </c>
      <c r="K34" s="20">
        <f>E34*20+F34*40+G34*60+H34*100+J34*300</f>
        <v>0</v>
      </c>
      <c r="L34" s="21">
        <f t="shared" si="2"/>
        <v>0</v>
      </c>
      <c r="M34" s="23">
        <f t="shared" si="3"/>
        <v>0</v>
      </c>
      <c r="N34" s="23">
        <f t="shared" ref="N34:N40" si="8">D34*0.15</f>
        <v>0</v>
      </c>
      <c r="O34" s="23">
        <f t="shared" ref="O34:O40" si="9">D34*0.15</f>
        <v>0</v>
      </c>
      <c r="P34" s="25"/>
      <c r="Q34" s="24"/>
      <c r="R34" s="27" t="s">
        <v>54</v>
      </c>
    </row>
    <row r="35" spans="1:21" s="3" customFormat="1" ht="14.1" customHeight="1" x14ac:dyDescent="0.15">
      <c r="A35" s="44"/>
      <c r="B35" s="9" t="s">
        <v>12</v>
      </c>
      <c r="C35" s="17">
        <v>0</v>
      </c>
      <c r="D35" s="18">
        <f t="shared" si="1"/>
        <v>0</v>
      </c>
      <c r="E35" s="20">
        <v>0</v>
      </c>
      <c r="F35" s="20">
        <v>0</v>
      </c>
      <c r="G35" s="20">
        <v>0</v>
      </c>
      <c r="H35" s="20">
        <v>0</v>
      </c>
      <c r="I35" s="20"/>
      <c r="J35" s="20">
        <v>0</v>
      </c>
      <c r="K35" s="20">
        <f>E35*20+F35*40+G35*60+H35*100+J35*300</f>
        <v>0</v>
      </c>
      <c r="L35" s="21">
        <f t="shared" si="2"/>
        <v>0</v>
      </c>
      <c r="M35" s="23">
        <f t="shared" si="3"/>
        <v>0</v>
      </c>
      <c r="N35" s="23">
        <f t="shared" si="8"/>
        <v>0</v>
      </c>
      <c r="O35" s="23">
        <f t="shared" si="9"/>
        <v>0</v>
      </c>
      <c r="P35" s="25"/>
      <c r="Q35" s="24"/>
      <c r="R35" s="27">
        <f>E41</f>
        <v>1091</v>
      </c>
    </row>
    <row r="36" spans="1:21" s="3" customFormat="1" ht="14.1" customHeight="1" x14ac:dyDescent="0.15">
      <c r="A36" s="44"/>
      <c r="B36" s="9" t="s">
        <v>13</v>
      </c>
      <c r="C36" s="17">
        <v>0</v>
      </c>
      <c r="D36" s="18">
        <f t="shared" si="1"/>
        <v>0</v>
      </c>
      <c r="E36" s="20">
        <v>0</v>
      </c>
      <c r="F36" s="20">
        <v>0</v>
      </c>
      <c r="G36" s="20">
        <v>0</v>
      </c>
      <c r="H36" s="20">
        <v>0</v>
      </c>
      <c r="I36" s="20"/>
      <c r="J36" s="20">
        <v>0</v>
      </c>
      <c r="K36" s="20">
        <f>E36*20+F36*40+G36*60+H36*100+J36*300</f>
        <v>0</v>
      </c>
      <c r="L36" s="21">
        <f t="shared" si="2"/>
        <v>0</v>
      </c>
      <c r="M36" s="23">
        <f t="shared" si="3"/>
        <v>0</v>
      </c>
      <c r="N36" s="23">
        <f t="shared" si="8"/>
        <v>0</v>
      </c>
      <c r="O36" s="23">
        <f t="shared" si="9"/>
        <v>0</v>
      </c>
      <c r="P36" s="25"/>
      <c r="Q36" s="25"/>
      <c r="R36" s="27" t="s">
        <v>55</v>
      </c>
    </row>
    <row r="37" spans="1:21" s="3" customFormat="1" ht="14.1" customHeight="1" x14ac:dyDescent="0.15">
      <c r="A37" s="44"/>
      <c r="B37" s="9" t="s">
        <v>40</v>
      </c>
      <c r="C37" s="17">
        <v>0</v>
      </c>
      <c r="D37" s="18">
        <f t="shared" si="1"/>
        <v>0</v>
      </c>
      <c r="E37" s="20">
        <v>0</v>
      </c>
      <c r="F37" s="20">
        <v>0</v>
      </c>
      <c r="G37" s="20">
        <v>0</v>
      </c>
      <c r="H37" s="20">
        <v>0</v>
      </c>
      <c r="I37" s="20"/>
      <c r="J37" s="20">
        <v>0</v>
      </c>
      <c r="K37" s="20">
        <f>E37*20+F37*40+G37*60+H37*100+J37*300</f>
        <v>0</v>
      </c>
      <c r="L37" s="21">
        <f t="shared" si="2"/>
        <v>0</v>
      </c>
      <c r="M37" s="23">
        <f t="shared" si="3"/>
        <v>0</v>
      </c>
      <c r="N37" s="23">
        <f t="shared" si="8"/>
        <v>0</v>
      </c>
      <c r="O37" s="23">
        <f t="shared" si="9"/>
        <v>0</v>
      </c>
      <c r="P37" s="25"/>
      <c r="Q37" s="55"/>
      <c r="R37" s="27">
        <f>C41+F41</f>
        <v>4</v>
      </c>
    </row>
    <row r="38" spans="1:21" s="3" customFormat="1" ht="14.1" customHeight="1" x14ac:dyDescent="0.15">
      <c r="A38" s="45"/>
      <c r="B38" s="9" t="s">
        <v>57</v>
      </c>
      <c r="C38" s="17">
        <v>0</v>
      </c>
      <c r="D38" s="18">
        <f t="shared" si="1"/>
        <v>0</v>
      </c>
      <c r="E38" s="20">
        <v>0</v>
      </c>
      <c r="F38" s="20">
        <v>0</v>
      </c>
      <c r="G38" s="20">
        <v>1</v>
      </c>
      <c r="H38" s="20">
        <v>0</v>
      </c>
      <c r="I38" s="20"/>
      <c r="J38" s="20">
        <v>0</v>
      </c>
      <c r="K38" s="20">
        <f>E38*20+F38*40+G38*60+H38*100+J38*300</f>
        <v>60</v>
      </c>
      <c r="L38" s="21">
        <f t="shared" si="2"/>
        <v>60</v>
      </c>
      <c r="M38" s="23">
        <f t="shared" si="3"/>
        <v>18</v>
      </c>
      <c r="N38" s="23">
        <f t="shared" si="8"/>
        <v>0</v>
      </c>
      <c r="O38" s="23">
        <f t="shared" si="9"/>
        <v>0</v>
      </c>
      <c r="P38" s="25"/>
      <c r="Q38" s="25"/>
      <c r="R38" s="27" t="s">
        <v>56</v>
      </c>
    </row>
    <row r="39" spans="1:21" s="3" customFormat="1" ht="14.1" customHeight="1" x14ac:dyDescent="0.15">
      <c r="A39" s="46" t="s">
        <v>44</v>
      </c>
      <c r="B39" s="16" t="s">
        <v>36</v>
      </c>
      <c r="C39" s="17">
        <v>0</v>
      </c>
      <c r="D39" s="18">
        <f t="shared" si="1"/>
        <v>0</v>
      </c>
      <c r="E39" s="20">
        <v>556</v>
      </c>
      <c r="F39" s="20">
        <v>2</v>
      </c>
      <c r="G39" s="20">
        <v>0</v>
      </c>
      <c r="H39" s="48">
        <v>391</v>
      </c>
      <c r="I39" s="48">
        <v>66</v>
      </c>
      <c r="J39" s="20">
        <v>1</v>
      </c>
      <c r="K39" s="52">
        <f>E39*20+F39*40+G39*60+H37+I39+J39*5000</f>
        <v>16266</v>
      </c>
      <c r="L39" s="54">
        <f t="shared" si="2"/>
        <v>16266</v>
      </c>
      <c r="M39" s="23">
        <f t="shared" si="3"/>
        <v>4879.8</v>
      </c>
      <c r="N39" s="23">
        <f t="shared" si="8"/>
        <v>0</v>
      </c>
      <c r="O39" s="23">
        <f t="shared" si="9"/>
        <v>0</v>
      </c>
      <c r="P39" s="25">
        <f>P41*0.7</f>
        <v>569.22599999999989</v>
      </c>
      <c r="Q39" s="25">
        <f>M39+P39</f>
        <v>5449.0259999999998</v>
      </c>
      <c r="R39" s="27">
        <f>G41</f>
        <v>1</v>
      </c>
    </row>
    <row r="40" spans="1:21" s="3" customFormat="1" ht="14.1" customHeight="1" x14ac:dyDescent="0.15">
      <c r="A40" s="47"/>
      <c r="B40" s="16" t="s">
        <v>42</v>
      </c>
      <c r="C40" s="17">
        <v>0</v>
      </c>
      <c r="D40" s="18">
        <f t="shared" si="1"/>
        <v>0</v>
      </c>
      <c r="E40" s="20">
        <v>535</v>
      </c>
      <c r="F40" s="20">
        <v>1</v>
      </c>
      <c r="G40" s="20">
        <v>0</v>
      </c>
      <c r="H40" s="48">
        <v>391</v>
      </c>
      <c r="I40" s="48">
        <v>61</v>
      </c>
      <c r="J40" s="20">
        <v>0</v>
      </c>
      <c r="K40" s="52">
        <f>E40*20+F40*40+G40*60+H38+J40*300</f>
        <v>10740</v>
      </c>
      <c r="L40" s="54">
        <f t="shared" si="2"/>
        <v>10740</v>
      </c>
      <c r="M40" s="23">
        <f t="shared" si="3"/>
        <v>3222</v>
      </c>
      <c r="N40" s="23">
        <f t="shared" si="8"/>
        <v>0</v>
      </c>
      <c r="O40" s="23">
        <f t="shared" si="9"/>
        <v>0</v>
      </c>
      <c r="P40" s="25">
        <f>P41*0.3</f>
        <v>243.95399999999998</v>
      </c>
      <c r="Q40" s="25">
        <f>M40+P40</f>
        <v>3465.9540000000002</v>
      </c>
      <c r="R40" s="19" t="s">
        <v>49</v>
      </c>
    </row>
    <row r="41" spans="1:21" s="3" customFormat="1" ht="14.1" customHeight="1" x14ac:dyDescent="0.15">
      <c r="A41" s="34"/>
      <c r="B41" s="35"/>
      <c r="C41" s="22">
        <f>SUM(C3:C40)</f>
        <v>1</v>
      </c>
      <c r="D41" s="31">
        <f>SUM(D3:D40)</f>
        <v>40</v>
      </c>
      <c r="E41" s="28">
        <f>SUM(E3:E40)</f>
        <v>1091</v>
      </c>
      <c r="F41" s="28">
        <f t="shared" ref="F41:J41" si="10">SUM(F3:F40)</f>
        <v>3</v>
      </c>
      <c r="G41" s="28">
        <f t="shared" si="10"/>
        <v>1</v>
      </c>
      <c r="H41" s="11">
        <f t="shared" si="10"/>
        <v>782</v>
      </c>
      <c r="I41" s="28"/>
      <c r="J41" s="28">
        <f t="shared" si="10"/>
        <v>1</v>
      </c>
      <c r="K41" s="53">
        <f>SUM(K3:K40)</f>
        <v>27066</v>
      </c>
      <c r="L41" s="30">
        <f>SUM(L3:L40)</f>
        <v>27106</v>
      </c>
      <c r="M41" s="12">
        <f>SUM(M3:M40)</f>
        <v>8119.8</v>
      </c>
      <c r="N41" s="12">
        <f>SUM(N3:N38)</f>
        <v>6</v>
      </c>
      <c r="O41" s="12">
        <f>SUM(O3:O38)</f>
        <v>6</v>
      </c>
      <c r="P41" s="11">
        <f>L41*0.03</f>
        <v>813.18</v>
      </c>
      <c r="Q41" s="10">
        <f>SUM(M41:P41)</f>
        <v>8944.98</v>
      </c>
      <c r="R41" s="29">
        <f>SUM(C41:C41)+SUM(E41:J41)</f>
        <v>1879</v>
      </c>
    </row>
    <row r="42" spans="1:21" s="3" customFormat="1" ht="30" customHeight="1" x14ac:dyDescent="0.15">
      <c r="A42" s="36"/>
      <c r="B42" s="37"/>
      <c r="C42" s="6"/>
      <c r="D42" s="6"/>
      <c r="E42" s="6"/>
      <c r="F42" s="6"/>
      <c r="G42" s="6"/>
      <c r="H42" s="6"/>
      <c r="I42" s="6"/>
      <c r="J42" s="6"/>
      <c r="K42" s="50" t="s">
        <v>35</v>
      </c>
      <c r="L42" s="6"/>
      <c r="M42" s="6"/>
      <c r="O42" s="4"/>
      <c r="P42" s="4"/>
      <c r="Q42" s="4"/>
      <c r="R42" s="8"/>
    </row>
    <row r="43" spans="1:21" x14ac:dyDescent="0.15">
      <c r="A43" s="1"/>
      <c r="B43" s="2"/>
      <c r="C43" s="1"/>
      <c r="D43" s="1"/>
      <c r="E43" s="1"/>
      <c r="F43" s="1"/>
      <c r="G43" s="1"/>
      <c r="H43" s="1"/>
      <c r="I43" s="1"/>
      <c r="J43" s="1"/>
      <c r="K43" s="51"/>
      <c r="L43" s="1"/>
      <c r="M43" s="1"/>
      <c r="N43" s="1"/>
      <c r="O43" s="1"/>
      <c r="P43" s="1"/>
    </row>
    <row r="44" spans="1:21" x14ac:dyDescent="0.15">
      <c r="A44" s="1"/>
      <c r="B44" s="2"/>
      <c r="C44" s="1"/>
      <c r="D44" s="1"/>
      <c r="E44" s="1"/>
      <c r="F44" s="1"/>
      <c r="G44" s="1"/>
      <c r="H44" s="1"/>
      <c r="I44" s="1"/>
      <c r="J44" s="1"/>
      <c r="K44" s="51"/>
      <c r="L44" s="1"/>
      <c r="M44" s="1"/>
      <c r="N44" s="1"/>
      <c r="O44" s="1"/>
      <c r="P44" s="1"/>
    </row>
    <row r="45" spans="1:21" x14ac:dyDescent="0.15">
      <c r="U45" s="5"/>
    </row>
  </sheetData>
  <mergeCells count="6">
    <mergeCell ref="A41:B41"/>
    <mergeCell ref="A42:B42"/>
    <mergeCell ref="A1:R1"/>
    <mergeCell ref="A2:B2"/>
    <mergeCell ref="A3:A38"/>
    <mergeCell ref="A39:A40"/>
  </mergeCells>
  <phoneticPr fontId="3" type="noConversion"/>
  <printOptions horizontalCentered="1" verticalCentered="1"/>
  <pageMargins left="0.25" right="0.25" top="0.75" bottom="0.75" header="0.3" footer="0.3"/>
  <pageSetup paperSize="9" scale="75" fitToWidth="4" orientation="landscape" horizontalDpi="4294967292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2017-12-28T11:08:39Z</dcterms:modified>
</cp:coreProperties>
</file>