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box\4月报表\"/>
    </mc:Choice>
  </mc:AlternateContent>
  <xr:revisionPtr revIDLastSave="0" documentId="12_ncr:500000_{7FEF767C-9E47-4C98-AD11-5A1D1741B692}" xr6:coauthVersionLast="31" xr6:coauthVersionMax="31" xr10:uidLastSave="{00000000-0000-0000-0000-000000000000}"/>
  <bookViews>
    <workbookView xWindow="0" yWindow="0" windowWidth="19200" windowHeight="6210" activeTab="6" xr2:uid="{00000000-000D-0000-FFFF-FFFF00000000}"/>
  </bookViews>
  <sheets>
    <sheet name="4-1" sheetId="1" r:id="rId1"/>
    <sheet name="4-2" sheetId="2" r:id="rId2"/>
    <sheet name="4-3" sheetId="4" r:id="rId3"/>
    <sheet name="4-4" sheetId="5" r:id="rId4"/>
    <sheet name="4-5" sheetId="6" r:id="rId5"/>
    <sheet name="4-6" sheetId="7" r:id="rId6"/>
    <sheet name="4-7" sheetId="8" r:id="rId7"/>
    <sheet name="汇总明线" sheetId="3" r:id="rId8"/>
  </sheets>
  <externalReferences>
    <externalReference r:id="rId9"/>
  </externalReferences>
  <calcPr calcId="162913"/>
</workbook>
</file>

<file path=xl/calcChain.xml><?xml version="1.0" encoding="utf-8"?>
<calcChain xmlns="http://schemas.openxmlformats.org/spreadsheetml/2006/main">
  <c r="U6" i="8" l="1"/>
  <c r="T6" i="8"/>
  <c r="Q6" i="8"/>
  <c r="N6" i="8"/>
  <c r="M6" i="8"/>
  <c r="U5" i="8"/>
  <c r="T5" i="8"/>
  <c r="Q5" i="8"/>
  <c r="N5" i="8"/>
  <c r="M5" i="8"/>
  <c r="U4" i="8"/>
  <c r="T4" i="8"/>
  <c r="Q4" i="8"/>
  <c r="N4" i="8"/>
  <c r="M4" i="8"/>
  <c r="U3" i="8"/>
  <c r="T3" i="8"/>
  <c r="Q3" i="8"/>
  <c r="N3" i="8"/>
  <c r="M3" i="8"/>
  <c r="U2" i="8"/>
  <c r="T2" i="8"/>
  <c r="Q2" i="8"/>
  <c r="N2" i="8"/>
  <c r="M2" i="8"/>
  <c r="R30" i="3" l="1"/>
  <c r="Q30" i="3"/>
  <c r="N30" i="3"/>
  <c r="L30" i="3"/>
  <c r="K30" i="3"/>
  <c r="R29" i="3"/>
  <c r="Q29" i="3"/>
  <c r="N29" i="3"/>
  <c r="L29" i="3"/>
  <c r="K29" i="3"/>
  <c r="R28" i="3"/>
  <c r="Q28" i="3"/>
  <c r="N28" i="3"/>
  <c r="L28" i="3"/>
  <c r="K28" i="3"/>
  <c r="R27" i="3"/>
  <c r="Q27" i="3"/>
  <c r="N27" i="3"/>
  <c r="L27" i="3"/>
  <c r="K27" i="3"/>
  <c r="R26" i="3"/>
  <c r="Q26" i="3"/>
  <c r="N26" i="3"/>
  <c r="L26" i="3"/>
  <c r="K26" i="3"/>
  <c r="R25" i="3"/>
  <c r="Q25" i="3"/>
  <c r="N25" i="3"/>
  <c r="L25" i="3"/>
  <c r="K25" i="3"/>
  <c r="R24" i="3"/>
  <c r="Q24" i="3"/>
  <c r="N24" i="3"/>
  <c r="L24" i="3"/>
  <c r="K24" i="3"/>
  <c r="R23" i="3"/>
  <c r="Q23" i="3"/>
  <c r="N23" i="3"/>
  <c r="L23" i="3"/>
  <c r="K23" i="3"/>
  <c r="R22" i="3"/>
  <c r="Q22" i="3"/>
  <c r="N22" i="3"/>
  <c r="L22" i="3"/>
  <c r="K22" i="3"/>
  <c r="R21" i="3"/>
  <c r="Q21" i="3"/>
  <c r="N21" i="3"/>
  <c r="L21" i="3"/>
  <c r="K21" i="3"/>
  <c r="R20" i="3"/>
  <c r="Q20" i="3"/>
  <c r="N20" i="3"/>
  <c r="L20" i="3"/>
  <c r="K20" i="3"/>
  <c r="R19" i="3"/>
  <c r="Q19" i="3"/>
  <c r="N19" i="3"/>
  <c r="L19" i="3"/>
  <c r="K19" i="3"/>
  <c r="T5" i="5"/>
  <c r="S5" i="5"/>
  <c r="P5" i="5"/>
  <c r="M5" i="5"/>
  <c r="L5" i="5"/>
  <c r="T4" i="5"/>
  <c r="S4" i="5"/>
  <c r="P4" i="5"/>
  <c r="M4" i="5"/>
  <c r="L4" i="5"/>
  <c r="T3" i="5"/>
  <c r="S3" i="5"/>
  <c r="P3" i="5"/>
  <c r="M3" i="5"/>
  <c r="L3" i="5"/>
  <c r="T2" i="5"/>
  <c r="S2" i="5"/>
  <c r="P2" i="5"/>
  <c r="M2" i="5"/>
  <c r="L2" i="5"/>
  <c r="U5" i="7" l="1"/>
  <c r="T5" i="7"/>
  <c r="Q5" i="7"/>
  <c r="N5" i="7"/>
  <c r="M5" i="7"/>
  <c r="U4" i="7"/>
  <c r="T4" i="7"/>
  <c r="Q4" i="7"/>
  <c r="N4" i="7"/>
  <c r="M4" i="7"/>
  <c r="U3" i="7"/>
  <c r="T3" i="7"/>
  <c r="Q3" i="7"/>
  <c r="N3" i="7"/>
  <c r="M3" i="7"/>
  <c r="U2" i="7"/>
  <c r="T2" i="7"/>
  <c r="Q2" i="7"/>
  <c r="N2" i="7"/>
  <c r="M2" i="7"/>
  <c r="T5" i="6" l="1"/>
  <c r="S5" i="6"/>
  <c r="P5" i="6"/>
  <c r="M5" i="6"/>
  <c r="L5" i="6"/>
  <c r="T4" i="6"/>
  <c r="S4" i="6"/>
  <c r="P4" i="6"/>
  <c r="M4" i="6"/>
  <c r="L4" i="6"/>
  <c r="T3" i="6"/>
  <c r="S3" i="6"/>
  <c r="P3" i="6"/>
  <c r="M3" i="6"/>
  <c r="L3" i="6"/>
  <c r="T2" i="6"/>
  <c r="S2" i="6"/>
  <c r="P2" i="6"/>
  <c r="M2" i="6"/>
  <c r="L2" i="6"/>
</calcChain>
</file>

<file path=xl/sharedStrings.xml><?xml version="1.0" encoding="utf-8"?>
<sst xmlns="http://schemas.openxmlformats.org/spreadsheetml/2006/main" count="791" uniqueCount="169">
  <si>
    <t>王成</t>
  </si>
  <si>
    <t>常福园区</t>
  </si>
  <si>
    <t>常福弗兰西蒂</t>
  </si>
  <si>
    <t>丰树园区</t>
  </si>
  <si>
    <t>外单分拣</t>
  </si>
  <si>
    <t>15564</t>
  </si>
  <si>
    <t>0024175</t>
  </si>
  <si>
    <t>武汉威伟机械</t>
  </si>
  <si>
    <t>LU151</t>
  </si>
  <si>
    <t>李明华</t>
  </si>
  <si>
    <t>9.6米</t>
  </si>
  <si>
    <t>刘文</t>
  </si>
  <si>
    <t>欣程园区</t>
  </si>
  <si>
    <t>公共平台6号仓</t>
  </si>
  <si>
    <t>19468</t>
  </si>
  <si>
    <t>0020624</t>
  </si>
  <si>
    <t>ZV373</t>
  </si>
  <si>
    <t>宋辉</t>
  </si>
  <si>
    <t>田结</t>
  </si>
  <si>
    <t>18877</t>
  </si>
  <si>
    <t>0085596</t>
  </si>
  <si>
    <t>鄂 FJU350</t>
  </si>
  <si>
    <t>李耀</t>
  </si>
  <si>
    <t>16176</t>
  </si>
  <si>
    <t>0024212</t>
  </si>
  <si>
    <t>QQ353</t>
  </si>
  <si>
    <t>丁鹏</t>
  </si>
  <si>
    <t>19714</t>
  </si>
  <si>
    <t>0021133</t>
  </si>
  <si>
    <t>HB101</t>
  </si>
  <si>
    <t>吕文杰</t>
  </si>
  <si>
    <t>王燕</t>
  </si>
  <si>
    <t>18758</t>
  </si>
  <si>
    <t>0077009</t>
  </si>
  <si>
    <t>粤BGR032</t>
  </si>
  <si>
    <t>方浩勇</t>
  </si>
  <si>
    <t>发车日期</t>
  </si>
  <si>
    <t>发货人</t>
  </si>
  <si>
    <t>发货时间</t>
  </si>
  <si>
    <t>到达时间</t>
  </si>
  <si>
    <t>发货园区</t>
  </si>
  <si>
    <t>发货地点</t>
  </si>
  <si>
    <t>目标园区</t>
  </si>
  <si>
    <t>目的地点</t>
  </si>
  <si>
    <t>委托书单号</t>
  </si>
  <si>
    <t>接货卡卡号</t>
  </si>
  <si>
    <t>承运商</t>
  </si>
  <si>
    <t>车牌号</t>
  </si>
  <si>
    <t>司机</t>
  </si>
  <si>
    <t>车型</t>
  </si>
  <si>
    <t>托盘数量（盘）</t>
  </si>
  <si>
    <t>笼框数量（笼）</t>
  </si>
  <si>
    <t>合计</t>
  </si>
  <si>
    <t>备注</t>
  </si>
  <si>
    <t>18878</t>
  </si>
  <si>
    <t>0085597</t>
  </si>
  <si>
    <t>鄂FJU350</t>
  </si>
  <si>
    <t>分拣摆渡</t>
  </si>
  <si>
    <t>16987</t>
  </si>
  <si>
    <t>0028544</t>
  </si>
  <si>
    <t>鄂AZR876</t>
  </si>
  <si>
    <t>欧文科</t>
  </si>
  <si>
    <t>19870</t>
  </si>
  <si>
    <t>0028594</t>
  </si>
  <si>
    <t>鄂ABY256</t>
  </si>
  <si>
    <t>洪家国</t>
  </si>
  <si>
    <t>陈安涛</t>
  </si>
  <si>
    <t>弗兰西蒂分拣仓</t>
  </si>
  <si>
    <t>16276</t>
  </si>
  <si>
    <t>0085660</t>
  </si>
  <si>
    <t>鄂AZV377</t>
  </si>
  <si>
    <t>代永华</t>
  </si>
  <si>
    <t>19981</t>
  </si>
  <si>
    <t>0029881</t>
  </si>
  <si>
    <t>鄂ALU291</t>
  </si>
  <si>
    <t>宋军</t>
  </si>
  <si>
    <t>补单号（原单）</t>
  </si>
  <si>
    <t>15946</t>
  </si>
  <si>
    <t>0028607</t>
  </si>
  <si>
    <t>鄂AFE237</t>
  </si>
  <si>
    <t>童红兵</t>
  </si>
  <si>
    <t>16178</t>
  </si>
  <si>
    <t>0024200</t>
  </si>
  <si>
    <t>鄂AQQ353</t>
  </si>
  <si>
    <t>15568</t>
  </si>
  <si>
    <t>0029884</t>
  </si>
  <si>
    <t>鄂ALU151</t>
  </si>
  <si>
    <t>16280</t>
  </si>
  <si>
    <t>0085742</t>
  </si>
  <si>
    <t>19983</t>
  </si>
  <si>
    <t>0028640</t>
  </si>
  <si>
    <t>19563</t>
  </si>
  <si>
    <t>0028601</t>
  </si>
  <si>
    <t>鄂ANH299</t>
  </si>
  <si>
    <t>杨勇</t>
  </si>
  <si>
    <t>鄂AHB101</t>
  </si>
  <si>
    <t>车牌号</t>
    <phoneticPr fontId="3" type="noConversion"/>
  </si>
  <si>
    <t xml:space="preserve">车牌号公式 </t>
    <phoneticPr fontId="3" type="noConversion"/>
  </si>
  <si>
    <t>弗兰西蒂分拣</t>
    <phoneticPr fontId="3" type="noConversion"/>
  </si>
  <si>
    <t>武汉公共平台仓6号库</t>
    <phoneticPr fontId="3" type="noConversion"/>
  </si>
  <si>
    <t>崔义鹏</t>
    <phoneticPr fontId="3" type="noConversion"/>
  </si>
  <si>
    <t>欣程园区</t>
    <phoneticPr fontId="3" type="noConversion"/>
  </si>
  <si>
    <t>武汉公共平台6号库</t>
    <phoneticPr fontId="3" type="noConversion"/>
  </si>
  <si>
    <t>丰树园区</t>
    <phoneticPr fontId="3" type="noConversion"/>
  </si>
  <si>
    <t>武汉丰树外单分拣</t>
    <phoneticPr fontId="3" type="noConversion"/>
  </si>
  <si>
    <t>19650</t>
    <phoneticPr fontId="3" type="noConversion"/>
  </si>
  <si>
    <t>0085770</t>
    <phoneticPr fontId="3" type="noConversion"/>
  </si>
  <si>
    <t>姚东明</t>
    <phoneticPr fontId="3" type="noConversion"/>
  </si>
  <si>
    <t>19826</t>
    <phoneticPr fontId="3" type="noConversion"/>
  </si>
  <si>
    <t>0028593</t>
    <phoneticPr fontId="3" type="noConversion"/>
  </si>
  <si>
    <t>洪家国</t>
    <phoneticPr fontId="3" type="noConversion"/>
  </si>
  <si>
    <t>王成</t>
    <phoneticPr fontId="3" type="noConversion"/>
  </si>
  <si>
    <t>常福园区</t>
    <phoneticPr fontId="3" type="noConversion"/>
  </si>
  <si>
    <t>弗兰西蒂分拣仓</t>
    <phoneticPr fontId="3" type="noConversion"/>
  </si>
  <si>
    <t>11659</t>
    <phoneticPr fontId="3" type="noConversion"/>
  </si>
  <si>
    <t>0029890</t>
    <phoneticPr fontId="3" type="noConversion"/>
  </si>
  <si>
    <t>邓军</t>
    <phoneticPr fontId="3" type="noConversion"/>
  </si>
  <si>
    <t>18776</t>
    <phoneticPr fontId="3" type="noConversion"/>
  </si>
  <si>
    <t>0029888</t>
    <phoneticPr fontId="3" type="noConversion"/>
  </si>
  <si>
    <t>方浩勇</t>
    <phoneticPr fontId="3" type="noConversion"/>
  </si>
  <si>
    <t>王燕</t>
    <phoneticPr fontId="3" type="noConversion"/>
  </si>
  <si>
    <t>17155</t>
    <phoneticPr fontId="3" type="noConversion"/>
  </si>
  <si>
    <t>0028600</t>
    <phoneticPr fontId="3" type="noConversion"/>
  </si>
  <si>
    <t>杨勇</t>
    <phoneticPr fontId="3" type="noConversion"/>
  </si>
  <si>
    <t>陈安涛</t>
    <phoneticPr fontId="3" type="noConversion"/>
  </si>
  <si>
    <t>16993</t>
    <phoneticPr fontId="3" type="noConversion"/>
  </si>
  <si>
    <t>0029886</t>
    <phoneticPr fontId="3" type="noConversion"/>
  </si>
  <si>
    <t>欧文科</t>
    <phoneticPr fontId="3" type="noConversion"/>
  </si>
  <si>
    <t>18678</t>
    <phoneticPr fontId="3" type="noConversion"/>
  </si>
  <si>
    <t>0029893</t>
    <phoneticPr fontId="3" type="noConversion"/>
  </si>
  <si>
    <t>童红兵</t>
    <phoneticPr fontId="3" type="noConversion"/>
  </si>
  <si>
    <t>16576</t>
    <phoneticPr fontId="3" type="noConversion"/>
  </si>
  <si>
    <t>0085959</t>
    <phoneticPr fontId="3" type="noConversion"/>
  </si>
  <si>
    <t>代永华</t>
    <phoneticPr fontId="3" type="noConversion"/>
  </si>
  <si>
    <t>补单号（原单）</t>
    <phoneticPr fontId="3" type="noConversion"/>
  </si>
  <si>
    <t>车牌号（公式）</t>
    <phoneticPr fontId="3" type="noConversion"/>
  </si>
  <si>
    <t>WW0017155</t>
  </si>
  <si>
    <t>WW0016993</t>
  </si>
  <si>
    <t>WW0018678</t>
  </si>
  <si>
    <t>WW0016576</t>
  </si>
  <si>
    <t>委托书单号</t>
    <phoneticPr fontId="3" type="noConversion"/>
  </si>
  <si>
    <t xml:space="preserve">单号公式 </t>
    <phoneticPr fontId="3" type="noConversion"/>
  </si>
  <si>
    <t>李耀</t>
    <phoneticPr fontId="3" type="noConversion"/>
  </si>
  <si>
    <t>18906</t>
    <phoneticPr fontId="3" type="noConversion"/>
  </si>
  <si>
    <t>0028598</t>
    <phoneticPr fontId="3" type="noConversion"/>
  </si>
  <si>
    <t>吕文杰</t>
    <phoneticPr fontId="3" type="noConversion"/>
  </si>
  <si>
    <t>刘文</t>
    <phoneticPr fontId="3" type="noConversion"/>
  </si>
  <si>
    <t>16990</t>
    <phoneticPr fontId="3" type="noConversion"/>
  </si>
  <si>
    <t>0021054</t>
    <phoneticPr fontId="3" type="noConversion"/>
  </si>
  <si>
    <t>18881</t>
    <phoneticPr fontId="3" type="noConversion"/>
  </si>
  <si>
    <t>0028597</t>
    <phoneticPr fontId="3" type="noConversion"/>
  </si>
  <si>
    <t>19984</t>
    <phoneticPr fontId="3" type="noConversion"/>
  </si>
  <si>
    <t>0028626</t>
    <phoneticPr fontId="3" type="noConversion"/>
  </si>
  <si>
    <t>宋军</t>
    <phoneticPr fontId="3" type="noConversion"/>
  </si>
  <si>
    <t>车牌号</t>
    <phoneticPr fontId="3" type="noConversion"/>
  </si>
  <si>
    <t>武汉亚一分拣中心</t>
    <phoneticPr fontId="3" type="noConversion"/>
  </si>
  <si>
    <t>17859</t>
    <phoneticPr fontId="3" type="noConversion"/>
  </si>
  <si>
    <t>0029794</t>
    <phoneticPr fontId="3" type="noConversion"/>
  </si>
  <si>
    <t>宋辉</t>
    <phoneticPr fontId="3" type="noConversion"/>
  </si>
  <si>
    <t>16179</t>
    <phoneticPr fontId="3" type="noConversion"/>
  </si>
  <si>
    <t>0024221</t>
    <phoneticPr fontId="3" type="noConversion"/>
  </si>
  <si>
    <t>丁鹏</t>
    <phoneticPr fontId="3" type="noConversion"/>
  </si>
  <si>
    <t>15571</t>
    <phoneticPr fontId="3" type="noConversion"/>
  </si>
  <si>
    <t>0029892</t>
    <phoneticPr fontId="3" type="noConversion"/>
  </si>
  <si>
    <t>李明华</t>
    <phoneticPr fontId="3" type="noConversion"/>
  </si>
  <si>
    <t>18058</t>
    <phoneticPr fontId="3" type="noConversion"/>
  </si>
  <si>
    <t>0029894</t>
    <phoneticPr fontId="3" type="noConversion"/>
  </si>
  <si>
    <t>19831</t>
    <phoneticPr fontId="3" type="noConversion"/>
  </si>
  <si>
    <t>0029795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</si>
</sst>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0&quot;：&quot;00"/>
    <numFmt numFmtId="177" formatCode="&quot;WW00&quot;@"/>
    <numFmt numFmtId="178" formatCode="&quot;鄂A&quot;@"/>
  </numFmts>
  <fonts count="1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3"/>
      <color theme="1"/>
      <name val="宋体"/>
      <family val="3"/>
      <charset val="134"/>
    </font>
    <font>
      <sz val="13"/>
      <color theme="0"/>
      <name val="宋体"/>
      <family val="3"/>
      <charset val="134"/>
    </font>
    <font>
      <b/>
      <sz val="13"/>
      <color theme="0"/>
      <name val="宋体"/>
      <family val="3"/>
      <charset val="134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sz val="13"/>
      <color theme="1"/>
      <name val="微软雅黑"/>
      <family val="2"/>
      <charset val="134"/>
    </font>
    <font>
      <sz val="13"/>
      <name val="微软雅黑"/>
      <family val="2"/>
      <charset val="134"/>
    </font>
    <font>
      <sz val="13"/>
      <name val="宋体"/>
      <family val="3"/>
      <charset val="134"/>
    </font>
    <font>
      <sz val="11"/>
      <name val="宋体"/>
      <family val="2"/>
      <charset val="134"/>
      <scheme val="minor"/>
    </font>
    <font>
      <sz val="13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1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</cellStyleXfs>
  <cellXfs count="74">
    <xf numFmtId="0" fontId="0" fillId="0" borderId="0" xfId="0">
      <alignment vertical="center"/>
    </xf>
    <xf numFmtId="0" fontId="9" fillId="0" borderId="1" xfId="1" applyFont="1" applyBorder="1" applyAlignment="1">
      <alignment horizontal="center" vertical="center"/>
    </xf>
    <xf numFmtId="20" fontId="9" fillId="0" borderId="1" xfId="0" applyNumberFormat="1" applyFont="1" applyBorder="1">
      <alignment vertical="center"/>
    </xf>
    <xf numFmtId="176" fontId="9" fillId="0" borderId="3" xfId="1" applyNumberFormat="1" applyFont="1" applyBorder="1" applyAlignment="1">
      <alignment horizontal="center" vertical="center"/>
    </xf>
    <xf numFmtId="178" fontId="8" fillId="4" borderId="1" xfId="1" applyNumberFormat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49" fontId="8" fillId="4" borderId="1" xfId="1" applyNumberFormat="1" applyFont="1" applyFill="1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/>
    </xf>
    <xf numFmtId="14" fontId="9" fillId="2" borderId="1" xfId="1" applyNumberFormat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0" fontId="0" fillId="0" borderId="0" xfId="0">
      <alignment vertical="center"/>
    </xf>
    <xf numFmtId="0" fontId="6" fillId="2" borderId="0" xfId="1" applyFont="1" applyFill="1" applyBorder="1" applyAlignment="1">
      <alignment horizontal="center" vertical="center"/>
    </xf>
    <xf numFmtId="0" fontId="7" fillId="3" borderId="0" xfId="1" applyFont="1" applyFill="1" applyBorder="1" applyAlignment="1">
      <alignment horizontal="center" vertical="center"/>
    </xf>
    <xf numFmtId="177" fontId="10" fillId="0" borderId="1" xfId="1" applyNumberFormat="1" applyFont="1" applyBorder="1" applyAlignment="1">
      <alignment horizontal="center" vertical="center"/>
    </xf>
    <xf numFmtId="49" fontId="9" fillId="2" borderId="1" xfId="1" applyNumberFormat="1" applyFont="1" applyFill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/>
    </xf>
    <xf numFmtId="178" fontId="9" fillId="0" borderId="1" xfId="1" applyNumberFormat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/>
    </xf>
    <xf numFmtId="0" fontId="12" fillId="0" borderId="0" xfId="0" applyFont="1">
      <alignment vertical="center"/>
    </xf>
    <xf numFmtId="49" fontId="9" fillId="0" borderId="1" xfId="1" applyNumberFormat="1" applyFont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7" fillId="3" borderId="0" xfId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49" fontId="8" fillId="4" borderId="1" xfId="1" applyNumberFormat="1" applyFont="1" applyFill="1" applyBorder="1" applyAlignment="1">
      <alignment horizontal="center" vertical="center"/>
    </xf>
    <xf numFmtId="178" fontId="8" fillId="4" borderId="1" xfId="1" applyNumberFormat="1" applyFont="1" applyFill="1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14" fontId="13" fillId="2" borderId="1" xfId="1" applyNumberFormat="1" applyFont="1" applyFill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177" fontId="14" fillId="0" borderId="1" xfId="1" applyNumberFormat="1" applyFont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0" fontId="13" fillId="0" borderId="0" xfId="0" applyFont="1">
      <alignment vertical="center"/>
    </xf>
    <xf numFmtId="49" fontId="13" fillId="2" borderId="1" xfId="1" applyNumberFormat="1" applyFont="1" applyFill="1" applyBorder="1" applyAlignment="1">
      <alignment horizontal="center" vertical="center"/>
    </xf>
    <xf numFmtId="176" fontId="13" fillId="0" borderId="1" xfId="0" applyNumberFormat="1" applyFont="1" applyBorder="1">
      <alignment vertical="center"/>
    </xf>
    <xf numFmtId="0" fontId="13" fillId="0" borderId="1" xfId="1" applyNumberFormat="1" applyFont="1" applyBorder="1" applyAlignment="1">
      <alignment horizontal="center" vertical="center"/>
    </xf>
    <xf numFmtId="49" fontId="13" fillId="0" borderId="1" xfId="1" applyNumberFormat="1" applyFont="1" applyBorder="1" applyAlignment="1">
      <alignment horizontal="center" vertical="center" wrapText="1"/>
    </xf>
    <xf numFmtId="14" fontId="14" fillId="2" borderId="1" xfId="1" applyNumberFormat="1" applyFont="1" applyFill="1" applyBorder="1" applyAlignment="1">
      <alignment horizontal="center" vertical="center"/>
    </xf>
    <xf numFmtId="0" fontId="15" fillId="2" borderId="1" xfId="1" applyFont="1" applyFill="1" applyBorder="1" applyAlignment="1">
      <alignment horizontal="center" vertical="center"/>
    </xf>
    <xf numFmtId="0" fontId="14" fillId="0" borderId="0" xfId="0" applyFont="1">
      <alignment vertical="center"/>
    </xf>
    <xf numFmtId="49" fontId="14" fillId="0" borderId="1" xfId="1" applyNumberFormat="1" applyFont="1" applyBorder="1" applyAlignment="1">
      <alignment horizontal="center" vertical="center" wrapText="1"/>
    </xf>
    <xf numFmtId="49" fontId="14" fillId="2" borderId="1" xfId="1" applyNumberFormat="1" applyFont="1" applyFill="1" applyBorder="1" applyAlignment="1">
      <alignment horizontal="center" vertical="center"/>
    </xf>
    <xf numFmtId="176" fontId="14" fillId="0" borderId="3" xfId="1" applyNumberFormat="1" applyFont="1" applyBorder="1" applyAlignment="1">
      <alignment horizontal="center" vertical="center"/>
    </xf>
    <xf numFmtId="0" fontId="16" fillId="0" borderId="0" xfId="0" applyFont="1">
      <alignment vertical="center"/>
    </xf>
    <xf numFmtId="0" fontId="14" fillId="2" borderId="1" xfId="1" applyFont="1" applyFill="1" applyBorder="1" applyAlignment="1">
      <alignment horizontal="center" vertical="center"/>
    </xf>
    <xf numFmtId="0" fontId="14" fillId="0" borderId="1" xfId="1" applyNumberFormat="1" applyFont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7" fillId="3" borderId="0" xfId="1" applyFont="1" applyFill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177" fontId="14" fillId="0" borderId="1" xfId="1" applyNumberFormat="1" applyFont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49" fontId="8" fillId="4" borderId="1" xfId="1" applyNumberFormat="1" applyFont="1" applyFill="1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7" fillId="3" borderId="0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14" fontId="13" fillId="2" borderId="1" xfId="1" applyNumberFormat="1" applyFont="1" applyFill="1" applyBorder="1" applyAlignment="1">
      <alignment horizontal="center" vertical="center"/>
    </xf>
    <xf numFmtId="176" fontId="13" fillId="0" borderId="3" xfId="1" applyNumberFormat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177" fontId="14" fillId="0" borderId="1" xfId="1" applyNumberFormat="1" applyFont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49" fontId="13" fillId="2" borderId="1" xfId="1" applyNumberFormat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49" fontId="8" fillId="4" borderId="1" xfId="1" applyNumberFormat="1" applyFont="1" applyFill="1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/>
    </xf>
    <xf numFmtId="0" fontId="13" fillId="0" borderId="1" xfId="1" applyNumberFormat="1" applyFont="1" applyBorder="1" applyAlignment="1">
      <alignment horizontal="center" vertical="center"/>
    </xf>
    <xf numFmtId="49" fontId="13" fillId="0" borderId="1" xfId="1" applyNumberFormat="1" applyFont="1" applyBorder="1" applyAlignment="1">
      <alignment horizontal="center" vertical="center" wrapText="1"/>
    </xf>
    <xf numFmtId="176" fontId="13" fillId="0" borderId="0" xfId="1" applyNumberFormat="1" applyFont="1" applyBorder="1" applyAlignment="1">
      <alignment horizontal="center" vertical="center"/>
    </xf>
    <xf numFmtId="177" fontId="14" fillId="0" borderId="3" xfId="1" applyNumberFormat="1" applyFont="1" applyBorder="1" applyAlignment="1">
      <alignment horizontal="center" vertical="center"/>
    </xf>
    <xf numFmtId="0" fontId="17" fillId="0" borderId="0" xfId="0" applyFont="1">
      <alignment vertical="center"/>
    </xf>
    <xf numFmtId="49" fontId="14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</cellXfs>
  <cellStyles count="21">
    <cellStyle name="常规" xfId="0" builtinId="0"/>
    <cellStyle name="常规 2" xfId="4" xr:uid="{00000000-0005-0000-0000-000001000000}"/>
    <cellStyle name="常规 2 2" xfId="2" xr:uid="{00000000-0005-0000-0000-000002000000}"/>
    <cellStyle name="常规 2 3" xfId="8" xr:uid="{00000000-0005-0000-0000-000003000000}"/>
    <cellStyle name="常规 2 3 2" xfId="16" xr:uid="{00000000-0005-0000-0000-000004000000}"/>
    <cellStyle name="常规 2 4" xfId="12" xr:uid="{00000000-0005-0000-0000-000005000000}"/>
    <cellStyle name="常规 3" xfId="5" xr:uid="{00000000-0005-0000-0000-000006000000}"/>
    <cellStyle name="常规 3 2" xfId="9" xr:uid="{00000000-0005-0000-0000-000007000000}"/>
    <cellStyle name="常规 3 2 2" xfId="17" xr:uid="{00000000-0005-0000-0000-000008000000}"/>
    <cellStyle name="常规 3 3" xfId="13" xr:uid="{00000000-0005-0000-0000-000009000000}"/>
    <cellStyle name="常规 4" xfId="6" xr:uid="{00000000-0005-0000-0000-00000A000000}"/>
    <cellStyle name="常规 4 2" xfId="14" xr:uid="{00000000-0005-0000-0000-00000B000000}"/>
    <cellStyle name="常规 5" xfId="7" xr:uid="{00000000-0005-0000-0000-00000C000000}"/>
    <cellStyle name="常规 5 2" xfId="15" xr:uid="{00000000-0005-0000-0000-00000D000000}"/>
    <cellStyle name="常规 6" xfId="3" xr:uid="{00000000-0005-0000-0000-00000E000000}"/>
    <cellStyle name="常规 7" xfId="10" xr:uid="{00000000-0005-0000-0000-00000F000000}"/>
    <cellStyle name="常规 8" xfId="11" xr:uid="{00000000-0005-0000-0000-000010000000}"/>
    <cellStyle name="常规 8 2" xfId="20" xr:uid="{00000000-0005-0000-0000-000011000000}"/>
    <cellStyle name="常规 8 3" xfId="18" xr:uid="{00000000-0005-0000-0000-000012000000}"/>
    <cellStyle name="常规 9" xfId="1" xr:uid="{00000000-0005-0000-0000-000013000000}"/>
    <cellStyle name="常规 9 2" xfId="19" xr:uid="{00000000-0005-0000-0000-000014000000}"/>
  </cellStyles>
  <dxfs count="34"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4&#26376;&#25670;&#28193;&#25253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1"/>
      <sheetName val="4-2"/>
      <sheetName val="4-3"/>
      <sheetName val="4-4"/>
      <sheetName val="4-5"/>
      <sheetName val="4-6"/>
      <sheetName val="4-7"/>
      <sheetName val="ch"/>
      <sheetName val="汇总明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A1" t="str">
            <v>陈和敏</v>
          </cell>
          <cell r="B1" t="str">
            <v>鄂AF1588</v>
          </cell>
        </row>
        <row r="2">
          <cell r="A2" t="str">
            <v>周华安</v>
          </cell>
          <cell r="B2" t="str">
            <v>鄂AMT870</v>
          </cell>
        </row>
        <row r="3">
          <cell r="A3" t="str">
            <v>杨勇</v>
          </cell>
          <cell r="B3" t="str">
            <v>鄂ANH299</v>
          </cell>
        </row>
        <row r="4">
          <cell r="A4" t="str">
            <v>姚东明</v>
          </cell>
          <cell r="B4" t="str">
            <v>鄂AAW309</v>
          </cell>
        </row>
        <row r="5">
          <cell r="A5" t="str">
            <v>洪家国</v>
          </cell>
          <cell r="B5" t="str">
            <v>鄂ABY256</v>
          </cell>
        </row>
        <row r="6">
          <cell r="A6" t="str">
            <v>邓军</v>
          </cell>
          <cell r="B6" t="str">
            <v>鄂ABY277</v>
          </cell>
        </row>
        <row r="7">
          <cell r="A7" t="str">
            <v>吕文杰</v>
          </cell>
          <cell r="B7" t="str">
            <v>鄂AHB101</v>
          </cell>
        </row>
        <row r="8">
          <cell r="A8" t="str">
            <v>杜飞</v>
          </cell>
          <cell r="B8" t="str">
            <v>鄂ABK105</v>
          </cell>
        </row>
        <row r="9">
          <cell r="A9" t="str">
            <v>胡贤勇</v>
          </cell>
          <cell r="B9" t="str">
            <v>鄂AKF301</v>
          </cell>
        </row>
        <row r="10">
          <cell r="A10" t="str">
            <v>孙龙</v>
          </cell>
          <cell r="B10" t="str">
            <v>鄂AHT231</v>
          </cell>
        </row>
        <row r="11">
          <cell r="A11" t="str">
            <v>张剑</v>
          </cell>
          <cell r="B11" t="str">
            <v>鄂AHE037</v>
          </cell>
        </row>
        <row r="12">
          <cell r="A12" t="str">
            <v>林宏清</v>
          </cell>
          <cell r="B12" t="str">
            <v>鄂ACV827</v>
          </cell>
        </row>
        <row r="13">
          <cell r="A13" t="str">
            <v>宋辉</v>
          </cell>
          <cell r="B13" t="str">
            <v>鄂AZV373</v>
          </cell>
        </row>
        <row r="14">
          <cell r="A14" t="str">
            <v>代永华</v>
          </cell>
          <cell r="B14" t="str">
            <v>鄂AZV377</v>
          </cell>
        </row>
        <row r="15">
          <cell r="A15" t="str">
            <v>欧文科</v>
          </cell>
          <cell r="B15" t="str">
            <v>鄂AZR876</v>
          </cell>
        </row>
        <row r="16">
          <cell r="A16" t="str">
            <v>童红兵</v>
          </cell>
          <cell r="B16" t="str">
            <v>鄂AFE237</v>
          </cell>
        </row>
        <row r="17">
          <cell r="A17" t="str">
            <v>李明华</v>
          </cell>
          <cell r="B17" t="str">
            <v>鄂ALU151</v>
          </cell>
        </row>
        <row r="18">
          <cell r="A18" t="str">
            <v>王胜生</v>
          </cell>
          <cell r="B18" t="str">
            <v>鄂ALJ078</v>
          </cell>
        </row>
        <row r="19">
          <cell r="A19" t="str">
            <v>丁鹏</v>
          </cell>
          <cell r="B19" t="str">
            <v>鄂AQQ353</v>
          </cell>
        </row>
        <row r="20">
          <cell r="A20" t="str">
            <v>宋军</v>
          </cell>
          <cell r="B20" t="str">
            <v>鄂ALU291</v>
          </cell>
        </row>
        <row r="21">
          <cell r="A21" t="str">
            <v>杨清伟</v>
          </cell>
          <cell r="B21" t="str">
            <v>鄂AAB852</v>
          </cell>
        </row>
        <row r="22">
          <cell r="A22" t="str">
            <v>潘涛</v>
          </cell>
          <cell r="B22" t="str">
            <v>鄂AZR992</v>
          </cell>
        </row>
        <row r="23">
          <cell r="A23" t="str">
            <v>李耀</v>
          </cell>
          <cell r="B23" t="str">
            <v>鄂FJU350</v>
          </cell>
        </row>
        <row r="24">
          <cell r="A24" t="str">
            <v>张罗坤</v>
          </cell>
          <cell r="B24" t="str">
            <v>鄂AQ6880</v>
          </cell>
        </row>
        <row r="25">
          <cell r="A25" t="str">
            <v>金正伟</v>
          </cell>
          <cell r="B25" t="str">
            <v>鄂AMT100</v>
          </cell>
        </row>
        <row r="26">
          <cell r="A26" t="str">
            <v>马崇明</v>
          </cell>
          <cell r="B26" t="str">
            <v>鄂AMP328</v>
          </cell>
        </row>
        <row r="27">
          <cell r="A27" t="str">
            <v>林高敏</v>
          </cell>
          <cell r="B27" t="str">
            <v>鄂AH5389</v>
          </cell>
        </row>
        <row r="28">
          <cell r="A28" t="str">
            <v>吴正德</v>
          </cell>
          <cell r="B28" t="str">
            <v>鄂AMT850</v>
          </cell>
        </row>
        <row r="29">
          <cell r="A29" t="str">
            <v>强乐阳</v>
          </cell>
          <cell r="B29" t="str">
            <v>鄂AH9072</v>
          </cell>
        </row>
        <row r="30">
          <cell r="A30" t="str">
            <v>吕志华</v>
          </cell>
          <cell r="B30" t="str">
            <v>鄂AAW354</v>
          </cell>
        </row>
        <row r="31">
          <cell r="A31" t="str">
            <v>马广楠</v>
          </cell>
          <cell r="B31" t="str">
            <v>鄂AFX299</v>
          </cell>
        </row>
        <row r="32">
          <cell r="A32" t="str">
            <v>方浩勇</v>
          </cell>
          <cell r="B32" t="str">
            <v>粤BGR032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7"/>
  <sheetViews>
    <sheetView workbookViewId="0">
      <selection activeCell="E19" sqref="E19"/>
    </sheetView>
  </sheetViews>
  <sheetFormatPr defaultRowHeight="13.5" x14ac:dyDescent="0.15"/>
  <cols>
    <col min="1" max="1" width="11.125" bestFit="1" customWidth="1"/>
    <col min="2" max="2" width="8.125" bestFit="1" customWidth="1"/>
    <col min="3" max="5" width="10.25" bestFit="1" customWidth="1"/>
    <col min="6" max="6" width="16.375" bestFit="1" customWidth="1"/>
    <col min="7" max="8" width="10.25" bestFit="1" customWidth="1"/>
    <col min="9" max="9" width="15.25" bestFit="1" customWidth="1"/>
    <col min="10" max="10" width="12.625" bestFit="1" customWidth="1"/>
    <col min="11" max="11" width="15" bestFit="1" customWidth="1"/>
    <col min="12" max="12" width="12.875" bestFit="1" customWidth="1"/>
    <col min="13" max="13" width="8.125" bestFit="1" customWidth="1"/>
    <col min="14" max="14" width="7.25" bestFit="1" customWidth="1"/>
    <col min="15" max="16" width="17.375" bestFit="1" customWidth="1"/>
    <col min="17" max="18" width="6" bestFit="1" customWidth="1"/>
  </cols>
  <sheetData>
    <row r="1" spans="1:60" ht="22.5" customHeight="1" x14ac:dyDescent="0.15">
      <c r="A1" s="9" t="s">
        <v>36</v>
      </c>
      <c r="B1" s="9" t="s">
        <v>37</v>
      </c>
      <c r="C1" s="9" t="s">
        <v>38</v>
      </c>
      <c r="D1" s="9" t="s">
        <v>39</v>
      </c>
      <c r="E1" s="9" t="s">
        <v>40</v>
      </c>
      <c r="F1" s="9" t="s">
        <v>41</v>
      </c>
      <c r="G1" s="9" t="s">
        <v>42</v>
      </c>
      <c r="H1" s="9" t="s">
        <v>43</v>
      </c>
      <c r="I1" s="9" t="s">
        <v>44</v>
      </c>
      <c r="J1" s="6" t="s">
        <v>45</v>
      </c>
      <c r="K1" s="9" t="s">
        <v>46</v>
      </c>
      <c r="L1" s="4" t="s">
        <v>47</v>
      </c>
      <c r="M1" s="9" t="s">
        <v>48</v>
      </c>
      <c r="N1" s="9" t="s">
        <v>49</v>
      </c>
      <c r="O1" s="9" t="s">
        <v>50</v>
      </c>
      <c r="P1" s="9" t="s">
        <v>51</v>
      </c>
      <c r="Q1" s="9" t="s">
        <v>52</v>
      </c>
      <c r="R1" s="7" t="s">
        <v>53</v>
      </c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</row>
    <row r="2" spans="1:60" s="20" customFormat="1" ht="17.25" x14ac:dyDescent="0.15">
      <c r="A2" s="8">
        <v>43191</v>
      </c>
      <c r="B2" s="5" t="s">
        <v>0</v>
      </c>
      <c r="C2" s="2">
        <v>0.75138888888888899</v>
      </c>
      <c r="D2" s="2">
        <v>0.82986111111111116</v>
      </c>
      <c r="E2" s="3" t="s">
        <v>1</v>
      </c>
      <c r="F2" s="3" t="s">
        <v>2</v>
      </c>
      <c r="G2" s="1" t="s">
        <v>3</v>
      </c>
      <c r="H2" s="1" t="s">
        <v>4</v>
      </c>
      <c r="I2" s="13" t="s">
        <v>5</v>
      </c>
      <c r="J2" s="14" t="s">
        <v>6</v>
      </c>
      <c r="K2" s="15" t="s">
        <v>7</v>
      </c>
      <c r="L2" s="16" t="s">
        <v>8</v>
      </c>
      <c r="M2" s="17" t="s">
        <v>9</v>
      </c>
      <c r="N2" s="18" t="s">
        <v>10</v>
      </c>
      <c r="O2" s="19">
        <v>14</v>
      </c>
      <c r="P2" s="19">
        <v>0</v>
      </c>
      <c r="Q2" s="19">
        <v>14</v>
      </c>
      <c r="R2" s="19"/>
    </row>
    <row r="3" spans="1:60" s="20" customFormat="1" ht="17.25" x14ac:dyDescent="0.15">
      <c r="A3" s="8">
        <v>43191</v>
      </c>
      <c r="B3" s="5" t="s">
        <v>11</v>
      </c>
      <c r="C3" s="2">
        <v>0.68055555555555547</v>
      </c>
      <c r="D3" s="2">
        <v>0.7583333333333333</v>
      </c>
      <c r="E3" s="1" t="s">
        <v>12</v>
      </c>
      <c r="F3" s="1" t="s">
        <v>13</v>
      </c>
      <c r="G3" s="1" t="s">
        <v>3</v>
      </c>
      <c r="H3" s="1" t="s">
        <v>4</v>
      </c>
      <c r="I3" s="13" t="s">
        <v>14</v>
      </c>
      <c r="J3" s="14" t="s">
        <v>15</v>
      </c>
      <c r="K3" s="15" t="s">
        <v>7</v>
      </c>
      <c r="L3" s="16" t="s">
        <v>16</v>
      </c>
      <c r="M3" s="17" t="s">
        <v>17</v>
      </c>
      <c r="N3" s="18" t="s">
        <v>10</v>
      </c>
      <c r="O3" s="19">
        <v>14</v>
      </c>
      <c r="P3" s="19">
        <v>0</v>
      </c>
      <c r="Q3" s="19">
        <v>14</v>
      </c>
      <c r="R3" s="19"/>
    </row>
    <row r="4" spans="1:60" s="20" customFormat="1" ht="17.25" x14ac:dyDescent="0.15">
      <c r="A4" s="8">
        <v>43191</v>
      </c>
      <c r="B4" s="5" t="s">
        <v>18</v>
      </c>
      <c r="C4" s="2">
        <v>0.49305555555555558</v>
      </c>
      <c r="D4" s="2">
        <v>0.57500000000000007</v>
      </c>
      <c r="E4" s="1" t="s">
        <v>12</v>
      </c>
      <c r="F4" s="1" t="s">
        <v>13</v>
      </c>
      <c r="G4" s="1" t="s">
        <v>3</v>
      </c>
      <c r="H4" s="1" t="s">
        <v>4</v>
      </c>
      <c r="I4" s="13" t="s">
        <v>19</v>
      </c>
      <c r="J4" s="14" t="s">
        <v>20</v>
      </c>
      <c r="K4" s="15" t="s">
        <v>7</v>
      </c>
      <c r="L4" s="21" t="s">
        <v>21</v>
      </c>
      <c r="M4" s="17" t="s">
        <v>22</v>
      </c>
      <c r="N4" s="18" t="s">
        <v>10</v>
      </c>
      <c r="O4" s="19">
        <v>14</v>
      </c>
      <c r="P4" s="19">
        <v>0</v>
      </c>
      <c r="Q4" s="19">
        <v>14</v>
      </c>
      <c r="R4" s="19"/>
    </row>
    <row r="5" spans="1:60" s="20" customFormat="1" ht="17.25" x14ac:dyDescent="0.15">
      <c r="A5" s="8">
        <v>43191</v>
      </c>
      <c r="B5" s="5" t="s">
        <v>0</v>
      </c>
      <c r="C5" s="2">
        <v>0.62152777777777779</v>
      </c>
      <c r="D5" s="2">
        <v>0.70000000000000007</v>
      </c>
      <c r="E5" s="1" t="s">
        <v>1</v>
      </c>
      <c r="F5" s="1" t="s">
        <v>2</v>
      </c>
      <c r="G5" s="1" t="s">
        <v>3</v>
      </c>
      <c r="H5" s="1" t="s">
        <v>4</v>
      </c>
      <c r="I5" s="13" t="s">
        <v>23</v>
      </c>
      <c r="J5" s="14" t="s">
        <v>24</v>
      </c>
      <c r="K5" s="15" t="s">
        <v>7</v>
      </c>
      <c r="L5" s="16" t="s">
        <v>25</v>
      </c>
      <c r="M5" s="17" t="s">
        <v>26</v>
      </c>
      <c r="N5" s="18" t="s">
        <v>10</v>
      </c>
      <c r="O5" s="19">
        <v>14</v>
      </c>
      <c r="P5" s="19">
        <v>0</v>
      </c>
      <c r="Q5" s="19">
        <v>14</v>
      </c>
      <c r="R5" s="19"/>
    </row>
    <row r="6" spans="1:60" s="20" customFormat="1" ht="17.25" x14ac:dyDescent="0.15">
      <c r="A6" s="8">
        <v>43191</v>
      </c>
      <c r="B6" s="5" t="s">
        <v>0</v>
      </c>
      <c r="C6" s="2">
        <v>0.62430555555555556</v>
      </c>
      <c r="D6" s="2">
        <v>0.69444444444444453</v>
      </c>
      <c r="E6" s="1" t="s">
        <v>1</v>
      </c>
      <c r="F6" s="1" t="s">
        <v>2</v>
      </c>
      <c r="G6" s="1" t="s">
        <v>3</v>
      </c>
      <c r="H6" s="1" t="s">
        <v>4</v>
      </c>
      <c r="I6" s="13" t="s">
        <v>27</v>
      </c>
      <c r="J6" s="14" t="s">
        <v>28</v>
      </c>
      <c r="K6" s="15" t="s">
        <v>7</v>
      </c>
      <c r="L6" s="16" t="s">
        <v>29</v>
      </c>
      <c r="M6" s="17" t="s">
        <v>30</v>
      </c>
      <c r="N6" s="18" t="s">
        <v>10</v>
      </c>
      <c r="O6" s="19">
        <v>14</v>
      </c>
      <c r="P6" s="19">
        <v>0</v>
      </c>
      <c r="Q6" s="19">
        <v>14</v>
      </c>
      <c r="R6" s="19"/>
    </row>
    <row r="7" spans="1:60" s="20" customFormat="1" ht="17.25" x14ac:dyDescent="0.15">
      <c r="A7" s="8">
        <v>43191</v>
      </c>
      <c r="B7" s="5" t="s">
        <v>31</v>
      </c>
      <c r="C7" s="2">
        <v>0.81180555555555556</v>
      </c>
      <c r="D7" s="2">
        <v>0.88194444444444453</v>
      </c>
      <c r="E7" s="1" t="s">
        <v>12</v>
      </c>
      <c r="F7" s="1" t="s">
        <v>13</v>
      </c>
      <c r="G7" s="1" t="s">
        <v>3</v>
      </c>
      <c r="H7" s="1" t="s">
        <v>4</v>
      </c>
      <c r="I7" s="13" t="s">
        <v>32</v>
      </c>
      <c r="J7" s="14" t="s">
        <v>33</v>
      </c>
      <c r="K7" s="15" t="s">
        <v>7</v>
      </c>
      <c r="L7" s="21" t="s">
        <v>34</v>
      </c>
      <c r="M7" s="17" t="s">
        <v>35</v>
      </c>
      <c r="N7" s="18" t="s">
        <v>10</v>
      </c>
      <c r="O7" s="19">
        <v>14</v>
      </c>
      <c r="P7" s="19">
        <v>0</v>
      </c>
      <c r="Q7" s="19">
        <v>14</v>
      </c>
      <c r="R7" s="19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6"/>
  <sheetViews>
    <sheetView workbookViewId="0">
      <selection activeCell="A2" sqref="A2:XFD6"/>
    </sheetView>
  </sheetViews>
  <sheetFormatPr defaultRowHeight="13.5" x14ac:dyDescent="0.15"/>
  <cols>
    <col min="1" max="1" width="11.125" bestFit="1" customWidth="1"/>
    <col min="2" max="2" width="8.5" bestFit="1" customWidth="1"/>
    <col min="3" max="5" width="10.75" bestFit="1" customWidth="1"/>
    <col min="6" max="6" width="17.375" bestFit="1" customWidth="1"/>
    <col min="7" max="8" width="10.75" bestFit="1" customWidth="1"/>
    <col min="9" max="9" width="15.25" bestFit="1" customWidth="1"/>
    <col min="10" max="10" width="13.25" bestFit="1" customWidth="1"/>
    <col min="11" max="11" width="15" bestFit="1" customWidth="1"/>
    <col min="12" max="12" width="12.125" bestFit="1" customWidth="1"/>
    <col min="13" max="13" width="8.125" bestFit="1" customWidth="1"/>
    <col min="14" max="14" width="7.25" bestFit="1" customWidth="1"/>
    <col min="15" max="16" width="18.25" bestFit="1" customWidth="1"/>
    <col min="17" max="17" width="6.25" bestFit="1" customWidth="1"/>
    <col min="18" max="18" width="10.25" bestFit="1" customWidth="1"/>
  </cols>
  <sheetData>
    <row r="1" spans="1:60" ht="15" x14ac:dyDescent="0.15">
      <c r="A1" s="24" t="s">
        <v>36</v>
      </c>
      <c r="B1" s="24" t="s">
        <v>37</v>
      </c>
      <c r="C1" s="24" t="s">
        <v>38</v>
      </c>
      <c r="D1" s="24" t="s">
        <v>39</v>
      </c>
      <c r="E1" s="24" t="s">
        <v>40</v>
      </c>
      <c r="F1" s="24" t="s">
        <v>41</v>
      </c>
      <c r="G1" s="24" t="s">
        <v>42</v>
      </c>
      <c r="H1" s="24" t="s">
        <v>43</v>
      </c>
      <c r="I1" s="24" t="s">
        <v>44</v>
      </c>
      <c r="J1" s="25" t="s">
        <v>45</v>
      </c>
      <c r="K1" s="24" t="s">
        <v>46</v>
      </c>
      <c r="L1" s="26" t="s">
        <v>47</v>
      </c>
      <c r="M1" s="25" t="s">
        <v>48</v>
      </c>
      <c r="N1" s="24" t="s">
        <v>49</v>
      </c>
      <c r="O1" s="24" t="s">
        <v>50</v>
      </c>
      <c r="P1" s="24" t="s">
        <v>51</v>
      </c>
      <c r="Q1" s="24" t="s">
        <v>52</v>
      </c>
      <c r="R1" s="27" t="s">
        <v>53</v>
      </c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</row>
    <row r="2" spans="1:60" ht="18.75" x14ac:dyDescent="0.15">
      <c r="A2" s="29">
        <v>43192</v>
      </c>
      <c r="B2" s="30" t="s">
        <v>11</v>
      </c>
      <c r="C2" s="36">
        <v>1210</v>
      </c>
      <c r="D2" s="36">
        <v>1343</v>
      </c>
      <c r="E2" s="31" t="s">
        <v>12</v>
      </c>
      <c r="F2" s="31" t="s">
        <v>13</v>
      </c>
      <c r="G2" s="31" t="s">
        <v>3</v>
      </c>
      <c r="H2" s="31" t="s">
        <v>4</v>
      </c>
      <c r="I2" s="32" t="s">
        <v>54</v>
      </c>
      <c r="J2" s="35" t="s">
        <v>55</v>
      </c>
      <c r="K2" s="28" t="s">
        <v>7</v>
      </c>
      <c r="L2" s="37" t="s">
        <v>56</v>
      </c>
      <c r="M2" s="38" t="s">
        <v>22</v>
      </c>
      <c r="N2" s="28" t="s">
        <v>10</v>
      </c>
      <c r="O2" s="33">
        <v>14</v>
      </c>
      <c r="P2" s="33">
        <v>0</v>
      </c>
      <c r="Q2" s="33">
        <v>14</v>
      </c>
      <c r="R2" s="28" t="s">
        <v>57</v>
      </c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</row>
    <row r="3" spans="1:60" ht="18.75" x14ac:dyDescent="0.15">
      <c r="A3" s="29">
        <v>43192</v>
      </c>
      <c r="B3" s="30" t="s">
        <v>11</v>
      </c>
      <c r="C3" s="36">
        <v>1618</v>
      </c>
      <c r="D3" s="36">
        <v>1755</v>
      </c>
      <c r="E3" s="31" t="s">
        <v>12</v>
      </c>
      <c r="F3" s="31" t="s">
        <v>13</v>
      </c>
      <c r="G3" s="31" t="s">
        <v>3</v>
      </c>
      <c r="H3" s="31" t="s">
        <v>4</v>
      </c>
      <c r="I3" s="32" t="s">
        <v>58</v>
      </c>
      <c r="J3" s="35" t="s">
        <v>59</v>
      </c>
      <c r="K3" s="28" t="s">
        <v>7</v>
      </c>
      <c r="L3" s="37" t="s">
        <v>60</v>
      </c>
      <c r="M3" s="38" t="s">
        <v>61</v>
      </c>
      <c r="N3" s="28" t="s">
        <v>10</v>
      </c>
      <c r="O3" s="33">
        <v>14</v>
      </c>
      <c r="P3" s="33">
        <v>0</v>
      </c>
      <c r="Q3" s="33">
        <v>14</v>
      </c>
      <c r="R3" s="28" t="s">
        <v>57</v>
      </c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</row>
    <row r="4" spans="1:60" ht="18.75" x14ac:dyDescent="0.15">
      <c r="A4" s="29">
        <v>43192</v>
      </c>
      <c r="B4" s="30" t="s">
        <v>31</v>
      </c>
      <c r="C4" s="36">
        <v>1900</v>
      </c>
      <c r="D4" s="36">
        <v>2115</v>
      </c>
      <c r="E4" s="31" t="s">
        <v>12</v>
      </c>
      <c r="F4" s="31" t="s">
        <v>13</v>
      </c>
      <c r="G4" s="31" t="s">
        <v>3</v>
      </c>
      <c r="H4" s="31" t="s">
        <v>4</v>
      </c>
      <c r="I4" s="32" t="s">
        <v>62</v>
      </c>
      <c r="J4" s="35" t="s">
        <v>63</v>
      </c>
      <c r="K4" s="28" t="s">
        <v>7</v>
      </c>
      <c r="L4" s="37" t="s">
        <v>64</v>
      </c>
      <c r="M4" s="38" t="s">
        <v>65</v>
      </c>
      <c r="N4" s="28" t="s">
        <v>10</v>
      </c>
      <c r="O4" s="33">
        <v>14</v>
      </c>
      <c r="P4" s="33">
        <v>0</v>
      </c>
      <c r="Q4" s="33">
        <v>14</v>
      </c>
      <c r="R4" s="28" t="s">
        <v>57</v>
      </c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</row>
    <row r="5" spans="1:60" ht="18.75" x14ac:dyDescent="0.15">
      <c r="A5" s="29">
        <v>43192</v>
      </c>
      <c r="B5" s="30" t="s">
        <v>66</v>
      </c>
      <c r="C5" s="36">
        <v>1929</v>
      </c>
      <c r="D5" s="36">
        <v>2123</v>
      </c>
      <c r="E5" s="31" t="s">
        <v>1</v>
      </c>
      <c r="F5" s="31" t="s">
        <v>67</v>
      </c>
      <c r="G5" s="31" t="s">
        <v>3</v>
      </c>
      <c r="H5" s="31" t="s">
        <v>4</v>
      </c>
      <c r="I5" s="32" t="s">
        <v>68</v>
      </c>
      <c r="J5" s="35" t="s">
        <v>69</v>
      </c>
      <c r="K5" s="28" t="s">
        <v>7</v>
      </c>
      <c r="L5" s="37" t="s">
        <v>70</v>
      </c>
      <c r="M5" s="38" t="s">
        <v>71</v>
      </c>
      <c r="N5" s="28" t="s">
        <v>10</v>
      </c>
      <c r="O5" s="33">
        <v>14</v>
      </c>
      <c r="P5" s="33">
        <v>0</v>
      </c>
      <c r="Q5" s="33">
        <v>14</v>
      </c>
      <c r="R5" s="28" t="s">
        <v>57</v>
      </c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</row>
    <row r="6" spans="1:60" ht="18.75" x14ac:dyDescent="0.15">
      <c r="A6" s="29">
        <v>43192</v>
      </c>
      <c r="B6" s="30" t="s">
        <v>0</v>
      </c>
      <c r="C6" s="36">
        <v>1140</v>
      </c>
      <c r="D6" s="36">
        <v>1331</v>
      </c>
      <c r="E6" s="31" t="s">
        <v>1</v>
      </c>
      <c r="F6" s="31" t="s">
        <v>2</v>
      </c>
      <c r="G6" s="31" t="s">
        <v>3</v>
      </c>
      <c r="H6" s="31" t="s">
        <v>4</v>
      </c>
      <c r="I6" s="32" t="s">
        <v>72</v>
      </c>
      <c r="J6" s="35" t="s">
        <v>73</v>
      </c>
      <c r="K6" s="28" t="s">
        <v>7</v>
      </c>
      <c r="L6" s="37" t="s">
        <v>74</v>
      </c>
      <c r="M6" s="38" t="s">
        <v>75</v>
      </c>
      <c r="N6" s="28" t="s">
        <v>10</v>
      </c>
      <c r="O6" s="33">
        <v>14</v>
      </c>
      <c r="P6" s="33">
        <v>0</v>
      </c>
      <c r="Q6" s="33">
        <v>14</v>
      </c>
      <c r="R6" s="28" t="s">
        <v>57</v>
      </c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7"/>
  <sheetViews>
    <sheetView workbookViewId="0">
      <selection activeCell="M13" sqref="M13"/>
    </sheetView>
  </sheetViews>
  <sheetFormatPr defaultRowHeight="13.5" x14ac:dyDescent="0.15"/>
  <cols>
    <col min="1" max="1" width="11.125" bestFit="1" customWidth="1"/>
    <col min="2" max="2" width="8.5" bestFit="1" customWidth="1"/>
    <col min="3" max="5" width="10.75" bestFit="1" customWidth="1"/>
    <col min="6" max="6" width="17.375" bestFit="1" customWidth="1"/>
    <col min="7" max="8" width="10.75" bestFit="1" customWidth="1"/>
    <col min="9" max="9" width="15.25" bestFit="1" customWidth="1"/>
    <col min="10" max="10" width="18.25" hidden="1" customWidth="1"/>
    <col min="11" max="11" width="13.25" bestFit="1" customWidth="1"/>
    <col min="12" max="12" width="15" bestFit="1" customWidth="1"/>
    <col min="13" max="13" width="12.875" bestFit="1" customWidth="1"/>
    <col min="14" max="14" width="8.125" bestFit="1" customWidth="1"/>
    <col min="15" max="15" width="7.25" bestFit="1" customWidth="1"/>
    <col min="16" max="17" width="18.25" bestFit="1" customWidth="1"/>
    <col min="18" max="18" width="6.25" bestFit="1" customWidth="1"/>
    <col min="19" max="19" width="10.25" bestFit="1" customWidth="1"/>
  </cols>
  <sheetData>
    <row r="1" spans="1:61" ht="15" x14ac:dyDescent="0.15">
      <c r="A1" s="52" t="s">
        <v>36</v>
      </c>
      <c r="B1" s="52" t="s">
        <v>37</v>
      </c>
      <c r="C1" s="52" t="s">
        <v>38</v>
      </c>
      <c r="D1" s="52" t="s">
        <v>39</v>
      </c>
      <c r="E1" s="52" t="s">
        <v>40</v>
      </c>
      <c r="F1" s="52" t="s">
        <v>41</v>
      </c>
      <c r="G1" s="52" t="s">
        <v>42</v>
      </c>
      <c r="H1" s="52" t="s">
        <v>43</v>
      </c>
      <c r="I1" s="52" t="s">
        <v>44</v>
      </c>
      <c r="J1" s="52" t="s">
        <v>76</v>
      </c>
      <c r="K1" s="53" t="s">
        <v>45</v>
      </c>
      <c r="L1" s="52" t="s">
        <v>46</v>
      </c>
      <c r="M1" s="65" t="s">
        <v>154</v>
      </c>
      <c r="N1" s="53" t="s">
        <v>48</v>
      </c>
      <c r="O1" s="52" t="s">
        <v>49</v>
      </c>
      <c r="P1" s="52" t="s">
        <v>50</v>
      </c>
      <c r="Q1" s="52" t="s">
        <v>51</v>
      </c>
      <c r="R1" s="52" t="s">
        <v>52</v>
      </c>
      <c r="S1" s="54" t="s">
        <v>53</v>
      </c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</row>
    <row r="2" spans="1:61" s="45" customFormat="1" ht="18.75" x14ac:dyDescent="0.15">
      <c r="A2" s="39">
        <v>43193</v>
      </c>
      <c r="B2" s="50" t="s">
        <v>0</v>
      </c>
      <c r="C2" s="44">
        <v>1459</v>
      </c>
      <c r="D2" s="44">
        <v>1645</v>
      </c>
      <c r="E2" s="50" t="s">
        <v>1</v>
      </c>
      <c r="F2" s="50" t="s">
        <v>67</v>
      </c>
      <c r="G2" s="50" t="s">
        <v>3</v>
      </c>
      <c r="H2" s="50" t="s">
        <v>4</v>
      </c>
      <c r="I2" s="51" t="s">
        <v>77</v>
      </c>
      <c r="J2" s="51"/>
      <c r="K2" s="43" t="s">
        <v>78</v>
      </c>
      <c r="L2" s="40" t="s">
        <v>7</v>
      </c>
      <c r="M2" s="47" t="s">
        <v>79</v>
      </c>
      <c r="N2" s="42" t="s">
        <v>80</v>
      </c>
      <c r="O2" s="40" t="s">
        <v>10</v>
      </c>
      <c r="P2" s="46">
        <v>12</v>
      </c>
      <c r="Q2" s="46">
        <v>0</v>
      </c>
      <c r="R2" s="46">
        <v>12</v>
      </c>
      <c r="S2" s="40" t="s">
        <v>57</v>
      </c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</row>
    <row r="3" spans="1:61" s="45" customFormat="1" ht="18.75" x14ac:dyDescent="0.15">
      <c r="A3" s="39">
        <v>43193</v>
      </c>
      <c r="B3" s="50" t="s">
        <v>0</v>
      </c>
      <c r="C3" s="44">
        <v>1825</v>
      </c>
      <c r="D3" s="44">
        <v>2011</v>
      </c>
      <c r="E3" s="50" t="s">
        <v>1</v>
      </c>
      <c r="F3" s="50" t="s">
        <v>67</v>
      </c>
      <c r="G3" s="50" t="s">
        <v>3</v>
      </c>
      <c r="H3" s="50" t="s">
        <v>4</v>
      </c>
      <c r="I3" s="51" t="s">
        <v>81</v>
      </c>
      <c r="J3" s="51"/>
      <c r="K3" s="43" t="s">
        <v>82</v>
      </c>
      <c r="L3" s="40" t="s">
        <v>7</v>
      </c>
      <c r="M3" s="47" t="s">
        <v>83</v>
      </c>
      <c r="N3" s="42" t="s">
        <v>26</v>
      </c>
      <c r="O3" s="40" t="s">
        <v>10</v>
      </c>
      <c r="P3" s="46">
        <v>14</v>
      </c>
      <c r="Q3" s="46">
        <v>0</v>
      </c>
      <c r="R3" s="46">
        <v>14</v>
      </c>
      <c r="S3" s="40" t="s">
        <v>57</v>
      </c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</row>
    <row r="4" spans="1:61" s="45" customFormat="1" ht="18.75" x14ac:dyDescent="0.15">
      <c r="A4" s="39">
        <v>43193</v>
      </c>
      <c r="B4" s="50" t="s">
        <v>66</v>
      </c>
      <c r="C4" s="44">
        <v>1929</v>
      </c>
      <c r="D4" s="44">
        <v>2125</v>
      </c>
      <c r="E4" s="50" t="s">
        <v>1</v>
      </c>
      <c r="F4" s="50" t="s">
        <v>67</v>
      </c>
      <c r="G4" s="50" t="s">
        <v>3</v>
      </c>
      <c r="H4" s="50" t="s">
        <v>4</v>
      </c>
      <c r="I4" s="51" t="s">
        <v>84</v>
      </c>
      <c r="J4" s="51"/>
      <c r="K4" s="43" t="s">
        <v>85</v>
      </c>
      <c r="L4" s="40" t="s">
        <v>7</v>
      </c>
      <c r="M4" s="47" t="s">
        <v>86</v>
      </c>
      <c r="N4" s="42" t="s">
        <v>9</v>
      </c>
      <c r="O4" s="40" t="s">
        <v>10</v>
      </c>
      <c r="P4" s="46">
        <v>14</v>
      </c>
      <c r="Q4" s="46">
        <v>0</v>
      </c>
      <c r="R4" s="46">
        <v>14</v>
      </c>
      <c r="S4" s="40" t="s">
        <v>57</v>
      </c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</row>
    <row r="5" spans="1:61" s="45" customFormat="1" ht="18.75" x14ac:dyDescent="0.15">
      <c r="A5" s="39">
        <v>43193</v>
      </c>
      <c r="B5" s="50" t="s">
        <v>31</v>
      </c>
      <c r="C5" s="44">
        <v>1620</v>
      </c>
      <c r="D5" s="44">
        <v>1810</v>
      </c>
      <c r="E5" s="50" t="s">
        <v>12</v>
      </c>
      <c r="F5" s="50" t="s">
        <v>13</v>
      </c>
      <c r="G5" s="50" t="s">
        <v>3</v>
      </c>
      <c r="H5" s="50" t="s">
        <v>4</v>
      </c>
      <c r="I5" s="51" t="s">
        <v>87</v>
      </c>
      <c r="J5" s="51"/>
      <c r="K5" s="43" t="s">
        <v>88</v>
      </c>
      <c r="L5" s="40" t="s">
        <v>7</v>
      </c>
      <c r="M5" s="47" t="s">
        <v>70</v>
      </c>
      <c r="N5" s="42" t="s">
        <v>71</v>
      </c>
      <c r="O5" s="40" t="s">
        <v>10</v>
      </c>
      <c r="P5" s="46">
        <v>14</v>
      </c>
      <c r="Q5" s="46">
        <v>0</v>
      </c>
      <c r="R5" s="46">
        <v>14</v>
      </c>
      <c r="S5" s="40" t="s">
        <v>57</v>
      </c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</row>
    <row r="6" spans="1:61" s="45" customFormat="1" ht="18.75" x14ac:dyDescent="0.15">
      <c r="A6" s="39">
        <v>43193</v>
      </c>
      <c r="B6" s="50" t="s">
        <v>66</v>
      </c>
      <c r="C6" s="44">
        <v>1920</v>
      </c>
      <c r="D6" s="44">
        <v>2123</v>
      </c>
      <c r="E6" s="50" t="s">
        <v>12</v>
      </c>
      <c r="F6" s="50" t="s">
        <v>13</v>
      </c>
      <c r="G6" s="50" t="s">
        <v>3</v>
      </c>
      <c r="H6" s="50" t="s">
        <v>4</v>
      </c>
      <c r="I6" s="51" t="s">
        <v>89</v>
      </c>
      <c r="J6" s="51"/>
      <c r="K6" s="43" t="s">
        <v>90</v>
      </c>
      <c r="L6" s="40" t="s">
        <v>7</v>
      </c>
      <c r="M6" s="47" t="s">
        <v>74</v>
      </c>
      <c r="N6" s="42" t="s">
        <v>75</v>
      </c>
      <c r="O6" s="40" t="s">
        <v>10</v>
      </c>
      <c r="P6" s="46">
        <v>14</v>
      </c>
      <c r="Q6" s="46">
        <v>0</v>
      </c>
      <c r="R6" s="46">
        <v>14</v>
      </c>
      <c r="S6" s="40" t="s">
        <v>57</v>
      </c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</row>
    <row r="7" spans="1:61" s="45" customFormat="1" ht="18.75" x14ac:dyDescent="0.15">
      <c r="A7" s="39">
        <v>43193</v>
      </c>
      <c r="B7" s="50" t="s">
        <v>11</v>
      </c>
      <c r="C7" s="44">
        <v>1355</v>
      </c>
      <c r="D7" s="44">
        <v>1549</v>
      </c>
      <c r="E7" s="50" t="s">
        <v>12</v>
      </c>
      <c r="F7" s="50" t="s">
        <v>13</v>
      </c>
      <c r="G7" s="50" t="s">
        <v>3</v>
      </c>
      <c r="H7" s="50" t="s">
        <v>4</v>
      </c>
      <c r="I7" s="51" t="s">
        <v>91</v>
      </c>
      <c r="J7" s="51"/>
      <c r="K7" s="43" t="s">
        <v>92</v>
      </c>
      <c r="L7" s="40" t="s">
        <v>7</v>
      </c>
      <c r="M7" s="47" t="s">
        <v>93</v>
      </c>
      <c r="N7" s="42" t="s">
        <v>94</v>
      </c>
      <c r="O7" s="40" t="s">
        <v>10</v>
      </c>
      <c r="P7" s="46">
        <v>14</v>
      </c>
      <c r="Q7" s="46">
        <v>0</v>
      </c>
      <c r="R7" s="46">
        <v>14</v>
      </c>
      <c r="S7" s="40" t="s">
        <v>57</v>
      </c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5"/>
  <sheetViews>
    <sheetView topLeftCell="D1" workbookViewId="0">
      <selection activeCell="A2" sqref="A2:XFD5"/>
    </sheetView>
  </sheetViews>
  <sheetFormatPr defaultRowHeight="13.5" x14ac:dyDescent="0.15"/>
  <cols>
    <col min="1" max="1" width="11.125" bestFit="1" customWidth="1"/>
    <col min="2" max="2" width="8.5" bestFit="1" customWidth="1"/>
    <col min="3" max="5" width="10.75" bestFit="1" customWidth="1"/>
    <col min="6" max="6" width="23.375" bestFit="1" customWidth="1"/>
    <col min="7" max="7" width="10.75" bestFit="1" customWidth="1"/>
    <col min="8" max="8" width="19.625" bestFit="1" customWidth="1"/>
    <col min="9" max="9" width="15.25" bestFit="1" customWidth="1"/>
    <col min="10" max="10" width="18.25" hidden="1" customWidth="1"/>
    <col min="11" max="11" width="13.25" bestFit="1" customWidth="1"/>
    <col min="12" max="12" width="15" bestFit="1" customWidth="1"/>
    <col min="13" max="13" width="12.375" hidden="1" customWidth="1"/>
    <col min="14" max="14" width="12.125" bestFit="1" customWidth="1"/>
    <col min="15" max="15" width="8.125" bestFit="1" customWidth="1"/>
    <col min="16" max="16" width="7.25" bestFit="1" customWidth="1"/>
    <col min="17" max="18" width="18.25" bestFit="1" customWidth="1"/>
    <col min="19" max="19" width="6.25" bestFit="1" customWidth="1"/>
    <col min="20" max="20" width="10.25" bestFit="1" customWidth="1"/>
  </cols>
  <sheetData>
    <row r="1" spans="1:62" ht="15" x14ac:dyDescent="0.15">
      <c r="A1" s="64" t="s">
        <v>36</v>
      </c>
      <c r="B1" s="64" t="s">
        <v>37</v>
      </c>
      <c r="C1" s="64" t="s">
        <v>38</v>
      </c>
      <c r="D1" s="64" t="s">
        <v>39</v>
      </c>
      <c r="E1" s="64" t="s">
        <v>40</v>
      </c>
      <c r="F1" s="64" t="s">
        <v>41</v>
      </c>
      <c r="G1" s="64" t="s">
        <v>42</v>
      </c>
      <c r="H1" s="64" t="s">
        <v>43</v>
      </c>
      <c r="I1" s="64" t="s">
        <v>44</v>
      </c>
      <c r="J1" s="64" t="s">
        <v>76</v>
      </c>
      <c r="K1" s="65" t="s">
        <v>45</v>
      </c>
      <c r="L1" s="64" t="s">
        <v>46</v>
      </c>
      <c r="M1" s="65" t="s">
        <v>97</v>
      </c>
      <c r="N1" s="65" t="s">
        <v>96</v>
      </c>
      <c r="O1" s="65" t="s">
        <v>48</v>
      </c>
      <c r="P1" s="64" t="s">
        <v>49</v>
      </c>
      <c r="Q1" s="64" t="s">
        <v>50</v>
      </c>
      <c r="R1" s="64" t="s">
        <v>51</v>
      </c>
      <c r="S1" s="64" t="s">
        <v>52</v>
      </c>
      <c r="T1" s="66" t="s">
        <v>53</v>
      </c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</row>
    <row r="2" spans="1:62" s="69" customFormat="1" ht="18.75" x14ac:dyDescent="0.15">
      <c r="A2" s="58">
        <v>43194</v>
      </c>
      <c r="B2" s="59" t="s">
        <v>120</v>
      </c>
      <c r="C2" s="59">
        <v>1929</v>
      </c>
      <c r="D2" s="59">
        <v>2144</v>
      </c>
      <c r="E2" s="60" t="s">
        <v>101</v>
      </c>
      <c r="F2" s="60" t="s">
        <v>99</v>
      </c>
      <c r="G2" s="60" t="s">
        <v>103</v>
      </c>
      <c r="H2" s="60" t="s">
        <v>104</v>
      </c>
      <c r="I2" s="61" t="s">
        <v>143</v>
      </c>
      <c r="J2" s="59"/>
      <c r="K2" s="63" t="s">
        <v>144</v>
      </c>
      <c r="L2" s="57" t="str">
        <f t="shared" ref="L2:L4" si="0">IF(A2&lt;&gt;"","武汉威伟机械","------")</f>
        <v>武汉威伟机械</v>
      </c>
      <c r="M2" s="67" t="str">
        <f>VLOOKUP(O2,[1]ch!$A$1:$B$31,2,0)</f>
        <v>鄂AHB101</v>
      </c>
      <c r="N2" s="59" t="s">
        <v>95</v>
      </c>
      <c r="O2" s="68" t="s">
        <v>145</v>
      </c>
      <c r="P2" s="57" t="str">
        <f>IF(A2&lt;&gt;"","9.6米","--")</f>
        <v>9.6米</v>
      </c>
      <c r="Q2" s="62">
        <v>8</v>
      </c>
      <c r="R2" s="62">
        <v>0</v>
      </c>
      <c r="S2" s="62">
        <f t="shared" ref="S2:S4" si="1">SUM(Q2:R2)</f>
        <v>8</v>
      </c>
      <c r="T2" s="57" t="str">
        <f t="shared" ref="T2:T4" si="2">IF(A2&lt;&gt;"","分拣摆渡","----")</f>
        <v>分拣摆渡</v>
      </c>
    </row>
    <row r="3" spans="1:62" s="69" customFormat="1" ht="18.75" x14ac:dyDescent="0.15">
      <c r="A3" s="58">
        <v>43194</v>
      </c>
      <c r="B3" s="59" t="s">
        <v>146</v>
      </c>
      <c r="C3" s="59">
        <v>1230</v>
      </c>
      <c r="D3" s="59">
        <v>1411</v>
      </c>
      <c r="E3" s="60" t="s">
        <v>101</v>
      </c>
      <c r="F3" s="60" t="s">
        <v>99</v>
      </c>
      <c r="G3" s="60" t="s">
        <v>103</v>
      </c>
      <c r="H3" s="60" t="s">
        <v>104</v>
      </c>
      <c r="I3" s="61" t="s">
        <v>147</v>
      </c>
      <c r="J3" s="59"/>
      <c r="K3" s="63" t="s">
        <v>148</v>
      </c>
      <c r="L3" s="57" t="str">
        <f t="shared" si="0"/>
        <v>武汉威伟机械</v>
      </c>
      <c r="M3" s="67" t="str">
        <f>VLOOKUP(O3,[1]ch!$A$1:$B$31,2,0)</f>
        <v>鄂AZR876</v>
      </c>
      <c r="N3" s="59" t="s">
        <v>60</v>
      </c>
      <c r="O3" s="68" t="s">
        <v>127</v>
      </c>
      <c r="P3" s="57" t="str">
        <f t="shared" ref="P3:P4" si="3">IF(A3&lt;&gt;"","9.6米","--")</f>
        <v>9.6米</v>
      </c>
      <c r="Q3" s="62">
        <v>14</v>
      </c>
      <c r="R3" s="62">
        <v>0</v>
      </c>
      <c r="S3" s="62">
        <f t="shared" si="1"/>
        <v>14</v>
      </c>
      <c r="T3" s="57" t="str">
        <f t="shared" si="2"/>
        <v>分拣摆渡</v>
      </c>
    </row>
    <row r="4" spans="1:62" s="69" customFormat="1" ht="18.75" x14ac:dyDescent="0.15">
      <c r="A4" s="58">
        <v>43194</v>
      </c>
      <c r="B4" s="59" t="s">
        <v>120</v>
      </c>
      <c r="C4" s="59">
        <v>1715</v>
      </c>
      <c r="D4" s="59">
        <v>1902</v>
      </c>
      <c r="E4" s="60" t="s">
        <v>101</v>
      </c>
      <c r="F4" s="60" t="s">
        <v>99</v>
      </c>
      <c r="G4" s="60" t="s">
        <v>103</v>
      </c>
      <c r="H4" s="60" t="s">
        <v>104</v>
      </c>
      <c r="I4" s="61" t="s">
        <v>149</v>
      </c>
      <c r="J4" s="59"/>
      <c r="K4" s="63" t="s">
        <v>150</v>
      </c>
      <c r="L4" s="57" t="str">
        <f t="shared" si="0"/>
        <v>武汉威伟机械</v>
      </c>
      <c r="M4" s="67" t="str">
        <f>VLOOKUP(O4,[1]ch!$A$1:$B$31,2,0)</f>
        <v>鄂FJU350</v>
      </c>
      <c r="N4" s="59" t="s">
        <v>56</v>
      </c>
      <c r="O4" s="68" t="s">
        <v>142</v>
      </c>
      <c r="P4" s="57" t="str">
        <f t="shared" si="3"/>
        <v>9.6米</v>
      </c>
      <c r="Q4" s="62">
        <v>14</v>
      </c>
      <c r="R4" s="62">
        <v>0</v>
      </c>
      <c r="S4" s="62">
        <f t="shared" si="1"/>
        <v>14</v>
      </c>
      <c r="T4" s="57" t="str">
        <f t="shared" si="2"/>
        <v>分拣摆渡</v>
      </c>
    </row>
    <row r="5" spans="1:62" s="69" customFormat="1" ht="18.75" x14ac:dyDescent="0.15">
      <c r="A5" s="58">
        <v>43194</v>
      </c>
      <c r="B5" s="59" t="s">
        <v>111</v>
      </c>
      <c r="C5" s="59">
        <v>1825</v>
      </c>
      <c r="D5" s="59">
        <v>2027</v>
      </c>
      <c r="E5" s="60" t="s">
        <v>112</v>
      </c>
      <c r="F5" s="60" t="s">
        <v>113</v>
      </c>
      <c r="G5" s="60" t="s">
        <v>103</v>
      </c>
      <c r="H5" s="60" t="s">
        <v>104</v>
      </c>
      <c r="I5" s="61" t="s">
        <v>151</v>
      </c>
      <c r="J5" s="59"/>
      <c r="K5" s="63" t="s">
        <v>152</v>
      </c>
      <c r="L5" s="57" t="str">
        <f>IF(A5&lt;&gt;"","武汉威伟机械","------")</f>
        <v>武汉威伟机械</v>
      </c>
      <c r="M5" s="67" t="str">
        <f>VLOOKUP(O5,[1]ch!$A$1:$B$31,2,0)</f>
        <v>鄂ALU291</v>
      </c>
      <c r="N5" s="59" t="s">
        <v>74</v>
      </c>
      <c r="O5" s="68" t="s">
        <v>153</v>
      </c>
      <c r="P5" s="57" t="str">
        <f>IF(A5&lt;&gt;"","9.6米","--")</f>
        <v>9.6米</v>
      </c>
      <c r="Q5" s="62">
        <v>14</v>
      </c>
      <c r="R5" s="62">
        <v>0</v>
      </c>
      <c r="S5" s="62">
        <f>SUM(Q5:R5)</f>
        <v>14</v>
      </c>
      <c r="T5" s="57" t="str">
        <f>IF(A5&lt;&gt;"","分拣摆渡","----")</f>
        <v>分拣摆渡</v>
      </c>
    </row>
  </sheetData>
  <phoneticPr fontId="3" type="noConversion"/>
  <conditionalFormatting sqref="I5:K5">
    <cfRule type="duplicateValues" dxfId="33" priority="3"/>
  </conditionalFormatting>
  <conditionalFormatting sqref="I5">
    <cfRule type="duplicateValues" dxfId="32" priority="2"/>
  </conditionalFormatting>
  <conditionalFormatting sqref="K5">
    <cfRule type="duplicateValues" dxfId="31" priority="1"/>
  </conditionalFormatting>
  <conditionalFormatting sqref="I2:I4">
    <cfRule type="duplicateValues" dxfId="30" priority="4"/>
  </conditionalFormatting>
  <conditionalFormatting sqref="K2:K4">
    <cfRule type="duplicateValues" dxfId="29" priority="5"/>
  </conditionalFormatting>
  <conditionalFormatting sqref="I2:I5">
    <cfRule type="duplicateValues" dxfId="28" priority="6"/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06A77-FDAA-4A41-BF2C-505412586C6A}">
  <dimension ref="A1:BJ5"/>
  <sheetViews>
    <sheetView workbookViewId="0">
      <selection activeCell="J1" sqref="J1:J1048576"/>
    </sheetView>
  </sheetViews>
  <sheetFormatPr defaultRowHeight="13.5" x14ac:dyDescent="0.15"/>
  <cols>
    <col min="1" max="1" width="11.125" bestFit="1" customWidth="1"/>
    <col min="2" max="2" width="8.5" bestFit="1" customWidth="1"/>
    <col min="3" max="5" width="10.75" bestFit="1" customWidth="1"/>
    <col min="6" max="6" width="21" bestFit="1" customWidth="1"/>
    <col min="7" max="7" width="10.75" bestFit="1" customWidth="1"/>
    <col min="8" max="8" width="19.625" bestFit="1" customWidth="1"/>
    <col min="9" max="9" width="15.25" bestFit="1" customWidth="1"/>
    <col min="10" max="10" width="18.25" hidden="1" customWidth="1"/>
    <col min="11" max="11" width="13.25" bestFit="1" customWidth="1"/>
    <col min="12" max="12" width="15" bestFit="1" customWidth="1"/>
    <col min="13" max="13" width="14.625" bestFit="1" customWidth="1"/>
    <col min="14" max="14" width="8.5" bestFit="1" customWidth="1"/>
    <col min="15" max="15" width="8.125" bestFit="1" customWidth="1"/>
    <col min="16" max="16" width="7.25" bestFit="1" customWidth="1"/>
    <col min="17" max="18" width="18.25" bestFit="1" customWidth="1"/>
    <col min="19" max="19" width="6.25" bestFit="1" customWidth="1"/>
    <col min="20" max="20" width="10.25" bestFit="1" customWidth="1"/>
  </cols>
  <sheetData>
    <row r="1" spans="1:62" s="10" customFormat="1" ht="15" x14ac:dyDescent="0.15">
      <c r="A1" s="64" t="s">
        <v>36</v>
      </c>
      <c r="B1" s="64" t="s">
        <v>37</v>
      </c>
      <c r="C1" s="64" t="s">
        <v>38</v>
      </c>
      <c r="D1" s="64" t="s">
        <v>39</v>
      </c>
      <c r="E1" s="64" t="s">
        <v>40</v>
      </c>
      <c r="F1" s="64" t="s">
        <v>41</v>
      </c>
      <c r="G1" s="64" t="s">
        <v>42</v>
      </c>
      <c r="H1" s="64" t="s">
        <v>43</v>
      </c>
      <c r="I1" s="64" t="s">
        <v>44</v>
      </c>
      <c r="J1" s="64" t="s">
        <v>76</v>
      </c>
      <c r="K1" s="65" t="s">
        <v>45</v>
      </c>
      <c r="L1" s="64" t="s">
        <v>46</v>
      </c>
      <c r="M1" s="65" t="s">
        <v>97</v>
      </c>
      <c r="N1" s="65" t="s">
        <v>96</v>
      </c>
      <c r="O1" s="65" t="s">
        <v>48</v>
      </c>
      <c r="P1" s="64" t="s">
        <v>49</v>
      </c>
      <c r="Q1" s="64" t="s">
        <v>50</v>
      </c>
      <c r="R1" s="64" t="s">
        <v>51</v>
      </c>
      <c r="S1" s="64" t="s">
        <v>52</v>
      </c>
      <c r="T1" s="66" t="s">
        <v>53</v>
      </c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</row>
    <row r="2" spans="1:62" s="69" customFormat="1" ht="18.75" x14ac:dyDescent="0.15">
      <c r="A2" s="58">
        <v>43195</v>
      </c>
      <c r="B2" s="59" t="s">
        <v>100</v>
      </c>
      <c r="C2" s="59">
        <v>1920</v>
      </c>
      <c r="D2" s="59">
        <v>2109</v>
      </c>
      <c r="E2" s="60" t="s">
        <v>101</v>
      </c>
      <c r="F2" s="60" t="s">
        <v>102</v>
      </c>
      <c r="G2" s="60" t="s">
        <v>103</v>
      </c>
      <c r="H2" s="60" t="s">
        <v>104</v>
      </c>
      <c r="I2" s="61" t="s">
        <v>105</v>
      </c>
      <c r="J2" s="59"/>
      <c r="K2" s="63" t="s">
        <v>106</v>
      </c>
      <c r="L2" s="57" t="str">
        <f t="shared" ref="L2:L5" si="0">IF(A2&lt;&gt;"","武汉威伟机械","------")</f>
        <v>武汉威伟机械</v>
      </c>
      <c r="M2" s="67" t="str">
        <f>VLOOKUP(O2,[1]ch!$A$1:$B$31,2,0)</f>
        <v>鄂AAW309</v>
      </c>
      <c r="N2" s="59"/>
      <c r="O2" s="68" t="s">
        <v>107</v>
      </c>
      <c r="P2" s="57" t="str">
        <f t="shared" ref="P2:P5" si="1">IF(A2&lt;&gt;"","9.6米","--")</f>
        <v>9.6米</v>
      </c>
      <c r="Q2" s="62">
        <v>11</v>
      </c>
      <c r="R2" s="62">
        <v>0</v>
      </c>
      <c r="S2" s="62">
        <f t="shared" ref="S2:S5" si="2">SUM(Q2:R2)</f>
        <v>11</v>
      </c>
      <c r="T2" s="57" t="str">
        <f t="shared" ref="T2:T5" si="3">IF(A2&lt;&gt;"","分拣摆渡","----")</f>
        <v>分拣摆渡</v>
      </c>
    </row>
    <row r="3" spans="1:62" s="69" customFormat="1" ht="18.75" x14ac:dyDescent="0.15">
      <c r="A3" s="58">
        <v>43195</v>
      </c>
      <c r="B3" s="59" t="s">
        <v>100</v>
      </c>
      <c r="C3" s="59">
        <v>1640</v>
      </c>
      <c r="D3" s="59">
        <v>1835</v>
      </c>
      <c r="E3" s="60" t="s">
        <v>101</v>
      </c>
      <c r="F3" s="60" t="s">
        <v>102</v>
      </c>
      <c r="G3" s="60" t="s">
        <v>103</v>
      </c>
      <c r="H3" s="60" t="s">
        <v>104</v>
      </c>
      <c r="I3" s="61" t="s">
        <v>108</v>
      </c>
      <c r="J3" s="59"/>
      <c r="K3" s="63" t="s">
        <v>109</v>
      </c>
      <c r="L3" s="57" t="str">
        <f t="shared" si="0"/>
        <v>武汉威伟机械</v>
      </c>
      <c r="M3" s="67" t="str">
        <f>VLOOKUP(O3,[1]ch!$A$1:$B$31,2,0)</f>
        <v>鄂ABY256</v>
      </c>
      <c r="N3" s="59"/>
      <c r="O3" s="68" t="s">
        <v>110</v>
      </c>
      <c r="P3" s="57" t="str">
        <f t="shared" si="1"/>
        <v>9.6米</v>
      </c>
      <c r="Q3" s="62">
        <v>14</v>
      </c>
      <c r="R3" s="62">
        <v>0</v>
      </c>
      <c r="S3" s="62">
        <f t="shared" si="2"/>
        <v>14</v>
      </c>
      <c r="T3" s="57" t="str">
        <f t="shared" si="3"/>
        <v>分拣摆渡</v>
      </c>
    </row>
    <row r="4" spans="1:62" s="69" customFormat="1" ht="18.75" x14ac:dyDescent="0.15">
      <c r="A4" s="58">
        <v>43195</v>
      </c>
      <c r="B4" s="59" t="s">
        <v>111</v>
      </c>
      <c r="C4" s="59">
        <v>1930</v>
      </c>
      <c r="D4" s="59">
        <v>2107</v>
      </c>
      <c r="E4" s="60" t="s">
        <v>112</v>
      </c>
      <c r="F4" s="60" t="s">
        <v>113</v>
      </c>
      <c r="G4" s="60" t="s">
        <v>103</v>
      </c>
      <c r="H4" s="60" t="s">
        <v>104</v>
      </c>
      <c r="I4" s="61" t="s">
        <v>114</v>
      </c>
      <c r="J4" s="59"/>
      <c r="K4" s="63" t="s">
        <v>115</v>
      </c>
      <c r="L4" s="57" t="str">
        <f t="shared" si="0"/>
        <v>武汉威伟机械</v>
      </c>
      <c r="M4" s="67" t="str">
        <f>VLOOKUP(O4,[1]ch!$A$1:$B$31,2,0)</f>
        <v>鄂ABY277</v>
      </c>
      <c r="N4" s="59"/>
      <c r="O4" s="68" t="s">
        <v>116</v>
      </c>
      <c r="P4" s="57" t="str">
        <f t="shared" si="1"/>
        <v>9.6米</v>
      </c>
      <c r="Q4" s="62">
        <v>8</v>
      </c>
      <c r="R4" s="62">
        <v>0</v>
      </c>
      <c r="S4" s="62">
        <f t="shared" si="2"/>
        <v>8</v>
      </c>
      <c r="T4" s="57" t="str">
        <f t="shared" si="3"/>
        <v>分拣摆渡</v>
      </c>
    </row>
    <row r="5" spans="1:62" s="69" customFormat="1" ht="18.75" x14ac:dyDescent="0.15">
      <c r="A5" s="58">
        <v>43195</v>
      </c>
      <c r="B5" s="59" t="s">
        <v>111</v>
      </c>
      <c r="C5" s="59">
        <v>1458</v>
      </c>
      <c r="D5" s="59">
        <v>1649</v>
      </c>
      <c r="E5" s="60" t="s">
        <v>112</v>
      </c>
      <c r="F5" s="60" t="s">
        <v>113</v>
      </c>
      <c r="G5" s="60" t="s">
        <v>103</v>
      </c>
      <c r="H5" s="60" t="s">
        <v>104</v>
      </c>
      <c r="I5" s="61" t="s">
        <v>117</v>
      </c>
      <c r="J5" s="59"/>
      <c r="K5" s="63" t="s">
        <v>118</v>
      </c>
      <c r="L5" s="57" t="str">
        <f t="shared" si="0"/>
        <v>武汉威伟机械</v>
      </c>
      <c r="M5" s="67" t="str">
        <f>VLOOKUP(O5,[1]ch!$A$1:$B$32,2,0)</f>
        <v>粤BGR032</v>
      </c>
      <c r="N5" s="59"/>
      <c r="O5" s="68" t="s">
        <v>119</v>
      </c>
      <c r="P5" s="57" t="str">
        <f t="shared" si="1"/>
        <v>9.6米</v>
      </c>
      <c r="Q5" s="62">
        <v>9</v>
      </c>
      <c r="R5" s="62">
        <v>0</v>
      </c>
      <c r="S5" s="62">
        <f t="shared" si="2"/>
        <v>9</v>
      </c>
      <c r="T5" s="57" t="str">
        <f t="shared" si="3"/>
        <v>分拣摆渡</v>
      </c>
    </row>
  </sheetData>
  <phoneticPr fontId="3" type="noConversion"/>
  <conditionalFormatting sqref="I2:K5">
    <cfRule type="duplicateValues" dxfId="27" priority="3"/>
  </conditionalFormatting>
  <conditionalFormatting sqref="I2:I5">
    <cfRule type="duplicateValues" dxfId="26" priority="2"/>
  </conditionalFormatting>
  <conditionalFormatting sqref="K2:K5">
    <cfRule type="duplicateValues" dxfId="25" priority="1"/>
  </conditionalFormatting>
  <conditionalFormatting sqref="I2:I5">
    <cfRule type="duplicateValues" dxfId="24" priority="4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E5BE0-E8C6-493F-857E-5BAC42C4EECC}">
  <dimension ref="A1:BK5"/>
  <sheetViews>
    <sheetView workbookViewId="0">
      <selection sqref="A1:XFD1"/>
    </sheetView>
  </sheetViews>
  <sheetFormatPr defaultRowHeight="13.5" x14ac:dyDescent="0.15"/>
  <cols>
    <col min="1" max="1" width="13.25" bestFit="1" customWidth="1"/>
    <col min="2" max="2" width="8.875" bestFit="1" customWidth="1"/>
    <col min="3" max="3" width="14.625" bestFit="1" customWidth="1"/>
    <col min="4" max="4" width="15" bestFit="1" customWidth="1"/>
    <col min="5" max="5" width="16.625" bestFit="1" customWidth="1"/>
    <col min="6" max="6" width="22" bestFit="1" customWidth="1"/>
    <col min="7" max="7" width="16.625" bestFit="1" customWidth="1"/>
    <col min="8" max="8" width="19.625" bestFit="1" customWidth="1"/>
    <col min="9" max="9" width="14.375" customWidth="1"/>
    <col min="10" max="10" width="20.5" hidden="1" customWidth="1"/>
    <col min="11" max="11" width="12.5" hidden="1" customWidth="1"/>
    <col min="12" max="12" width="14" customWidth="1"/>
    <col min="13" max="13" width="16.625" bestFit="1" customWidth="1"/>
    <col min="14" max="14" width="14.5" customWidth="1"/>
    <col min="15" max="15" width="0" hidden="1" customWidth="1"/>
    <col min="16" max="16" width="8.875" bestFit="1" customWidth="1"/>
    <col min="17" max="17" width="18.25" bestFit="1" customWidth="1"/>
    <col min="18" max="19" width="19.25" bestFit="1" customWidth="1"/>
    <col min="20" max="20" width="6.5" bestFit="1" customWidth="1"/>
    <col min="21" max="21" width="11" customWidth="1"/>
  </cols>
  <sheetData>
    <row r="1" spans="1:63" s="71" customFormat="1" ht="21.75" customHeight="1" x14ac:dyDescent="0.15">
      <c r="A1" s="64" t="s">
        <v>36</v>
      </c>
      <c r="B1" s="64" t="s">
        <v>37</v>
      </c>
      <c r="C1" s="64" t="s">
        <v>38</v>
      </c>
      <c r="D1" s="64" t="s">
        <v>39</v>
      </c>
      <c r="E1" s="64" t="s">
        <v>40</v>
      </c>
      <c r="F1" s="64" t="s">
        <v>41</v>
      </c>
      <c r="G1" s="64" t="s">
        <v>42</v>
      </c>
      <c r="H1" s="64" t="s">
        <v>43</v>
      </c>
      <c r="I1" s="64" t="s">
        <v>140</v>
      </c>
      <c r="J1" s="64" t="s">
        <v>141</v>
      </c>
      <c r="K1" s="64" t="s">
        <v>134</v>
      </c>
      <c r="L1" s="65" t="s">
        <v>45</v>
      </c>
      <c r="M1" s="64" t="s">
        <v>46</v>
      </c>
      <c r="N1" s="65" t="s">
        <v>135</v>
      </c>
      <c r="O1" s="65" t="s">
        <v>96</v>
      </c>
      <c r="P1" s="65" t="s">
        <v>48</v>
      </c>
      <c r="Q1" s="64" t="s">
        <v>49</v>
      </c>
      <c r="R1" s="64" t="s">
        <v>50</v>
      </c>
      <c r="S1" s="64" t="s">
        <v>51</v>
      </c>
      <c r="T1" s="64" t="s">
        <v>52</v>
      </c>
      <c r="U1" s="66" t="s">
        <v>53</v>
      </c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</row>
    <row r="2" spans="1:63" s="69" customFormat="1" ht="18.75" x14ac:dyDescent="0.15">
      <c r="A2" s="58">
        <v>43196</v>
      </c>
      <c r="B2" s="59" t="s">
        <v>120</v>
      </c>
      <c r="C2" s="59">
        <v>1530</v>
      </c>
      <c r="D2" s="59">
        <v>1728</v>
      </c>
      <c r="E2" s="60" t="s">
        <v>101</v>
      </c>
      <c r="F2" s="60" t="s">
        <v>102</v>
      </c>
      <c r="G2" s="60" t="s">
        <v>103</v>
      </c>
      <c r="H2" s="60" t="s">
        <v>104</v>
      </c>
      <c r="I2" s="72" t="s">
        <v>136</v>
      </c>
      <c r="J2" s="70" t="s">
        <v>121</v>
      </c>
      <c r="K2" s="59"/>
      <c r="L2" s="63" t="s">
        <v>122</v>
      </c>
      <c r="M2" s="57" t="str">
        <f>IF(A2&lt;&gt;"","武汉威伟机械","------")</f>
        <v>武汉威伟机械</v>
      </c>
      <c r="N2" s="67" t="str">
        <f>VLOOKUP(P2,[1]ch!$A$1:$B$32,2,0)</f>
        <v>鄂ANH299</v>
      </c>
      <c r="O2" s="59"/>
      <c r="P2" s="68" t="s">
        <v>123</v>
      </c>
      <c r="Q2" s="57" t="str">
        <f>IF(A2&lt;&gt;"","9.6米","--")</f>
        <v>9.6米</v>
      </c>
      <c r="R2" s="62">
        <v>14</v>
      </c>
      <c r="S2" s="62">
        <v>0</v>
      </c>
      <c r="T2" s="62">
        <f>SUM(R2:S2)</f>
        <v>14</v>
      </c>
      <c r="U2" s="57" t="str">
        <f>IF(A2&lt;&gt;"","分拣摆渡","----")</f>
        <v>分拣摆渡</v>
      </c>
    </row>
    <row r="3" spans="1:63" s="69" customFormat="1" ht="18.75" x14ac:dyDescent="0.15">
      <c r="A3" s="58">
        <v>43196</v>
      </c>
      <c r="B3" s="59" t="s">
        <v>124</v>
      </c>
      <c r="C3" s="59">
        <v>1459</v>
      </c>
      <c r="D3" s="59">
        <v>1642</v>
      </c>
      <c r="E3" s="60" t="s">
        <v>112</v>
      </c>
      <c r="F3" s="60" t="s">
        <v>113</v>
      </c>
      <c r="G3" s="60" t="s">
        <v>103</v>
      </c>
      <c r="H3" s="60" t="s">
        <v>104</v>
      </c>
      <c r="I3" s="72" t="s">
        <v>137</v>
      </c>
      <c r="J3" s="70" t="s">
        <v>125</v>
      </c>
      <c r="K3" s="59"/>
      <c r="L3" s="63" t="s">
        <v>126</v>
      </c>
      <c r="M3" s="57" t="str">
        <f>IF(A3&lt;&gt;"","武汉威伟机械","------")</f>
        <v>武汉威伟机械</v>
      </c>
      <c r="N3" s="67" t="str">
        <f>VLOOKUP(P3,[1]ch!$A$1:$B$32,2,0)</f>
        <v>鄂AZR876</v>
      </c>
      <c r="O3" s="59"/>
      <c r="P3" s="68" t="s">
        <v>127</v>
      </c>
      <c r="Q3" s="57" t="str">
        <f>IF(A3&lt;&gt;"","9.6米","--")</f>
        <v>9.6米</v>
      </c>
      <c r="R3" s="62">
        <v>11</v>
      </c>
      <c r="S3" s="62">
        <v>0</v>
      </c>
      <c r="T3" s="62">
        <f>SUM(R3:S3)</f>
        <v>11</v>
      </c>
      <c r="U3" s="57" t="str">
        <f>IF(A3&lt;&gt;"","分拣摆渡","----")</f>
        <v>分拣摆渡</v>
      </c>
    </row>
    <row r="4" spans="1:63" s="69" customFormat="1" ht="18.75" x14ac:dyDescent="0.15">
      <c r="A4" s="58">
        <v>43196</v>
      </c>
      <c r="B4" s="59" t="s">
        <v>111</v>
      </c>
      <c r="C4" s="59">
        <v>1929</v>
      </c>
      <c r="D4" s="59">
        <v>2103</v>
      </c>
      <c r="E4" s="60" t="s">
        <v>112</v>
      </c>
      <c r="F4" s="60" t="s">
        <v>113</v>
      </c>
      <c r="G4" s="60" t="s">
        <v>103</v>
      </c>
      <c r="H4" s="60" t="s">
        <v>104</v>
      </c>
      <c r="I4" s="72" t="s">
        <v>138</v>
      </c>
      <c r="J4" s="70" t="s">
        <v>128</v>
      </c>
      <c r="K4" s="59"/>
      <c r="L4" s="63" t="s">
        <v>129</v>
      </c>
      <c r="M4" s="57" t="str">
        <f>IF(A4&lt;&gt;"","武汉威伟机械","------")</f>
        <v>武汉威伟机械</v>
      </c>
      <c r="N4" s="67" t="str">
        <f>VLOOKUP(P4,[1]ch!$A$1:$B$32,2,0)</f>
        <v>鄂AFE237</v>
      </c>
      <c r="O4" s="59"/>
      <c r="P4" s="68" t="s">
        <v>130</v>
      </c>
      <c r="Q4" s="57" t="str">
        <f>IF(A4&lt;&gt;"","9.6米","--")</f>
        <v>9.6米</v>
      </c>
      <c r="R4" s="62">
        <v>14</v>
      </c>
      <c r="S4" s="62">
        <v>0</v>
      </c>
      <c r="T4" s="62">
        <f>SUM(R4:S4)</f>
        <v>14</v>
      </c>
      <c r="U4" s="57" t="str">
        <f>IF(A4&lt;&gt;"","分拣摆渡","----")</f>
        <v>分拣摆渡</v>
      </c>
    </row>
    <row r="5" spans="1:63" s="69" customFormat="1" ht="18.75" x14ac:dyDescent="0.15">
      <c r="A5" s="58">
        <v>43196</v>
      </c>
      <c r="B5" s="59" t="s">
        <v>111</v>
      </c>
      <c r="C5" s="59">
        <v>1930</v>
      </c>
      <c r="D5" s="59">
        <v>2130</v>
      </c>
      <c r="E5" s="60" t="s">
        <v>112</v>
      </c>
      <c r="F5" s="60" t="s">
        <v>113</v>
      </c>
      <c r="G5" s="60" t="s">
        <v>103</v>
      </c>
      <c r="H5" s="60" t="s">
        <v>104</v>
      </c>
      <c r="I5" s="72" t="s">
        <v>139</v>
      </c>
      <c r="J5" s="70" t="s">
        <v>131</v>
      </c>
      <c r="K5" s="59"/>
      <c r="L5" s="63" t="s">
        <v>132</v>
      </c>
      <c r="M5" s="57" t="str">
        <f>IF(A5&lt;&gt;"","武汉威伟机械","------")</f>
        <v>武汉威伟机械</v>
      </c>
      <c r="N5" s="67" t="str">
        <f>VLOOKUP(P5,[1]ch!$A$1:$B$32,2,0)</f>
        <v>鄂AZV377</v>
      </c>
      <c r="O5" s="59"/>
      <c r="P5" s="68" t="s">
        <v>133</v>
      </c>
      <c r="Q5" s="57" t="str">
        <f>IF(A5&lt;&gt;"","9.6米","--")</f>
        <v>9.6米</v>
      </c>
      <c r="R5" s="62">
        <v>6</v>
      </c>
      <c r="S5" s="62">
        <v>0</v>
      </c>
      <c r="T5" s="62">
        <f>SUM(R5:S5)</f>
        <v>6</v>
      </c>
      <c r="U5" s="57" t="str">
        <f>IF(A5&lt;&gt;"","分拣摆渡","----")</f>
        <v>分拣摆渡</v>
      </c>
    </row>
  </sheetData>
  <phoneticPr fontId="3" type="noConversion"/>
  <conditionalFormatting sqref="I2:L5">
    <cfRule type="duplicateValues" dxfId="23" priority="2"/>
  </conditionalFormatting>
  <conditionalFormatting sqref="I2:J5">
    <cfRule type="duplicateValues" dxfId="22" priority="3"/>
  </conditionalFormatting>
  <conditionalFormatting sqref="L2:L5">
    <cfRule type="duplicateValues" dxfId="21" priority="4"/>
  </conditionalFormatting>
  <conditionalFormatting sqref="I1:L1">
    <cfRule type="duplicateValues" dxfId="20" priority="1"/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E9F4-6675-4286-99D9-6D0C21F08F6A}">
  <dimension ref="A1:BK6"/>
  <sheetViews>
    <sheetView tabSelected="1" topLeftCell="L1" workbookViewId="0">
      <selection sqref="A1:XFD1"/>
    </sheetView>
  </sheetViews>
  <sheetFormatPr defaultRowHeight="13.5" x14ac:dyDescent="0.15"/>
  <cols>
    <col min="1" max="1" width="13.25" bestFit="1" customWidth="1"/>
    <col min="2" max="2" width="8.875" bestFit="1" customWidth="1"/>
    <col min="3" max="3" width="14.625" bestFit="1" customWidth="1"/>
    <col min="4" max="4" width="15" bestFit="1" customWidth="1"/>
    <col min="5" max="5" width="16.625" bestFit="1" customWidth="1"/>
    <col min="6" max="6" width="22" bestFit="1" customWidth="1"/>
    <col min="7" max="7" width="16.625" bestFit="1" customWidth="1"/>
    <col min="8" max="8" width="23.25" bestFit="1" customWidth="1"/>
    <col min="9" max="9" width="0" hidden="1" customWidth="1"/>
    <col min="10" max="10" width="14" customWidth="1"/>
    <col min="11" max="11" width="0" hidden="1" customWidth="1"/>
    <col min="12" max="12" width="14" customWidth="1"/>
    <col min="13" max="13" width="16.625" bestFit="1" customWidth="1"/>
    <col min="14" max="14" width="14.5" customWidth="1"/>
    <col min="15" max="15" width="0" hidden="1" customWidth="1"/>
    <col min="16" max="16" width="8.875" bestFit="1" customWidth="1"/>
    <col min="17" max="17" width="7.875" bestFit="1" customWidth="1"/>
    <col min="18" max="19" width="19.25" bestFit="1" customWidth="1"/>
    <col min="20" max="20" width="6.5" bestFit="1" customWidth="1"/>
    <col min="21" max="21" width="11" customWidth="1"/>
  </cols>
  <sheetData>
    <row r="1" spans="1:63" s="71" customFormat="1" ht="21.75" customHeight="1" x14ac:dyDescent="0.15">
      <c r="A1" s="64" t="s">
        <v>36</v>
      </c>
      <c r="B1" s="64" t="s">
        <v>37</v>
      </c>
      <c r="C1" s="64" t="s">
        <v>38</v>
      </c>
      <c r="D1" s="64" t="s">
        <v>39</v>
      </c>
      <c r="E1" s="64" t="s">
        <v>40</v>
      </c>
      <c r="F1" s="64" t="s">
        <v>41</v>
      </c>
      <c r="G1" s="64" t="s">
        <v>42</v>
      </c>
      <c r="H1" s="64" t="s">
        <v>43</v>
      </c>
      <c r="I1" s="64" t="s">
        <v>140</v>
      </c>
      <c r="J1" s="64" t="s">
        <v>141</v>
      </c>
      <c r="K1" s="64" t="s">
        <v>134</v>
      </c>
      <c r="L1" s="65" t="s">
        <v>45</v>
      </c>
      <c r="M1" s="64" t="s">
        <v>46</v>
      </c>
      <c r="N1" s="65" t="s">
        <v>135</v>
      </c>
      <c r="O1" s="65" t="s">
        <v>96</v>
      </c>
      <c r="P1" s="65" t="s">
        <v>48</v>
      </c>
      <c r="Q1" s="64" t="s">
        <v>49</v>
      </c>
      <c r="R1" s="64" t="s">
        <v>50</v>
      </c>
      <c r="S1" s="64" t="s">
        <v>51</v>
      </c>
      <c r="T1" s="64" t="s">
        <v>52</v>
      </c>
      <c r="U1" s="66" t="s">
        <v>53</v>
      </c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</row>
    <row r="2" spans="1:63" s="69" customFormat="1" ht="18.75" x14ac:dyDescent="0.15">
      <c r="A2" s="58">
        <v>43197</v>
      </c>
      <c r="B2" s="59" t="s">
        <v>120</v>
      </c>
      <c r="C2" s="59">
        <v>1540</v>
      </c>
      <c r="D2" s="59">
        <v>1718</v>
      </c>
      <c r="E2" s="60" t="s">
        <v>101</v>
      </c>
      <c r="F2" s="60" t="s">
        <v>102</v>
      </c>
      <c r="G2" s="60" t="s">
        <v>103</v>
      </c>
      <c r="H2" s="60" t="s">
        <v>155</v>
      </c>
      <c r="I2" s="70"/>
      <c r="J2" s="70" t="s">
        <v>156</v>
      </c>
      <c r="K2" s="59"/>
      <c r="L2" s="63" t="s">
        <v>157</v>
      </c>
      <c r="M2" s="57" t="str">
        <f t="shared" ref="M2:M6" si="0">IF(A2&lt;&gt;"","武汉威伟机械","------")</f>
        <v>武汉威伟机械</v>
      </c>
      <c r="N2" s="67" t="str">
        <f>VLOOKUP(P2,[1]ch!$A$1:$B$32,2,0)</f>
        <v>鄂AZV373</v>
      </c>
      <c r="O2" s="59"/>
      <c r="P2" s="68" t="s">
        <v>158</v>
      </c>
      <c r="Q2" s="57" t="str">
        <f t="shared" ref="Q2:Q6" si="1">IF(A2&lt;&gt;"","9.6米","--")</f>
        <v>9.6米</v>
      </c>
      <c r="R2" s="62">
        <v>14</v>
      </c>
      <c r="S2" s="62">
        <v>0</v>
      </c>
      <c r="T2" s="62">
        <f t="shared" ref="T2:T6" si="2">SUM(R2:S2)</f>
        <v>14</v>
      </c>
      <c r="U2" s="57" t="str">
        <f t="shared" ref="U2:U6" si="3">IF(A2&lt;&gt;"","分拣摆渡","----")</f>
        <v>分拣摆渡</v>
      </c>
    </row>
    <row r="3" spans="1:63" s="69" customFormat="1" ht="18.75" x14ac:dyDescent="0.15">
      <c r="A3" s="58">
        <v>43197</v>
      </c>
      <c r="B3" s="59" t="s">
        <v>120</v>
      </c>
      <c r="C3" s="59">
        <v>1400</v>
      </c>
      <c r="D3" s="59">
        <v>1526</v>
      </c>
      <c r="E3" s="60" t="s">
        <v>101</v>
      </c>
      <c r="F3" s="60" t="s">
        <v>102</v>
      </c>
      <c r="G3" s="60" t="s">
        <v>103</v>
      </c>
      <c r="H3" s="60" t="s">
        <v>155</v>
      </c>
      <c r="I3" s="70"/>
      <c r="J3" s="70" t="s">
        <v>159</v>
      </c>
      <c r="K3" s="59"/>
      <c r="L3" s="63" t="s">
        <v>160</v>
      </c>
      <c r="M3" s="57" t="str">
        <f t="shared" si="0"/>
        <v>武汉威伟机械</v>
      </c>
      <c r="N3" s="67" t="str">
        <f>VLOOKUP(P3,[1]ch!$A$1:$B$32,2,0)</f>
        <v>鄂AQQ353</v>
      </c>
      <c r="O3" s="59"/>
      <c r="P3" s="68" t="s">
        <v>161</v>
      </c>
      <c r="Q3" s="57" t="str">
        <f t="shared" si="1"/>
        <v>9.6米</v>
      </c>
      <c r="R3" s="62">
        <v>14</v>
      </c>
      <c r="S3" s="62">
        <v>0</v>
      </c>
      <c r="T3" s="62">
        <f t="shared" si="2"/>
        <v>14</v>
      </c>
      <c r="U3" s="57" t="str">
        <f t="shared" si="3"/>
        <v>分拣摆渡</v>
      </c>
    </row>
    <row r="4" spans="1:63" s="69" customFormat="1" ht="18.75" x14ac:dyDescent="0.15">
      <c r="A4" s="58">
        <v>43197</v>
      </c>
      <c r="B4" s="59" t="s">
        <v>111</v>
      </c>
      <c r="C4" s="59">
        <v>1840</v>
      </c>
      <c r="D4" s="59">
        <v>2040</v>
      </c>
      <c r="E4" s="73" t="s">
        <v>112</v>
      </c>
      <c r="F4" s="60" t="s">
        <v>113</v>
      </c>
      <c r="G4" s="60" t="s">
        <v>103</v>
      </c>
      <c r="H4" s="60" t="s">
        <v>104</v>
      </c>
      <c r="I4" s="70"/>
      <c r="J4" s="70" t="s">
        <v>162</v>
      </c>
      <c r="K4" s="59"/>
      <c r="L4" s="63" t="s">
        <v>163</v>
      </c>
      <c r="M4" s="57" t="str">
        <f t="shared" si="0"/>
        <v>武汉威伟机械</v>
      </c>
      <c r="N4" s="67" t="str">
        <f>VLOOKUP(P4,[1]ch!$A$1:$B$32,2,0)</f>
        <v>鄂ALU151</v>
      </c>
      <c r="O4" s="59"/>
      <c r="P4" s="68" t="s">
        <v>164</v>
      </c>
      <c r="Q4" s="57" t="str">
        <f t="shared" si="1"/>
        <v>9.6米</v>
      </c>
      <c r="R4" s="62">
        <v>14</v>
      </c>
      <c r="S4" s="62">
        <v>0</v>
      </c>
      <c r="T4" s="62">
        <f t="shared" si="2"/>
        <v>14</v>
      </c>
      <c r="U4" s="57" t="str">
        <f t="shared" si="3"/>
        <v>分拣摆渡</v>
      </c>
    </row>
    <row r="5" spans="1:63" s="69" customFormat="1" ht="18.75" x14ac:dyDescent="0.15">
      <c r="A5" s="58">
        <v>43197</v>
      </c>
      <c r="B5" s="59" t="s">
        <v>111</v>
      </c>
      <c r="C5" s="59">
        <v>1930</v>
      </c>
      <c r="D5" s="59">
        <v>2115</v>
      </c>
      <c r="E5" s="73" t="s">
        <v>112</v>
      </c>
      <c r="F5" s="60" t="s">
        <v>113</v>
      </c>
      <c r="G5" s="60" t="s">
        <v>103</v>
      </c>
      <c r="H5" s="60" t="s">
        <v>104</v>
      </c>
      <c r="I5" s="70"/>
      <c r="J5" s="70" t="s">
        <v>165</v>
      </c>
      <c r="K5" s="59"/>
      <c r="L5" s="63" t="s">
        <v>166</v>
      </c>
      <c r="M5" s="57" t="str">
        <f t="shared" si="0"/>
        <v>武汉威伟机械</v>
      </c>
      <c r="N5" s="67" t="str">
        <f>VLOOKUP(P5,[1]ch!$A$1:$B$32,2,0)</f>
        <v>鄂AAW309</v>
      </c>
      <c r="O5" s="59"/>
      <c r="P5" s="68" t="s">
        <v>107</v>
      </c>
      <c r="Q5" s="57" t="str">
        <f t="shared" si="1"/>
        <v>9.6米</v>
      </c>
      <c r="R5" s="62">
        <v>7</v>
      </c>
      <c r="S5" s="62">
        <v>0</v>
      </c>
      <c r="T5" s="62">
        <f t="shared" si="2"/>
        <v>7</v>
      </c>
      <c r="U5" s="57" t="str">
        <f t="shared" si="3"/>
        <v>分拣摆渡</v>
      </c>
    </row>
    <row r="6" spans="1:63" s="69" customFormat="1" ht="18.75" x14ac:dyDescent="0.15">
      <c r="A6" s="58">
        <v>43197</v>
      </c>
      <c r="B6" s="59" t="s">
        <v>120</v>
      </c>
      <c r="C6" s="59">
        <v>1850</v>
      </c>
      <c r="D6" s="59">
        <v>2040</v>
      </c>
      <c r="E6" s="60" t="s">
        <v>101</v>
      </c>
      <c r="F6" s="60" t="s">
        <v>102</v>
      </c>
      <c r="G6" s="60" t="s">
        <v>103</v>
      </c>
      <c r="H6" s="60" t="s">
        <v>104</v>
      </c>
      <c r="I6" s="70"/>
      <c r="J6" s="70" t="s">
        <v>167</v>
      </c>
      <c r="K6" s="59"/>
      <c r="L6" s="63" t="s">
        <v>168</v>
      </c>
      <c r="M6" s="57" t="str">
        <f t="shared" si="0"/>
        <v>武汉威伟机械</v>
      </c>
      <c r="N6" s="67" t="str">
        <f>VLOOKUP(P6,[1]ch!$A$1:$B$32,2,0)</f>
        <v>鄂ABY256</v>
      </c>
      <c r="O6" s="59"/>
      <c r="P6" s="68" t="s">
        <v>110</v>
      </c>
      <c r="Q6" s="57" t="str">
        <f t="shared" si="1"/>
        <v>9.6米</v>
      </c>
      <c r="R6" s="62">
        <v>14</v>
      </c>
      <c r="S6" s="62">
        <v>0</v>
      </c>
      <c r="T6" s="62">
        <f t="shared" si="2"/>
        <v>14</v>
      </c>
      <c r="U6" s="57" t="str">
        <f t="shared" si="3"/>
        <v>分拣摆渡</v>
      </c>
    </row>
  </sheetData>
  <phoneticPr fontId="3" type="noConversion"/>
  <conditionalFormatting sqref="L2:L6">
    <cfRule type="duplicateValues" dxfId="3" priority="2"/>
  </conditionalFormatting>
  <conditionalFormatting sqref="I2:L6">
    <cfRule type="duplicateValues" dxfId="2" priority="3"/>
  </conditionalFormatting>
  <conditionalFormatting sqref="I2:J6">
    <cfRule type="duplicateValues" dxfId="1" priority="4"/>
  </conditionalFormatting>
  <conditionalFormatting sqref="I1:L1">
    <cfRule type="duplicateValues" dxfId="0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H30"/>
  <sheetViews>
    <sheetView topLeftCell="C7" workbookViewId="0">
      <selection activeCell="A18" sqref="A18:XFD18"/>
    </sheetView>
  </sheetViews>
  <sheetFormatPr defaultRowHeight="13.5" x14ac:dyDescent="0.15"/>
  <cols>
    <col min="1" max="1" width="11.125" bestFit="1" customWidth="1"/>
    <col min="2" max="2" width="8.125" bestFit="1" customWidth="1"/>
    <col min="3" max="5" width="10.25" bestFit="1" customWidth="1"/>
    <col min="6" max="6" width="22" bestFit="1" customWidth="1"/>
    <col min="7" max="8" width="10.25" bestFit="1" customWidth="1"/>
    <col min="9" max="9" width="15.25" bestFit="1" customWidth="1"/>
    <col min="10" max="10" width="12.625" bestFit="1" customWidth="1"/>
    <col min="11" max="11" width="15" bestFit="1" customWidth="1"/>
    <col min="12" max="12" width="12.875" bestFit="1" customWidth="1"/>
    <col min="13" max="13" width="8.125" bestFit="1" customWidth="1"/>
    <col min="14" max="14" width="7.25" bestFit="1" customWidth="1"/>
    <col min="15" max="16" width="17.375" bestFit="1" customWidth="1"/>
    <col min="17" max="18" width="6" bestFit="1" customWidth="1"/>
  </cols>
  <sheetData>
    <row r="1" spans="1:60" s="10" customFormat="1" ht="22.5" customHeight="1" x14ac:dyDescent="0.15">
      <c r="A1" s="9" t="s">
        <v>36</v>
      </c>
      <c r="B1" s="9" t="s">
        <v>37</v>
      </c>
      <c r="C1" s="9" t="s">
        <v>38</v>
      </c>
      <c r="D1" s="9" t="s">
        <v>39</v>
      </c>
      <c r="E1" s="9" t="s">
        <v>40</v>
      </c>
      <c r="F1" s="9" t="s">
        <v>41</v>
      </c>
      <c r="G1" s="9" t="s">
        <v>42</v>
      </c>
      <c r="H1" s="9" t="s">
        <v>43</v>
      </c>
      <c r="I1" s="9" t="s">
        <v>44</v>
      </c>
      <c r="J1" s="6" t="s">
        <v>45</v>
      </c>
      <c r="K1" s="9" t="s">
        <v>46</v>
      </c>
      <c r="L1" s="4" t="s">
        <v>47</v>
      </c>
      <c r="M1" s="9" t="s">
        <v>48</v>
      </c>
      <c r="N1" s="9" t="s">
        <v>49</v>
      </c>
      <c r="O1" s="9" t="s">
        <v>50</v>
      </c>
      <c r="P1" s="9" t="s">
        <v>51</v>
      </c>
      <c r="Q1" s="9" t="s">
        <v>52</v>
      </c>
      <c r="R1" s="7" t="s">
        <v>53</v>
      </c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</row>
    <row r="2" spans="1:60" s="20" customFormat="1" ht="17.25" x14ac:dyDescent="0.15">
      <c r="A2" s="8">
        <v>43191</v>
      </c>
      <c r="B2" s="5" t="s">
        <v>0</v>
      </c>
      <c r="C2" s="2">
        <v>0.75138888888888899</v>
      </c>
      <c r="D2" s="2">
        <v>0.82986111111111116</v>
      </c>
      <c r="E2" s="3" t="s">
        <v>1</v>
      </c>
      <c r="F2" s="3" t="s">
        <v>98</v>
      </c>
      <c r="G2" s="1" t="s">
        <v>3</v>
      </c>
      <c r="H2" s="1" t="s">
        <v>4</v>
      </c>
      <c r="I2" s="13" t="s">
        <v>5</v>
      </c>
      <c r="J2" s="14" t="s">
        <v>6</v>
      </c>
      <c r="K2" s="15" t="s">
        <v>7</v>
      </c>
      <c r="L2" s="16" t="s">
        <v>8</v>
      </c>
      <c r="M2" s="17" t="s">
        <v>9</v>
      </c>
      <c r="N2" s="18" t="s">
        <v>10</v>
      </c>
      <c r="O2" s="19">
        <v>14</v>
      </c>
      <c r="P2" s="19">
        <v>0</v>
      </c>
      <c r="Q2" s="19">
        <v>14</v>
      </c>
      <c r="R2" s="19"/>
    </row>
    <row r="3" spans="1:60" s="20" customFormat="1" ht="17.25" x14ac:dyDescent="0.15">
      <c r="A3" s="8">
        <v>43191</v>
      </c>
      <c r="B3" s="5" t="s">
        <v>11</v>
      </c>
      <c r="C3" s="2">
        <v>0.68055555555555547</v>
      </c>
      <c r="D3" s="2">
        <v>0.7583333333333333</v>
      </c>
      <c r="E3" s="1" t="s">
        <v>12</v>
      </c>
      <c r="F3" s="1" t="s">
        <v>99</v>
      </c>
      <c r="G3" s="1" t="s">
        <v>3</v>
      </c>
      <c r="H3" s="1" t="s">
        <v>4</v>
      </c>
      <c r="I3" s="13" t="s">
        <v>14</v>
      </c>
      <c r="J3" s="14" t="s">
        <v>15</v>
      </c>
      <c r="K3" s="15" t="s">
        <v>7</v>
      </c>
      <c r="L3" s="16" t="s">
        <v>16</v>
      </c>
      <c r="M3" s="17" t="s">
        <v>17</v>
      </c>
      <c r="N3" s="18" t="s">
        <v>10</v>
      </c>
      <c r="O3" s="19">
        <v>14</v>
      </c>
      <c r="P3" s="19">
        <v>0</v>
      </c>
      <c r="Q3" s="19">
        <v>14</v>
      </c>
      <c r="R3" s="19"/>
    </row>
    <row r="4" spans="1:60" s="20" customFormat="1" ht="17.25" x14ac:dyDescent="0.15">
      <c r="A4" s="8">
        <v>43191</v>
      </c>
      <c r="B4" s="5" t="s">
        <v>18</v>
      </c>
      <c r="C4" s="2">
        <v>0.49305555555555558</v>
      </c>
      <c r="D4" s="2">
        <v>0.57500000000000007</v>
      </c>
      <c r="E4" s="1" t="s">
        <v>12</v>
      </c>
      <c r="F4" s="1" t="s">
        <v>99</v>
      </c>
      <c r="G4" s="1" t="s">
        <v>3</v>
      </c>
      <c r="H4" s="1" t="s">
        <v>4</v>
      </c>
      <c r="I4" s="13" t="s">
        <v>19</v>
      </c>
      <c r="J4" s="14" t="s">
        <v>20</v>
      </c>
      <c r="K4" s="15" t="s">
        <v>7</v>
      </c>
      <c r="L4" s="21" t="s">
        <v>21</v>
      </c>
      <c r="M4" s="17" t="s">
        <v>22</v>
      </c>
      <c r="N4" s="18" t="s">
        <v>10</v>
      </c>
      <c r="O4" s="19">
        <v>14</v>
      </c>
      <c r="P4" s="19">
        <v>0</v>
      </c>
      <c r="Q4" s="19">
        <v>14</v>
      </c>
      <c r="R4" s="19"/>
    </row>
    <row r="5" spans="1:60" s="20" customFormat="1" ht="17.25" x14ac:dyDescent="0.15">
      <c r="A5" s="8">
        <v>43191</v>
      </c>
      <c r="B5" s="5" t="s">
        <v>0</v>
      </c>
      <c r="C5" s="2">
        <v>0.62152777777777779</v>
      </c>
      <c r="D5" s="2">
        <v>0.70000000000000007</v>
      </c>
      <c r="E5" s="1" t="s">
        <v>1</v>
      </c>
      <c r="F5" s="1" t="s">
        <v>2</v>
      </c>
      <c r="G5" s="1" t="s">
        <v>3</v>
      </c>
      <c r="H5" s="1" t="s">
        <v>4</v>
      </c>
      <c r="I5" s="13" t="s">
        <v>23</v>
      </c>
      <c r="J5" s="14" t="s">
        <v>24</v>
      </c>
      <c r="K5" s="15" t="s">
        <v>7</v>
      </c>
      <c r="L5" s="16" t="s">
        <v>25</v>
      </c>
      <c r="M5" s="17" t="s">
        <v>26</v>
      </c>
      <c r="N5" s="18" t="s">
        <v>10</v>
      </c>
      <c r="O5" s="19">
        <v>14</v>
      </c>
      <c r="P5" s="19">
        <v>0</v>
      </c>
      <c r="Q5" s="19">
        <v>14</v>
      </c>
      <c r="R5" s="19"/>
    </row>
    <row r="6" spans="1:60" s="20" customFormat="1" ht="17.25" x14ac:dyDescent="0.15">
      <c r="A6" s="8">
        <v>43191</v>
      </c>
      <c r="B6" s="5" t="s">
        <v>0</v>
      </c>
      <c r="C6" s="2">
        <v>0.62430555555555556</v>
      </c>
      <c r="D6" s="2">
        <v>0.69444444444444453</v>
      </c>
      <c r="E6" s="1" t="s">
        <v>1</v>
      </c>
      <c r="F6" s="1" t="s">
        <v>2</v>
      </c>
      <c r="G6" s="1" t="s">
        <v>3</v>
      </c>
      <c r="H6" s="1" t="s">
        <v>4</v>
      </c>
      <c r="I6" s="13" t="s">
        <v>27</v>
      </c>
      <c r="J6" s="14" t="s">
        <v>28</v>
      </c>
      <c r="K6" s="15" t="s">
        <v>7</v>
      </c>
      <c r="L6" s="16" t="s">
        <v>29</v>
      </c>
      <c r="M6" s="17" t="s">
        <v>30</v>
      </c>
      <c r="N6" s="18" t="s">
        <v>10</v>
      </c>
      <c r="O6" s="19">
        <v>14</v>
      </c>
      <c r="P6" s="19">
        <v>0</v>
      </c>
      <c r="Q6" s="19">
        <v>14</v>
      </c>
      <c r="R6" s="19"/>
    </row>
    <row r="7" spans="1:60" s="20" customFormat="1" ht="17.25" x14ac:dyDescent="0.15">
      <c r="A7" s="8">
        <v>43191</v>
      </c>
      <c r="B7" s="5" t="s">
        <v>31</v>
      </c>
      <c r="C7" s="2">
        <v>0.81180555555555556</v>
      </c>
      <c r="D7" s="2">
        <v>0.88194444444444453</v>
      </c>
      <c r="E7" s="1" t="s">
        <v>12</v>
      </c>
      <c r="F7" s="1" t="s">
        <v>99</v>
      </c>
      <c r="G7" s="1" t="s">
        <v>3</v>
      </c>
      <c r="H7" s="1" t="s">
        <v>4</v>
      </c>
      <c r="I7" s="13" t="s">
        <v>32</v>
      </c>
      <c r="J7" s="14" t="s">
        <v>33</v>
      </c>
      <c r="K7" s="15" t="s">
        <v>7</v>
      </c>
      <c r="L7" s="21" t="s">
        <v>34</v>
      </c>
      <c r="M7" s="17" t="s">
        <v>35</v>
      </c>
      <c r="N7" s="18" t="s">
        <v>10</v>
      </c>
      <c r="O7" s="19">
        <v>14</v>
      </c>
      <c r="P7" s="19">
        <v>0</v>
      </c>
      <c r="Q7" s="19">
        <v>14</v>
      </c>
      <c r="R7" s="19"/>
    </row>
    <row r="8" spans="1:60" s="10" customFormat="1" ht="18.75" x14ac:dyDescent="0.15">
      <c r="A8" s="58">
        <v>43192</v>
      </c>
      <c r="B8" s="50" t="s">
        <v>11</v>
      </c>
      <c r="C8" s="36">
        <v>1210</v>
      </c>
      <c r="D8" s="36">
        <v>1343</v>
      </c>
      <c r="E8" s="60" t="s">
        <v>12</v>
      </c>
      <c r="F8" s="60" t="s">
        <v>13</v>
      </c>
      <c r="G8" s="60" t="s">
        <v>3</v>
      </c>
      <c r="H8" s="60" t="s">
        <v>4</v>
      </c>
      <c r="I8" s="61" t="s">
        <v>54</v>
      </c>
      <c r="J8" s="63" t="s">
        <v>55</v>
      </c>
      <c r="K8" s="57" t="s">
        <v>7</v>
      </c>
      <c r="L8" s="67" t="s">
        <v>56</v>
      </c>
      <c r="M8" s="68" t="s">
        <v>22</v>
      </c>
      <c r="N8" s="57" t="s">
        <v>10</v>
      </c>
      <c r="O8" s="62">
        <v>14</v>
      </c>
      <c r="P8" s="62">
        <v>0</v>
      </c>
      <c r="Q8" s="62">
        <v>14</v>
      </c>
      <c r="R8" s="57" t="s">
        <v>57</v>
      </c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</row>
    <row r="9" spans="1:60" s="10" customFormat="1" ht="18.75" x14ac:dyDescent="0.15">
      <c r="A9" s="58">
        <v>43192</v>
      </c>
      <c r="B9" s="50" t="s">
        <v>11</v>
      </c>
      <c r="C9" s="36">
        <v>1618</v>
      </c>
      <c r="D9" s="36">
        <v>1755</v>
      </c>
      <c r="E9" s="60" t="s">
        <v>12</v>
      </c>
      <c r="F9" s="60" t="s">
        <v>13</v>
      </c>
      <c r="G9" s="60" t="s">
        <v>3</v>
      </c>
      <c r="H9" s="60" t="s">
        <v>4</v>
      </c>
      <c r="I9" s="61" t="s">
        <v>58</v>
      </c>
      <c r="J9" s="63" t="s">
        <v>59</v>
      </c>
      <c r="K9" s="57" t="s">
        <v>7</v>
      </c>
      <c r="L9" s="67" t="s">
        <v>60</v>
      </c>
      <c r="M9" s="68" t="s">
        <v>61</v>
      </c>
      <c r="N9" s="57" t="s">
        <v>10</v>
      </c>
      <c r="O9" s="62">
        <v>14</v>
      </c>
      <c r="P9" s="62">
        <v>0</v>
      </c>
      <c r="Q9" s="62">
        <v>14</v>
      </c>
      <c r="R9" s="57" t="s">
        <v>57</v>
      </c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</row>
    <row r="10" spans="1:60" s="10" customFormat="1" ht="18.75" x14ac:dyDescent="0.15">
      <c r="A10" s="58">
        <v>43192</v>
      </c>
      <c r="B10" s="50" t="s">
        <v>31</v>
      </c>
      <c r="C10" s="36">
        <v>1900</v>
      </c>
      <c r="D10" s="36">
        <v>2115</v>
      </c>
      <c r="E10" s="60" t="s">
        <v>12</v>
      </c>
      <c r="F10" s="60" t="s">
        <v>13</v>
      </c>
      <c r="G10" s="60" t="s">
        <v>3</v>
      </c>
      <c r="H10" s="60" t="s">
        <v>4</v>
      </c>
      <c r="I10" s="61" t="s">
        <v>62</v>
      </c>
      <c r="J10" s="63" t="s">
        <v>63</v>
      </c>
      <c r="K10" s="57" t="s">
        <v>7</v>
      </c>
      <c r="L10" s="67" t="s">
        <v>64</v>
      </c>
      <c r="M10" s="68" t="s">
        <v>65</v>
      </c>
      <c r="N10" s="57" t="s">
        <v>10</v>
      </c>
      <c r="O10" s="62">
        <v>14</v>
      </c>
      <c r="P10" s="62">
        <v>0</v>
      </c>
      <c r="Q10" s="62">
        <v>14</v>
      </c>
      <c r="R10" s="57" t="s">
        <v>57</v>
      </c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</row>
    <row r="11" spans="1:60" s="10" customFormat="1" ht="18.75" x14ac:dyDescent="0.15">
      <c r="A11" s="58">
        <v>43192</v>
      </c>
      <c r="B11" s="50" t="s">
        <v>66</v>
      </c>
      <c r="C11" s="36">
        <v>1929</v>
      </c>
      <c r="D11" s="36">
        <v>2123</v>
      </c>
      <c r="E11" s="60" t="s">
        <v>1</v>
      </c>
      <c r="F11" s="60" t="s">
        <v>67</v>
      </c>
      <c r="G11" s="60" t="s">
        <v>3</v>
      </c>
      <c r="H11" s="60" t="s">
        <v>4</v>
      </c>
      <c r="I11" s="61" t="s">
        <v>68</v>
      </c>
      <c r="J11" s="63" t="s">
        <v>69</v>
      </c>
      <c r="K11" s="57" t="s">
        <v>7</v>
      </c>
      <c r="L11" s="67" t="s">
        <v>70</v>
      </c>
      <c r="M11" s="68" t="s">
        <v>71</v>
      </c>
      <c r="N11" s="57" t="s">
        <v>10</v>
      </c>
      <c r="O11" s="62">
        <v>14</v>
      </c>
      <c r="P11" s="62">
        <v>0</v>
      </c>
      <c r="Q11" s="62">
        <v>14</v>
      </c>
      <c r="R11" s="57" t="s">
        <v>57</v>
      </c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</row>
    <row r="12" spans="1:60" s="10" customFormat="1" ht="18.75" x14ac:dyDescent="0.15">
      <c r="A12" s="58">
        <v>43192</v>
      </c>
      <c r="B12" s="50" t="s">
        <v>0</v>
      </c>
      <c r="C12" s="36">
        <v>1140</v>
      </c>
      <c r="D12" s="36">
        <v>1331</v>
      </c>
      <c r="E12" s="60" t="s">
        <v>1</v>
      </c>
      <c r="F12" s="60" t="s">
        <v>2</v>
      </c>
      <c r="G12" s="60" t="s">
        <v>3</v>
      </c>
      <c r="H12" s="60" t="s">
        <v>4</v>
      </c>
      <c r="I12" s="61" t="s">
        <v>72</v>
      </c>
      <c r="J12" s="63" t="s">
        <v>73</v>
      </c>
      <c r="K12" s="57" t="s">
        <v>7</v>
      </c>
      <c r="L12" s="67" t="s">
        <v>74</v>
      </c>
      <c r="M12" s="68" t="s">
        <v>75</v>
      </c>
      <c r="N12" s="57" t="s">
        <v>10</v>
      </c>
      <c r="O12" s="62">
        <v>14</v>
      </c>
      <c r="P12" s="62">
        <v>0</v>
      </c>
      <c r="Q12" s="62">
        <v>14</v>
      </c>
      <c r="R12" s="57" t="s">
        <v>57</v>
      </c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</row>
    <row r="13" spans="1:60" s="45" customFormat="1" ht="18.75" x14ac:dyDescent="0.15">
      <c r="A13" s="39">
        <v>43193</v>
      </c>
      <c r="B13" s="50" t="s">
        <v>0</v>
      </c>
      <c r="C13" s="44">
        <v>1459</v>
      </c>
      <c r="D13" s="44">
        <v>1645</v>
      </c>
      <c r="E13" s="50" t="s">
        <v>1</v>
      </c>
      <c r="F13" s="50" t="s">
        <v>67</v>
      </c>
      <c r="G13" s="50" t="s">
        <v>3</v>
      </c>
      <c r="H13" s="50" t="s">
        <v>4</v>
      </c>
      <c r="I13" s="61" t="s">
        <v>77</v>
      </c>
      <c r="J13" s="43" t="s">
        <v>78</v>
      </c>
      <c r="K13" s="40" t="s">
        <v>7</v>
      </c>
      <c r="L13" s="47" t="s">
        <v>79</v>
      </c>
      <c r="M13" s="42" t="s">
        <v>80</v>
      </c>
      <c r="N13" s="40" t="s">
        <v>10</v>
      </c>
      <c r="O13" s="46">
        <v>12</v>
      </c>
      <c r="P13" s="46">
        <v>0</v>
      </c>
      <c r="Q13" s="46">
        <v>12</v>
      </c>
      <c r="R13" s="40" t="s">
        <v>57</v>
      </c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</row>
    <row r="14" spans="1:60" s="45" customFormat="1" ht="18.75" x14ac:dyDescent="0.15">
      <c r="A14" s="39">
        <v>43193</v>
      </c>
      <c r="B14" s="50" t="s">
        <v>0</v>
      </c>
      <c r="C14" s="44">
        <v>1825</v>
      </c>
      <c r="D14" s="44">
        <v>2011</v>
      </c>
      <c r="E14" s="50" t="s">
        <v>1</v>
      </c>
      <c r="F14" s="50" t="s">
        <v>67</v>
      </c>
      <c r="G14" s="50" t="s">
        <v>3</v>
      </c>
      <c r="H14" s="50" t="s">
        <v>4</v>
      </c>
      <c r="I14" s="61" t="s">
        <v>81</v>
      </c>
      <c r="J14" s="43" t="s">
        <v>82</v>
      </c>
      <c r="K14" s="40" t="s">
        <v>7</v>
      </c>
      <c r="L14" s="47" t="s">
        <v>83</v>
      </c>
      <c r="M14" s="42" t="s">
        <v>26</v>
      </c>
      <c r="N14" s="40" t="s">
        <v>10</v>
      </c>
      <c r="O14" s="46">
        <v>14</v>
      </c>
      <c r="P14" s="46">
        <v>0</v>
      </c>
      <c r="Q14" s="46">
        <v>14</v>
      </c>
      <c r="R14" s="40" t="s">
        <v>57</v>
      </c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</row>
    <row r="15" spans="1:60" s="45" customFormat="1" ht="18.75" x14ac:dyDescent="0.15">
      <c r="A15" s="39">
        <v>43193</v>
      </c>
      <c r="B15" s="50" t="s">
        <v>66</v>
      </c>
      <c r="C15" s="44">
        <v>1929</v>
      </c>
      <c r="D15" s="44">
        <v>2125</v>
      </c>
      <c r="E15" s="50" t="s">
        <v>1</v>
      </c>
      <c r="F15" s="50" t="s">
        <v>67</v>
      </c>
      <c r="G15" s="50" t="s">
        <v>3</v>
      </c>
      <c r="H15" s="50" t="s">
        <v>4</v>
      </c>
      <c r="I15" s="61" t="s">
        <v>84</v>
      </c>
      <c r="J15" s="43" t="s">
        <v>85</v>
      </c>
      <c r="K15" s="40" t="s">
        <v>7</v>
      </c>
      <c r="L15" s="47" t="s">
        <v>86</v>
      </c>
      <c r="M15" s="42" t="s">
        <v>9</v>
      </c>
      <c r="N15" s="40" t="s">
        <v>10</v>
      </c>
      <c r="O15" s="46">
        <v>14</v>
      </c>
      <c r="P15" s="46">
        <v>0</v>
      </c>
      <c r="Q15" s="46">
        <v>14</v>
      </c>
      <c r="R15" s="40" t="s">
        <v>57</v>
      </c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</row>
    <row r="16" spans="1:60" s="45" customFormat="1" ht="18.75" x14ac:dyDescent="0.15">
      <c r="A16" s="39">
        <v>43193</v>
      </c>
      <c r="B16" s="50" t="s">
        <v>31</v>
      </c>
      <c r="C16" s="44">
        <v>1620</v>
      </c>
      <c r="D16" s="44">
        <v>1810</v>
      </c>
      <c r="E16" s="50" t="s">
        <v>12</v>
      </c>
      <c r="F16" s="50" t="s">
        <v>13</v>
      </c>
      <c r="G16" s="50" t="s">
        <v>3</v>
      </c>
      <c r="H16" s="50" t="s">
        <v>4</v>
      </c>
      <c r="I16" s="61" t="s">
        <v>87</v>
      </c>
      <c r="J16" s="43" t="s">
        <v>88</v>
      </c>
      <c r="K16" s="40" t="s">
        <v>7</v>
      </c>
      <c r="L16" s="47" t="s">
        <v>70</v>
      </c>
      <c r="M16" s="42" t="s">
        <v>71</v>
      </c>
      <c r="N16" s="40" t="s">
        <v>10</v>
      </c>
      <c r="O16" s="46">
        <v>14</v>
      </c>
      <c r="P16" s="46">
        <v>0</v>
      </c>
      <c r="Q16" s="46">
        <v>14</v>
      </c>
      <c r="R16" s="40" t="s">
        <v>57</v>
      </c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</row>
    <row r="17" spans="1:60" s="45" customFormat="1" ht="18.75" x14ac:dyDescent="0.15">
      <c r="A17" s="39">
        <v>43193</v>
      </c>
      <c r="B17" s="50" t="s">
        <v>66</v>
      </c>
      <c r="C17" s="44">
        <v>1920</v>
      </c>
      <c r="D17" s="44">
        <v>2123</v>
      </c>
      <c r="E17" s="50" t="s">
        <v>12</v>
      </c>
      <c r="F17" s="50" t="s">
        <v>13</v>
      </c>
      <c r="G17" s="50" t="s">
        <v>3</v>
      </c>
      <c r="H17" s="50" t="s">
        <v>4</v>
      </c>
      <c r="I17" s="61" t="s">
        <v>89</v>
      </c>
      <c r="J17" s="43" t="s">
        <v>90</v>
      </c>
      <c r="K17" s="40" t="s">
        <v>7</v>
      </c>
      <c r="L17" s="47" t="s">
        <v>74</v>
      </c>
      <c r="M17" s="42" t="s">
        <v>75</v>
      </c>
      <c r="N17" s="40" t="s">
        <v>10</v>
      </c>
      <c r="O17" s="46">
        <v>14</v>
      </c>
      <c r="P17" s="46">
        <v>0</v>
      </c>
      <c r="Q17" s="46">
        <v>14</v>
      </c>
      <c r="R17" s="40" t="s">
        <v>57</v>
      </c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</row>
    <row r="18" spans="1:60" s="45" customFormat="1" ht="18.75" x14ac:dyDescent="0.15">
      <c r="A18" s="39">
        <v>43193</v>
      </c>
      <c r="B18" s="50" t="s">
        <v>11</v>
      </c>
      <c r="C18" s="44">
        <v>1355</v>
      </c>
      <c r="D18" s="44">
        <v>1549</v>
      </c>
      <c r="E18" s="50" t="s">
        <v>12</v>
      </c>
      <c r="F18" s="50" t="s">
        <v>13</v>
      </c>
      <c r="G18" s="50" t="s">
        <v>3</v>
      </c>
      <c r="H18" s="50" t="s">
        <v>4</v>
      </c>
      <c r="I18" s="61" t="s">
        <v>91</v>
      </c>
      <c r="J18" s="43" t="s">
        <v>92</v>
      </c>
      <c r="K18" s="40" t="s">
        <v>7</v>
      </c>
      <c r="L18" s="47" t="s">
        <v>93</v>
      </c>
      <c r="M18" s="42" t="s">
        <v>94</v>
      </c>
      <c r="N18" s="40" t="s">
        <v>10</v>
      </c>
      <c r="O18" s="46">
        <v>14</v>
      </c>
      <c r="P18" s="46">
        <v>0</v>
      </c>
      <c r="Q18" s="46">
        <v>14</v>
      </c>
      <c r="R18" s="40" t="s">
        <v>57</v>
      </c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</row>
    <row r="19" spans="1:60" s="69" customFormat="1" ht="18.75" x14ac:dyDescent="0.15">
      <c r="A19" s="58">
        <v>43194</v>
      </c>
      <c r="B19" s="59" t="s">
        <v>120</v>
      </c>
      <c r="C19" s="59">
        <v>1929</v>
      </c>
      <c r="D19" s="59">
        <v>2144</v>
      </c>
      <c r="E19" s="60" t="s">
        <v>101</v>
      </c>
      <c r="F19" s="60" t="s">
        <v>99</v>
      </c>
      <c r="G19" s="60" t="s">
        <v>103</v>
      </c>
      <c r="H19" s="60" t="s">
        <v>104</v>
      </c>
      <c r="I19" s="61" t="s">
        <v>143</v>
      </c>
      <c r="J19" s="63" t="s">
        <v>144</v>
      </c>
      <c r="K19" s="57" t="str">
        <f t="shared" ref="K19:K30" si="0">IF(A19&lt;&gt;"","武汉威伟机械","------")</f>
        <v>武汉威伟机械</v>
      </c>
      <c r="L19" s="67" t="str">
        <f>VLOOKUP(M19,[1]ch!$A$1:$B$31,2,0)</f>
        <v>鄂AHB101</v>
      </c>
      <c r="M19" s="68" t="s">
        <v>145</v>
      </c>
      <c r="N19" s="57" t="str">
        <f t="shared" ref="N19:N30" si="1">IF(A19&lt;&gt;"","9.6米","--")</f>
        <v>9.6米</v>
      </c>
      <c r="O19" s="62">
        <v>8</v>
      </c>
      <c r="P19" s="62">
        <v>0</v>
      </c>
      <c r="Q19" s="62">
        <f t="shared" ref="Q19:Q21" si="2">SUM(O19:P19)</f>
        <v>8</v>
      </c>
      <c r="R19" s="57" t="str">
        <f>IF(A19&lt;&gt;"","分拣摆渡","----")</f>
        <v>分拣摆渡</v>
      </c>
    </row>
    <row r="20" spans="1:60" s="69" customFormat="1" ht="18.75" x14ac:dyDescent="0.15">
      <c r="A20" s="58">
        <v>43194</v>
      </c>
      <c r="B20" s="59" t="s">
        <v>146</v>
      </c>
      <c r="C20" s="59">
        <v>1230</v>
      </c>
      <c r="D20" s="59">
        <v>1411</v>
      </c>
      <c r="E20" s="60" t="s">
        <v>101</v>
      </c>
      <c r="F20" s="60" t="s">
        <v>99</v>
      </c>
      <c r="G20" s="60" t="s">
        <v>103</v>
      </c>
      <c r="H20" s="60" t="s">
        <v>104</v>
      </c>
      <c r="I20" s="61" t="s">
        <v>147</v>
      </c>
      <c r="J20" s="63" t="s">
        <v>148</v>
      </c>
      <c r="K20" s="57" t="str">
        <f t="shared" si="0"/>
        <v>武汉威伟机械</v>
      </c>
      <c r="L20" s="67" t="str">
        <f>VLOOKUP(M20,[1]ch!$A$1:$B$31,2,0)</f>
        <v>鄂AZR876</v>
      </c>
      <c r="M20" s="68" t="s">
        <v>127</v>
      </c>
      <c r="N20" s="57" t="str">
        <f t="shared" si="1"/>
        <v>9.6米</v>
      </c>
      <c r="O20" s="62">
        <v>14</v>
      </c>
      <c r="P20" s="62">
        <v>0</v>
      </c>
      <c r="Q20" s="62">
        <f t="shared" si="2"/>
        <v>14</v>
      </c>
      <c r="R20" s="57" t="str">
        <f>IF(A20&lt;&gt;"","分拣摆渡","----")</f>
        <v>分拣摆渡</v>
      </c>
    </row>
    <row r="21" spans="1:60" s="69" customFormat="1" ht="18.75" x14ac:dyDescent="0.15">
      <c r="A21" s="58">
        <v>43194</v>
      </c>
      <c r="B21" s="59" t="s">
        <v>120</v>
      </c>
      <c r="C21" s="59">
        <v>1715</v>
      </c>
      <c r="D21" s="59">
        <v>1902</v>
      </c>
      <c r="E21" s="60" t="s">
        <v>101</v>
      </c>
      <c r="F21" s="60" t="s">
        <v>99</v>
      </c>
      <c r="G21" s="60" t="s">
        <v>103</v>
      </c>
      <c r="H21" s="60" t="s">
        <v>104</v>
      </c>
      <c r="I21" s="61" t="s">
        <v>149</v>
      </c>
      <c r="J21" s="63" t="s">
        <v>150</v>
      </c>
      <c r="K21" s="57" t="str">
        <f t="shared" si="0"/>
        <v>武汉威伟机械</v>
      </c>
      <c r="L21" s="67" t="str">
        <f>VLOOKUP(M21,[1]ch!$A$1:$B$31,2,0)</f>
        <v>鄂FJU350</v>
      </c>
      <c r="M21" s="68" t="s">
        <v>142</v>
      </c>
      <c r="N21" s="57" t="str">
        <f t="shared" si="1"/>
        <v>9.6米</v>
      </c>
      <c r="O21" s="62">
        <v>14</v>
      </c>
      <c r="P21" s="62">
        <v>0</v>
      </c>
      <c r="Q21" s="62">
        <f t="shared" si="2"/>
        <v>14</v>
      </c>
      <c r="R21" s="57" t="str">
        <f>IF(A21&lt;&gt;"","分拣摆渡","----")</f>
        <v>分拣摆渡</v>
      </c>
    </row>
    <row r="22" spans="1:60" s="69" customFormat="1" ht="18.75" x14ac:dyDescent="0.15">
      <c r="A22" s="58">
        <v>43194</v>
      </c>
      <c r="B22" s="59" t="s">
        <v>111</v>
      </c>
      <c r="C22" s="59">
        <v>1825</v>
      </c>
      <c r="D22" s="59">
        <v>2027</v>
      </c>
      <c r="E22" s="60" t="s">
        <v>112</v>
      </c>
      <c r="F22" s="60" t="s">
        <v>113</v>
      </c>
      <c r="G22" s="60" t="s">
        <v>103</v>
      </c>
      <c r="H22" s="60" t="s">
        <v>104</v>
      </c>
      <c r="I22" s="61" t="s">
        <v>151</v>
      </c>
      <c r="J22" s="63" t="s">
        <v>152</v>
      </c>
      <c r="K22" s="57" t="str">
        <f t="shared" si="0"/>
        <v>武汉威伟机械</v>
      </c>
      <c r="L22" s="67" t="str">
        <f>VLOOKUP(M22,[1]ch!$A$1:$B$31,2,0)</f>
        <v>鄂ALU291</v>
      </c>
      <c r="M22" s="68" t="s">
        <v>153</v>
      </c>
      <c r="N22" s="57" t="str">
        <f t="shared" si="1"/>
        <v>9.6米</v>
      </c>
      <c r="O22" s="62">
        <v>14</v>
      </c>
      <c r="P22" s="62">
        <v>0</v>
      </c>
      <c r="Q22" s="62">
        <f>SUM(O22:P22)</f>
        <v>14</v>
      </c>
      <c r="R22" s="57" t="str">
        <f>IF(A22&lt;&gt;"","分拣摆渡","----")</f>
        <v>分拣摆渡</v>
      </c>
    </row>
    <row r="23" spans="1:60" s="69" customFormat="1" ht="18.75" x14ac:dyDescent="0.15">
      <c r="A23" s="58">
        <v>43195</v>
      </c>
      <c r="B23" s="59" t="s">
        <v>100</v>
      </c>
      <c r="C23" s="59">
        <v>1920</v>
      </c>
      <c r="D23" s="59">
        <v>2109</v>
      </c>
      <c r="E23" s="60" t="s">
        <v>101</v>
      </c>
      <c r="F23" s="60" t="s">
        <v>102</v>
      </c>
      <c r="G23" s="60" t="s">
        <v>103</v>
      </c>
      <c r="H23" s="60" t="s">
        <v>104</v>
      </c>
      <c r="I23" s="61" t="s">
        <v>105</v>
      </c>
      <c r="J23" s="63" t="s">
        <v>106</v>
      </c>
      <c r="K23" s="57" t="str">
        <f t="shared" si="0"/>
        <v>武汉威伟机械</v>
      </c>
      <c r="L23" s="67" t="str">
        <f>VLOOKUP(M23,[1]ch!$A$1:$B$31,2,0)</f>
        <v>鄂AAW309</v>
      </c>
      <c r="M23" s="68" t="s">
        <v>107</v>
      </c>
      <c r="N23" s="57" t="str">
        <f t="shared" si="1"/>
        <v>9.6米</v>
      </c>
      <c r="O23" s="62">
        <v>11</v>
      </c>
      <c r="P23" s="62">
        <v>0</v>
      </c>
      <c r="Q23" s="62">
        <f t="shared" ref="Q23:Q26" si="3">SUM(O23:P23)</f>
        <v>11</v>
      </c>
      <c r="R23" s="57" t="str">
        <f t="shared" ref="R23:R26" si="4">IF(A23&lt;&gt;"","分拣摆渡","----")</f>
        <v>分拣摆渡</v>
      </c>
    </row>
    <row r="24" spans="1:60" s="69" customFormat="1" ht="18.75" x14ac:dyDescent="0.15">
      <c r="A24" s="58">
        <v>43195</v>
      </c>
      <c r="B24" s="59" t="s">
        <v>100</v>
      </c>
      <c r="C24" s="59">
        <v>1640</v>
      </c>
      <c r="D24" s="59">
        <v>1835</v>
      </c>
      <c r="E24" s="60" t="s">
        <v>101</v>
      </c>
      <c r="F24" s="60" t="s">
        <v>102</v>
      </c>
      <c r="G24" s="60" t="s">
        <v>103</v>
      </c>
      <c r="H24" s="60" t="s">
        <v>104</v>
      </c>
      <c r="I24" s="61" t="s">
        <v>108</v>
      </c>
      <c r="J24" s="63" t="s">
        <v>109</v>
      </c>
      <c r="K24" s="57" t="str">
        <f t="shared" si="0"/>
        <v>武汉威伟机械</v>
      </c>
      <c r="L24" s="67" t="str">
        <f>VLOOKUP(M24,[1]ch!$A$1:$B$31,2,0)</f>
        <v>鄂ABY256</v>
      </c>
      <c r="M24" s="68" t="s">
        <v>110</v>
      </c>
      <c r="N24" s="57" t="str">
        <f t="shared" si="1"/>
        <v>9.6米</v>
      </c>
      <c r="O24" s="62">
        <v>14</v>
      </c>
      <c r="P24" s="62">
        <v>0</v>
      </c>
      <c r="Q24" s="62">
        <f t="shared" si="3"/>
        <v>14</v>
      </c>
      <c r="R24" s="57" t="str">
        <f t="shared" si="4"/>
        <v>分拣摆渡</v>
      </c>
    </row>
    <row r="25" spans="1:60" s="69" customFormat="1" ht="18.75" x14ac:dyDescent="0.15">
      <c r="A25" s="58">
        <v>43195</v>
      </c>
      <c r="B25" s="59" t="s">
        <v>111</v>
      </c>
      <c r="C25" s="59">
        <v>1930</v>
      </c>
      <c r="D25" s="59">
        <v>2107</v>
      </c>
      <c r="E25" s="60" t="s">
        <v>112</v>
      </c>
      <c r="F25" s="60" t="s">
        <v>113</v>
      </c>
      <c r="G25" s="60" t="s">
        <v>103</v>
      </c>
      <c r="H25" s="60" t="s">
        <v>104</v>
      </c>
      <c r="I25" s="61" t="s">
        <v>114</v>
      </c>
      <c r="J25" s="63" t="s">
        <v>115</v>
      </c>
      <c r="K25" s="57" t="str">
        <f t="shared" si="0"/>
        <v>武汉威伟机械</v>
      </c>
      <c r="L25" s="67" t="str">
        <f>VLOOKUP(M25,[1]ch!$A$1:$B$31,2,0)</f>
        <v>鄂ABY277</v>
      </c>
      <c r="M25" s="68" t="s">
        <v>116</v>
      </c>
      <c r="N25" s="57" t="str">
        <f t="shared" si="1"/>
        <v>9.6米</v>
      </c>
      <c r="O25" s="62">
        <v>8</v>
      </c>
      <c r="P25" s="62">
        <v>0</v>
      </c>
      <c r="Q25" s="62">
        <f t="shared" si="3"/>
        <v>8</v>
      </c>
      <c r="R25" s="57" t="str">
        <f t="shared" si="4"/>
        <v>分拣摆渡</v>
      </c>
    </row>
    <row r="26" spans="1:60" s="69" customFormat="1" ht="18.75" x14ac:dyDescent="0.15">
      <c r="A26" s="58">
        <v>43195</v>
      </c>
      <c r="B26" s="59" t="s">
        <v>111</v>
      </c>
      <c r="C26" s="59">
        <v>1458</v>
      </c>
      <c r="D26" s="59">
        <v>1649</v>
      </c>
      <c r="E26" s="60" t="s">
        <v>112</v>
      </c>
      <c r="F26" s="60" t="s">
        <v>113</v>
      </c>
      <c r="G26" s="60" t="s">
        <v>103</v>
      </c>
      <c r="H26" s="60" t="s">
        <v>104</v>
      </c>
      <c r="I26" s="61" t="s">
        <v>117</v>
      </c>
      <c r="J26" s="63" t="s">
        <v>118</v>
      </c>
      <c r="K26" s="57" t="str">
        <f t="shared" si="0"/>
        <v>武汉威伟机械</v>
      </c>
      <c r="L26" s="67" t="str">
        <f>VLOOKUP(M26,[1]ch!$A$1:$B$32,2,0)</f>
        <v>粤BGR032</v>
      </c>
      <c r="M26" s="68" t="s">
        <v>119</v>
      </c>
      <c r="N26" s="57" t="str">
        <f t="shared" si="1"/>
        <v>9.6米</v>
      </c>
      <c r="O26" s="62">
        <v>9</v>
      </c>
      <c r="P26" s="62">
        <v>0</v>
      </c>
      <c r="Q26" s="62">
        <f t="shared" si="3"/>
        <v>9</v>
      </c>
      <c r="R26" s="57" t="str">
        <f t="shared" si="4"/>
        <v>分拣摆渡</v>
      </c>
    </row>
    <row r="27" spans="1:60" s="69" customFormat="1" ht="18.75" x14ac:dyDescent="0.15">
      <c r="A27" s="58">
        <v>43196</v>
      </c>
      <c r="B27" s="59" t="s">
        <v>120</v>
      </c>
      <c r="C27" s="59">
        <v>1530</v>
      </c>
      <c r="D27" s="59">
        <v>1728</v>
      </c>
      <c r="E27" s="60" t="s">
        <v>101</v>
      </c>
      <c r="F27" s="60" t="s">
        <v>102</v>
      </c>
      <c r="G27" s="60" t="s">
        <v>103</v>
      </c>
      <c r="H27" s="60" t="s">
        <v>104</v>
      </c>
      <c r="I27" s="72" t="s">
        <v>136</v>
      </c>
      <c r="J27" s="63" t="s">
        <v>122</v>
      </c>
      <c r="K27" s="57" t="str">
        <f t="shared" si="0"/>
        <v>武汉威伟机械</v>
      </c>
      <c r="L27" s="67" t="str">
        <f>VLOOKUP(M27,[1]ch!$A$1:$B$32,2,0)</f>
        <v>鄂ANH299</v>
      </c>
      <c r="M27" s="68" t="s">
        <v>123</v>
      </c>
      <c r="N27" s="57" t="str">
        <f t="shared" si="1"/>
        <v>9.6米</v>
      </c>
      <c r="O27" s="62">
        <v>14</v>
      </c>
      <c r="P27" s="62">
        <v>0</v>
      </c>
      <c r="Q27" s="62">
        <f>SUM(O27:P27)</f>
        <v>14</v>
      </c>
      <c r="R27" s="57" t="str">
        <f>IF(A27&lt;&gt;"","分拣摆渡","----")</f>
        <v>分拣摆渡</v>
      </c>
    </row>
    <row r="28" spans="1:60" s="69" customFormat="1" ht="18.75" x14ac:dyDescent="0.15">
      <c r="A28" s="58">
        <v>43196</v>
      </c>
      <c r="B28" s="59" t="s">
        <v>124</v>
      </c>
      <c r="C28" s="59">
        <v>1459</v>
      </c>
      <c r="D28" s="59">
        <v>1642</v>
      </c>
      <c r="E28" s="60" t="s">
        <v>112</v>
      </c>
      <c r="F28" s="60" t="s">
        <v>113</v>
      </c>
      <c r="G28" s="60" t="s">
        <v>103</v>
      </c>
      <c r="H28" s="60" t="s">
        <v>104</v>
      </c>
      <c r="I28" s="72" t="s">
        <v>137</v>
      </c>
      <c r="J28" s="63" t="s">
        <v>126</v>
      </c>
      <c r="K28" s="57" t="str">
        <f t="shared" si="0"/>
        <v>武汉威伟机械</v>
      </c>
      <c r="L28" s="67" t="str">
        <f>VLOOKUP(M28,[1]ch!$A$1:$B$32,2,0)</f>
        <v>鄂AZR876</v>
      </c>
      <c r="M28" s="68" t="s">
        <v>127</v>
      </c>
      <c r="N28" s="57" t="str">
        <f t="shared" si="1"/>
        <v>9.6米</v>
      </c>
      <c r="O28" s="62">
        <v>11</v>
      </c>
      <c r="P28" s="62">
        <v>0</v>
      </c>
      <c r="Q28" s="62">
        <f>SUM(O28:P28)</f>
        <v>11</v>
      </c>
      <c r="R28" s="57" t="str">
        <f>IF(A28&lt;&gt;"","分拣摆渡","----")</f>
        <v>分拣摆渡</v>
      </c>
    </row>
    <row r="29" spans="1:60" s="69" customFormat="1" ht="18.75" x14ac:dyDescent="0.15">
      <c r="A29" s="58">
        <v>43196</v>
      </c>
      <c r="B29" s="59" t="s">
        <v>111</v>
      </c>
      <c r="C29" s="59">
        <v>1929</v>
      </c>
      <c r="D29" s="59">
        <v>2103</v>
      </c>
      <c r="E29" s="60" t="s">
        <v>112</v>
      </c>
      <c r="F29" s="60" t="s">
        <v>113</v>
      </c>
      <c r="G29" s="60" t="s">
        <v>103</v>
      </c>
      <c r="H29" s="60" t="s">
        <v>104</v>
      </c>
      <c r="I29" s="72" t="s">
        <v>138</v>
      </c>
      <c r="J29" s="63" t="s">
        <v>129</v>
      </c>
      <c r="K29" s="57" t="str">
        <f t="shared" si="0"/>
        <v>武汉威伟机械</v>
      </c>
      <c r="L29" s="67" t="str">
        <f>VLOOKUP(M29,[1]ch!$A$1:$B$32,2,0)</f>
        <v>鄂AFE237</v>
      </c>
      <c r="M29" s="68" t="s">
        <v>130</v>
      </c>
      <c r="N29" s="57" t="str">
        <f t="shared" si="1"/>
        <v>9.6米</v>
      </c>
      <c r="O29" s="62">
        <v>14</v>
      </c>
      <c r="P29" s="62">
        <v>0</v>
      </c>
      <c r="Q29" s="62">
        <f>SUM(O29:P29)</f>
        <v>14</v>
      </c>
      <c r="R29" s="57" t="str">
        <f>IF(A29&lt;&gt;"","分拣摆渡","----")</f>
        <v>分拣摆渡</v>
      </c>
    </row>
    <row r="30" spans="1:60" s="69" customFormat="1" ht="18.75" x14ac:dyDescent="0.15">
      <c r="A30" s="58">
        <v>43196</v>
      </c>
      <c r="B30" s="59" t="s">
        <v>111</v>
      </c>
      <c r="C30" s="59">
        <v>1930</v>
      </c>
      <c r="D30" s="59">
        <v>2130</v>
      </c>
      <c r="E30" s="60" t="s">
        <v>112</v>
      </c>
      <c r="F30" s="60" t="s">
        <v>113</v>
      </c>
      <c r="G30" s="60" t="s">
        <v>103</v>
      </c>
      <c r="H30" s="60" t="s">
        <v>104</v>
      </c>
      <c r="I30" s="72" t="s">
        <v>139</v>
      </c>
      <c r="J30" s="63" t="s">
        <v>132</v>
      </c>
      <c r="K30" s="57" t="str">
        <f t="shared" si="0"/>
        <v>武汉威伟机械</v>
      </c>
      <c r="L30" s="67" t="str">
        <f>VLOOKUP(M30,[1]ch!$A$1:$B$32,2,0)</f>
        <v>鄂AZV377</v>
      </c>
      <c r="M30" s="68" t="s">
        <v>133</v>
      </c>
      <c r="N30" s="57" t="str">
        <f t="shared" si="1"/>
        <v>9.6米</v>
      </c>
      <c r="O30" s="62">
        <v>6</v>
      </c>
      <c r="P30" s="62">
        <v>0</v>
      </c>
      <c r="Q30" s="62">
        <f>SUM(O30:P30)</f>
        <v>6</v>
      </c>
      <c r="R30" s="57" t="str">
        <f>IF(A30&lt;&gt;"","分拣摆渡","----")</f>
        <v>分拣摆渡</v>
      </c>
    </row>
  </sheetData>
  <phoneticPr fontId="3" type="noConversion"/>
  <conditionalFormatting sqref="I22">
    <cfRule type="duplicateValues" dxfId="19" priority="9"/>
  </conditionalFormatting>
  <conditionalFormatting sqref="J22">
    <cfRule type="duplicateValues" dxfId="18" priority="8"/>
  </conditionalFormatting>
  <conditionalFormatting sqref="I19:I21">
    <cfRule type="duplicateValues" dxfId="17" priority="11"/>
  </conditionalFormatting>
  <conditionalFormatting sqref="J19:J21">
    <cfRule type="duplicateValues" dxfId="16" priority="12"/>
  </conditionalFormatting>
  <conditionalFormatting sqref="I19:I22">
    <cfRule type="duplicateValues" dxfId="15" priority="13"/>
  </conditionalFormatting>
  <conditionalFormatting sqref="I23:I26">
    <cfRule type="duplicateValues" dxfId="14" priority="5"/>
  </conditionalFormatting>
  <conditionalFormatting sqref="J23:J26">
    <cfRule type="duplicateValues" dxfId="13" priority="4"/>
  </conditionalFormatting>
  <conditionalFormatting sqref="I23:I26">
    <cfRule type="duplicateValues" dxfId="12" priority="7"/>
  </conditionalFormatting>
  <conditionalFormatting sqref="J27:J30">
    <cfRule type="duplicateValues" dxfId="11" priority="3"/>
  </conditionalFormatting>
  <conditionalFormatting sqref="I22:J22">
    <cfRule type="duplicateValues" dxfId="10" priority="14"/>
  </conditionalFormatting>
  <conditionalFormatting sqref="I23:J26">
    <cfRule type="duplicateValues" dxfId="9" priority="16"/>
  </conditionalFormatting>
  <conditionalFormatting sqref="I27:I30">
    <cfRule type="duplicateValues" dxfId="8" priority="19"/>
  </conditionalFormatting>
  <conditionalFormatting sqref="I27:J30">
    <cfRule type="duplicateValues" dxfId="7" priority="20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4-1</vt:lpstr>
      <vt:lpstr>4-2</vt:lpstr>
      <vt:lpstr>4-3</vt:lpstr>
      <vt:lpstr>4-4</vt:lpstr>
      <vt:lpstr>4-5</vt:lpstr>
      <vt:lpstr>4-6</vt:lpstr>
      <vt:lpstr>4-7</vt:lpstr>
      <vt:lpstr>汇总明线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2018-04-02T00:07:19Z</dcterms:created>
  <dcterms:modified xsi:type="dcterms:W3CDTF">2018-04-07T15:16:18Z</dcterms:modified>
</cp:coreProperties>
</file>