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579D61EB-B0B6-4ACD-B0F7-FA510A26BC79}" xr6:coauthVersionLast="31" xr6:coauthVersionMax="31" xr10:uidLastSave="{00000000-0000-0000-0000-000000000000}"/>
  <bookViews>
    <workbookView xWindow="480" yWindow="120" windowWidth="18315" windowHeight="8055" activeTab="6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ch" sheetId="4" r:id="rId8"/>
    <sheet name="汇总明线" sheetId="7" r:id="rId9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</definedNames>
  <calcPr calcId="162913"/>
</workbook>
</file>

<file path=xl/calcChain.xml><?xml version="1.0" encoding="utf-8"?>
<calcChain xmlns="http://schemas.openxmlformats.org/spreadsheetml/2006/main"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Q4" i="11"/>
  <c r="Q6" i="11"/>
  <c r="Q7" i="11"/>
  <c r="Q8" i="11"/>
  <c r="Q9" i="11"/>
  <c r="Q10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2" i="11"/>
  <c r="M2" i="11"/>
  <c r="Q2" i="11"/>
  <c r="U2" i="11"/>
  <c r="T219" i="7" l="1"/>
  <c r="S219" i="7"/>
  <c r="P219" i="7"/>
  <c r="M219" i="7"/>
  <c r="L219" i="7"/>
  <c r="T218" i="7"/>
  <c r="S218" i="7"/>
  <c r="P218" i="7"/>
  <c r="M218" i="7"/>
  <c r="L218" i="7"/>
  <c r="T217" i="7"/>
  <c r="S217" i="7"/>
  <c r="P217" i="7"/>
  <c r="M217" i="7"/>
  <c r="L217" i="7"/>
  <c r="T216" i="7"/>
  <c r="S216" i="7"/>
  <c r="P216" i="7"/>
  <c r="M216" i="7"/>
  <c r="L216" i="7"/>
  <c r="T215" i="7"/>
  <c r="S215" i="7"/>
  <c r="P215" i="7"/>
  <c r="M215" i="7"/>
  <c r="L215" i="7"/>
  <c r="T214" i="7"/>
  <c r="S214" i="7"/>
  <c r="P214" i="7"/>
  <c r="M214" i="7"/>
  <c r="L214" i="7"/>
  <c r="T213" i="7"/>
  <c r="S213" i="7"/>
  <c r="P213" i="7"/>
  <c r="M213" i="7"/>
  <c r="L213" i="7"/>
  <c r="T212" i="7"/>
  <c r="S212" i="7"/>
  <c r="P212" i="7"/>
  <c r="M212" i="7"/>
  <c r="L212" i="7"/>
  <c r="T211" i="7"/>
  <c r="S211" i="7"/>
  <c r="P211" i="7"/>
  <c r="M211" i="7"/>
  <c r="L211" i="7"/>
  <c r="T210" i="7"/>
  <c r="S210" i="7"/>
  <c r="P210" i="7"/>
  <c r="M210" i="7"/>
  <c r="L210" i="7"/>
  <c r="T209" i="7"/>
  <c r="S209" i="7"/>
  <c r="P209" i="7"/>
  <c r="M209" i="7"/>
  <c r="L209" i="7"/>
  <c r="T208" i="7"/>
  <c r="S208" i="7"/>
  <c r="P208" i="7"/>
  <c r="M208" i="7"/>
  <c r="L208" i="7"/>
  <c r="T207" i="7"/>
  <c r="S207" i="7"/>
  <c r="P207" i="7"/>
  <c r="M207" i="7"/>
  <c r="L207" i="7"/>
  <c r="T206" i="7"/>
  <c r="S206" i="7"/>
  <c r="P206" i="7"/>
  <c r="M206" i="7"/>
  <c r="L206" i="7"/>
  <c r="T205" i="7"/>
  <c r="S205" i="7"/>
  <c r="P205" i="7"/>
  <c r="M205" i="7"/>
  <c r="L205" i="7"/>
  <c r="T204" i="7"/>
  <c r="S204" i="7"/>
  <c r="P204" i="7"/>
  <c r="M204" i="7"/>
  <c r="L204" i="7"/>
  <c r="T203" i="7"/>
  <c r="S203" i="7"/>
  <c r="P203" i="7"/>
  <c r="M203" i="7"/>
  <c r="L203" i="7"/>
  <c r="T202" i="7"/>
  <c r="S202" i="7"/>
  <c r="P202" i="7"/>
  <c r="M202" i="7"/>
  <c r="L202" i="7"/>
  <c r="T201" i="7"/>
  <c r="S201" i="7"/>
  <c r="P201" i="7"/>
  <c r="M201" i="7"/>
  <c r="L201" i="7"/>
  <c r="T200" i="7"/>
  <c r="S200" i="7"/>
  <c r="P200" i="7"/>
  <c r="M200" i="7"/>
  <c r="L200" i="7"/>
  <c r="T199" i="7"/>
  <c r="S199" i="7"/>
  <c r="P199" i="7"/>
  <c r="M199" i="7"/>
  <c r="L199" i="7"/>
  <c r="T198" i="7"/>
  <c r="S198" i="7"/>
  <c r="P198" i="7"/>
  <c r="M198" i="7"/>
  <c r="L198" i="7"/>
  <c r="T197" i="7"/>
  <c r="S197" i="7"/>
  <c r="P197" i="7"/>
  <c r="M197" i="7"/>
  <c r="L197" i="7"/>
  <c r="T196" i="7"/>
  <c r="S196" i="7"/>
  <c r="P196" i="7"/>
  <c r="M196" i="7"/>
  <c r="L196" i="7"/>
  <c r="T195" i="7"/>
  <c r="S195" i="7"/>
  <c r="P195" i="7"/>
  <c r="M195" i="7"/>
  <c r="L195" i="7"/>
  <c r="T194" i="7"/>
  <c r="S194" i="7"/>
  <c r="P194" i="7"/>
  <c r="M194" i="7"/>
  <c r="L194" i="7"/>
  <c r="T193" i="7"/>
  <c r="S193" i="7"/>
  <c r="P193" i="7"/>
  <c r="M193" i="7"/>
  <c r="L193" i="7"/>
  <c r="T192" i="7"/>
  <c r="S192" i="7"/>
  <c r="P192" i="7"/>
  <c r="M192" i="7"/>
  <c r="L192" i="7"/>
  <c r="T191" i="7"/>
  <c r="S191" i="7"/>
  <c r="P191" i="7"/>
  <c r="M191" i="7"/>
  <c r="L191" i="7"/>
  <c r="T190" i="7"/>
  <c r="S190" i="7"/>
  <c r="P190" i="7"/>
  <c r="M190" i="7"/>
  <c r="L190" i="7"/>
  <c r="T189" i="7"/>
  <c r="S189" i="7"/>
  <c r="P189" i="7"/>
  <c r="M189" i="7"/>
  <c r="L189" i="7"/>
  <c r="T188" i="7"/>
  <c r="S188" i="7"/>
  <c r="P188" i="7"/>
  <c r="M188" i="7"/>
  <c r="L188" i="7"/>
  <c r="T187" i="7"/>
  <c r="S187" i="7"/>
  <c r="P187" i="7"/>
  <c r="M187" i="7"/>
  <c r="L187" i="7"/>
  <c r="T186" i="7"/>
  <c r="S186" i="7"/>
  <c r="P186" i="7"/>
  <c r="M186" i="7"/>
  <c r="L186" i="7"/>
  <c r="T185" i="7"/>
  <c r="S185" i="7"/>
  <c r="P185" i="7"/>
  <c r="M185" i="7"/>
  <c r="L185" i="7"/>
  <c r="T184" i="7"/>
  <c r="S184" i="7"/>
  <c r="P184" i="7"/>
  <c r="M184" i="7"/>
  <c r="L184" i="7"/>
  <c r="T183" i="7"/>
  <c r="S183" i="7"/>
  <c r="P183" i="7"/>
  <c r="M183" i="7"/>
  <c r="L183" i="7"/>
  <c r="T182" i="7"/>
  <c r="S182" i="7"/>
  <c r="P182" i="7"/>
  <c r="M182" i="7"/>
  <c r="L182" i="7"/>
  <c r="T181" i="7"/>
  <c r="S181" i="7"/>
  <c r="P181" i="7"/>
  <c r="M181" i="7"/>
  <c r="L181" i="7"/>
  <c r="T180" i="7"/>
  <c r="S180" i="7"/>
  <c r="P180" i="7"/>
  <c r="M180" i="7"/>
  <c r="L180" i="7"/>
  <c r="T179" i="7"/>
  <c r="S179" i="7"/>
  <c r="P179" i="7"/>
  <c r="M179" i="7"/>
  <c r="L179" i="7"/>
  <c r="T178" i="7"/>
  <c r="S178" i="7"/>
  <c r="P178" i="7"/>
  <c r="M178" i="7"/>
  <c r="L178" i="7"/>
  <c r="T177" i="7"/>
  <c r="S177" i="7"/>
  <c r="P177" i="7"/>
  <c r="M177" i="7"/>
  <c r="L177" i="7"/>
  <c r="T176" i="7"/>
  <c r="S176" i="7"/>
  <c r="P176" i="7"/>
  <c r="M176" i="7"/>
  <c r="L176" i="7"/>
  <c r="T175" i="7"/>
  <c r="S175" i="7"/>
  <c r="P175" i="7"/>
  <c r="M175" i="7"/>
  <c r="L175" i="7"/>
  <c r="T174" i="7"/>
  <c r="S174" i="7"/>
  <c r="P174" i="7"/>
  <c r="M174" i="7"/>
  <c r="L174" i="7"/>
  <c r="T173" i="7"/>
  <c r="S173" i="7"/>
  <c r="P173" i="7"/>
  <c r="M173" i="7"/>
  <c r="L173" i="7"/>
  <c r="T172" i="7"/>
  <c r="S172" i="7"/>
  <c r="P172" i="7"/>
  <c r="M172" i="7"/>
  <c r="L172" i="7"/>
  <c r="T171" i="7"/>
  <c r="S171" i="7"/>
  <c r="P171" i="7"/>
  <c r="M171" i="7"/>
  <c r="L171" i="7"/>
  <c r="T170" i="7"/>
  <c r="S170" i="7"/>
  <c r="P170" i="7"/>
  <c r="M170" i="7"/>
  <c r="L170" i="7"/>
  <c r="T169" i="7"/>
  <c r="S169" i="7"/>
  <c r="P169" i="7"/>
  <c r="M169" i="7"/>
  <c r="L169" i="7"/>
  <c r="T168" i="7"/>
  <c r="S168" i="7"/>
  <c r="P168" i="7"/>
  <c r="M168" i="7"/>
  <c r="L168" i="7"/>
  <c r="T167" i="7"/>
  <c r="S167" i="7"/>
  <c r="P167" i="7"/>
  <c r="M167" i="7"/>
  <c r="L167" i="7"/>
  <c r="T166" i="7"/>
  <c r="S166" i="7"/>
  <c r="P166" i="7"/>
  <c r="M166" i="7"/>
  <c r="L166" i="7"/>
  <c r="T165" i="7"/>
  <c r="S165" i="7"/>
  <c r="P165" i="7"/>
  <c r="M165" i="7"/>
  <c r="L165" i="7"/>
  <c r="T164" i="7"/>
  <c r="S164" i="7"/>
  <c r="P164" i="7"/>
  <c r="M164" i="7"/>
  <c r="L164" i="7"/>
  <c r="T163" i="7"/>
  <c r="S163" i="7"/>
  <c r="P163" i="7"/>
  <c r="M163" i="7"/>
  <c r="L163" i="7"/>
  <c r="T162" i="7"/>
  <c r="S162" i="7"/>
  <c r="P162" i="7"/>
  <c r="M162" i="7"/>
  <c r="L162" i="7"/>
  <c r="T161" i="7"/>
  <c r="S161" i="7"/>
  <c r="P161" i="7"/>
  <c r="M161" i="7"/>
  <c r="L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O128" i="7"/>
  <c r="L128" i="7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O115" i="7"/>
  <c r="L115" i="7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O103" i="7"/>
  <c r="L103" i="7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<sst xmlns="http://schemas.openxmlformats.org/spreadsheetml/2006/main" count="4336" uniqueCount="783">
  <si>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</si>
  <si>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</si>
  <si>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</si>
  <si>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</si>
  <si>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</si>
  <si>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</si>
  <si>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</si>
  <si>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</si>
  <si>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</si>
  <si>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</si>
  <si>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</si>
  <si>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</si>
  <si>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</si>
  <si>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</si>
  <si>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</si>
  <si>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</si>
  <si>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</si>
  <si>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</si>
  <si>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</si>
  <si>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</si>
  <si>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</si>
  <si>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</si>
  <si>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</si>
  <si>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</si>
  <si>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</si>
  <si>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</si>
  <si>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</si>
  <si>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</si>
  <si>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</si>
  <si>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</si>
  <si>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</si>
  <si>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</si>
  <si>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</si>
  <si>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</si>
  <si>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</si>
  <si>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</si>
  <si>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</si>
  <si>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</si>
  <si>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</si>
  <si>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</si>
  <si>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</si>
  <si>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</si>
  <si>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</si>
  <si>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</si>
  <si>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</si>
  <si>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</si>
  <si>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</si>
  <si>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</si>
  <si>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</si>
  <si>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</si>
  <si>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</si>
  <si>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</si>
  <si>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</si>
  <si>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</si>
  <si>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</si>
  <si>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</si>
  <si>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</si>
  <si>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</si>
  <si>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</si>
  <si>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</si>
  <si>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</si>
  <si>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</si>
  <si>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</si>
  <si>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</si>
  <si>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</si>
  <si>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</si>
  <si>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</si>
  <si>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</si>
  <si>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</si>
  <si>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</si>
  <si>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</si>
  <si>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</si>
  <si>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</si>
  <si>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</si>
  <si>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</si>
  <si>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</si>
  <si>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</si>
  <si>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</si>
  <si>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</si>
  <si>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</si>
  <si>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</si>
  <si>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</si>
  <si>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</si>
  <si>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</si>
  <si>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</si>
  <si>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</si>
  <si>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</si>
  <si>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</si>
  <si>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</si>
  <si>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</si>
  <si>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</si>
  <si>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</si>
  <si>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</si>
  <si>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</si>
  <si>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</si>
  <si>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</si>
  <si>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</si>
  <si>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</si>
  <si>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</si>
  <si>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</si>
  <si>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</si>
  <si>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</si>
  <si>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</si>
  <si>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</si>
  <si>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</si>
  <si>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</si>
  <si>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</si>
  <si>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</si>
  <si>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</si>
  <si>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</si>
  <si>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</si>
  <si>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</si>
  <si>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</si>
  <si>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</si>
  <si>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</si>
  <si>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</si>
  <si>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</si>
  <si>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</si>
  <si>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</si>
  <si>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</si>
  <si>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</si>
  <si>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</si>
  <si>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</si>
  <si>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</si>
  <si>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</si>
  <si>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</si>
  <si>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</si>
  <si>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</si>
  <si>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</si>
  <si>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</si>
  <si>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</si>
  <si>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</si>
  <si>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</si>
  <si>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</si>
  <si>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</si>
  <si>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</si>
  <si>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</si>
  <si>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</si>
  <si>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</si>
  <si>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</si>
  <si>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</si>
  <si>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</si>
  <si>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</si>
  <si>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</si>
  <si>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</si>
  <si>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</si>
  <si>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</si>
  <si>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</si>
  <si>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</si>
  <si>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</si>
  <si>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</si>
  <si>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</si>
  <si>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</si>
  <si>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</si>
  <si>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</si>
  <si>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</si>
  <si>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</si>
  <si>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</si>
  <si>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</si>
  <si>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</si>
  <si>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</si>
  <si>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</si>
  <si>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</si>
  <si>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</si>
  <si>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</si>
  <si>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</si>
  <si>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</si>
  <si>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</si>
  <si>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</si>
  <si>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</si>
  <si>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</si>
  <si>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</si>
  <si>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</si>
  <si>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</si>
  <si>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</si>
  <si>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</si>
  <si>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</si>
  <si>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</si>
  <si>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</si>
  <si>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</si>
  <si>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</si>
  <si>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</si>
  <si>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</si>
  <si>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</si>
  <si>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</si>
  <si>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</si>
  <si>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</si>
  <si>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</si>
  <si>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</si>
  <si>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</si>
  <si>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</si>
  <si>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</si>
  <si>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</si>
  <si>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</si>
  <si>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</si>
  <si>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</si>
  <si>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</si>
  <si>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</si>
  <si>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</si>
  <si>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</si>
  <si>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</si>
  <si>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</si>
  <si>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</si>
  <si>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</si>
  <si>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</si>
  <si>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</si>
  <si>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</si>
  <si>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</si>
  <si>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</si>
  <si>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</si>
  <si>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</si>
  <si>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</si>
  <si>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</si>
  <si>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</si>
  <si>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</si>
  <si>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</si>
  <si>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</si>
  <si>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</si>
  <si>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</si>
  <si>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</si>
  <si>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</si>
  <si>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</si>
  <si>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</si>
  <si>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</si>
  <si>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</si>
  <si>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</si>
  <si>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</si>
  <si>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</si>
  <si>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</si>
  <si>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</si>
  <si>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</si>
  <si>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</si>
  <si>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</si>
  <si>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</si>
  <si>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</si>
  <si>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</si>
  <si>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</si>
  <si>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</si>
  <si>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</si>
  <si>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</si>
  <si>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</si>
  <si>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</si>
  <si>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</si>
  <si>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</si>
  <si>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</si>
  <si>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</si>
  <si>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</si>
  <si>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</si>
  <si>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</si>
  <si>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</si>
  <si>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</si>
  <si>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</si>
  <si>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</si>
  <si>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</si>
  <si>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</si>
  <si>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</si>
  <si>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</si>
  <si>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</si>
  <si>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</si>
  <si>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</si>
  <si>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</si>
  <si>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</si>
  <si>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</si>
  <si>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</si>
  <si>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</si>
  <si>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</si>
  <si>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</si>
  <si>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</si>
  <si>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</si>
  <si>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</si>
  <si>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</si>
  <si>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</si>
  <si>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</si>
  <si>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</si>
  <si>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</si>
  <si>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</si>
  <si>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</si>
  <si>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</si>
  <si>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</si>
  <si>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</si>
  <si>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</si>
  <si>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</si>
  <si>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</si>
  <si>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</si>
  <si>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</si>
  <si>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</si>
  <si>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</si>
  <si>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</si>
  <si>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</si>
  <si>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</si>
  <si>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</si>
  <si>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</si>
  <si>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</si>
  <si>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</si>
  <si>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</si>
  <si>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</si>
  <si>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</si>
  <si>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</si>
  <si>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</si>
  <si>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</si>
  <si>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</si>
  <si>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</si>
  <si>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</si>
  <si>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</si>
  <si>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</si>
  <si>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</si>
  <si>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</si>
  <si>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</si>
  <si>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</si>
  <si>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</si>
  <si>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</si>
  <si>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</si>
  <si>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</si>
  <si>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</si>
  <si>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</si>
  <si>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</si>
  <si>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</si>
  <si>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</si>
  <si>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</si>
  <si>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</si>
  <si>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</si>
  <si>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</si>
  <si>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</si>
  <si>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</si>
  <si>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</si>
  <si>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</si>
  <si>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</si>
  <si>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</si>
  <si>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</si>
  <si>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</si>
  <si>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</si>
  <si>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</si>
  <si>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</si>
  <si>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</si>
  <si>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</si>
  <si>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</si>
  <si>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</si>
  <si>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</si>
  <si>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</si>
  <si>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</si>
  <si>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</si>
  <si>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</si>
  <si>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</si>
  <si>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</si>
  <si>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</si>
  <si>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</si>
  <si>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</si>
  <si>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</si>
  <si>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</si>
  <si>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</si>
  <si>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</si>
  <si>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</si>
  <si>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</si>
  <si>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</si>
  <si>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</si>
  <si>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</si>
  <si>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</si>
  <si>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</si>
  <si>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</si>
  <si>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</si>
  <si>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</si>
  <si>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</si>
  <si>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</si>
  <si>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</si>
  <si>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</si>
  <si>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</si>
  <si>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</si>
  <si>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</si>
  <si>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</si>
  <si>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</si>
  <si>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</si>
  <si>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</si>
  <si>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</si>
  <si>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</si>
  <si>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</si>
  <si>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</si>
  <si>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</si>
  <si>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</si>
  <si>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</si>
  <si>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</si>
  <si>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</si>
  <si>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</si>
  <si>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</si>
  <si>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</si>
  <si>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</si>
  <si>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</si>
  <si>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</si>
  <si>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</si>
  <si>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</si>
  <si>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</si>
  <si>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</si>
  <si>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</si>
  <si>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</si>
  <si>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</si>
  <si>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</si>
  <si>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</si>
  <si>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</si>
  <si>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</si>
  <si>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</si>
  <si>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</si>
  <si>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</si>
  <si>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</si>
  <si>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</si>
  <si>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</si>
  <si>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</si>
  <si>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</si>
  <si>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</si>
  <si>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</si>
  <si>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</si>
  <si>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</si>
  <si>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</si>
  <si>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</si>
  <si>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</si>
  <si>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</si>
  <si>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</si>
  <si>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</si>
  <si>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</si>
  <si>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</si>
  <si>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</si>
  <si>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</si>
  <si>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</si>
  <si>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</si>
  <si>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</si>
  <si>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</si>
  <si>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</si>
  <si>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</si>
  <si>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</si>
  <si>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</si>
  <si>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</si>
  <si>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</si>
  <si>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</si>
  <si>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</si>
  <si>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</si>
  <si>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</si>
  <si>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</si>
  <si>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</si>
  <si>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</si>
  <si>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</si>
  <si>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</si>
  <si>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</si>
  <si>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</si>
  <si>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</si>
  <si>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</si>
  <si>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</si>
  <si>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</si>
  <si>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</si>
  <si>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</si>
  <si>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</si>
  <si>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</si>
  <si>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</si>
  <si>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</si>
  <si>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</si>
  <si>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</si>
  <si>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</si>
  <si>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</si>
  <si>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</si>
  <si>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</si>
  <si>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</si>
  <si>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</si>
  <si>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</si>
  <si>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</si>
  <si>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</si>
  <si>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</si>
  <si>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</si>
  <si>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</si>
  <si>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</si>
  <si>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</si>
  <si>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</si>
  <si>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</si>
  <si>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</si>
  <si>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</si>
  <si>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</si>
  <si>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</si>
  <si>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</si>
  <si>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</si>
  <si>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</si>
  <si>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</si>
  <si>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</si>
  <si>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</si>
  <si>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</si>
  <si>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</si>
  <si>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</si>
  <si>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</si>
  <si>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</si>
  <si>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</si>
  <si>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</si>
  <si>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</si>
  <si>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</si>
  <si>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</si>
  <si>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</si>
  <si>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</si>
  <si>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</si>
  <si>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</si>
  <si>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</si>
  <si>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</si>
  <si>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</si>
  <si>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</si>
  <si>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</si>
  <si>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</si>
  <si>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</si>
  <si>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</si>
  <si>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</si>
  <si>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</si>
  <si>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</si>
  <si>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</si>
  <si>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</si>
  <si>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</si>
  <si>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</si>
  <si>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</si>
  <si>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</si>
  <si>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</si>
  <si>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</si>
  <si>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</si>
  <si>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</si>
  <si>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</si>
  <si>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</si>
  <si>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</si>
  <si>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</si>
  <si>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</si>
  <si>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</si>
  <si>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</si>
  <si>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</si>
  <si>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</si>
  <si>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</si>
  <si>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</si>
  <si>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</si>
  <si>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</si>
  <si>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</si>
  <si>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</si>
  <si>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</si>
  <si>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</si>
  <si>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</si>
  <si>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</si>
  <si>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</si>
  <si>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</si>
  <si>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</si>
  <si>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</si>
  <si>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</si>
  <si>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</si>
  <si>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</si>
  <si>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</si>
  <si>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</si>
  <si>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</si>
  <si>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</si>
  <si>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</si>
  <si>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</si>
  <si>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</si>
  <si>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</si>
  <si>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</si>
  <si>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</si>
  <si>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</si>
  <si>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</si>
  <si>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</si>
  <si>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</si>
  <si>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</si>
  <si>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</si>
  <si>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</si>
  <si>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</si>
  <si>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</si>
  <si>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</si>
  <si>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</si>
  <si>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</si>
  <si>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</si>
  <si>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</si>
  <si>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</si>
  <si>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</si>
  <si>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</si>
  <si>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</si>
  <si>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</si>
  <si>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</si>
  <si>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</si>
  <si>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</si>
  <si>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</si>
  <si>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</si>
  <si>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</si>
  <si>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</si>
  <si>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</si>
  <si>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</si>
  <si>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</si>
  <si>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</si>
  <si>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</si>
  <si>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</si>
  <si>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</si>
  <si>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</si>
  <si>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</si>
  <si>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</si>
  <si>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</si>
  <si>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</si>
  <si>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</si>
  <si>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</si>
  <si>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</si>
  <si>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</si>
  <si>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</si>
  <si>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</si>
  <si>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</si>
  <si>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</si>
  <si>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</si>
  <si>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</si>
  <si>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</si>
  <si>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</si>
  <si>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</si>
  <si>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</si>
  <si>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</si>
  <si>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</si>
  <si>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</si>
  <si>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</si>
  <si>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</si>
  <si>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</si>
  <si>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</si>
  <si>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</si>
  <si>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</si>
  <si>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</si>
  <si>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</si>
  <si>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</si>
  <si>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</si>
  <si>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</si>
  <si>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</si>
  <si>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</si>
  <si>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</si>
  <si>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</si>
  <si>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</si>
  <si>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</si>
  <si>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</si>
  <si>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</si>
  <si>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</si>
  <si>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</si>
  <si>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</si>
  <si>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</si>
  <si>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</si>
  <si>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</si>
  <si>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</si>
  <si>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</si>
  <si>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</si>
  <si>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</si>
  <si>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</si>
  <si>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</si>
  <si>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</si>
  <si>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</si>
  <si>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</si>
  <si>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</si>
  <si>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</si>
  <si>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</si>
  <si>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</si>
  <si>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</si>
  <si>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</si>
  <si>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</si>
  <si>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</si>
  <si>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</si>
  <si>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</si>
  <si>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</si>
  <si>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</si>
  <si>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</si>
  <si>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</si>
  <si>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</si>
  <si>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</si>
  <si>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</si>
  <si>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</si>
  <si>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</si>
  <si>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</si>
  <si>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</si>
  <si>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</si>
  <si>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</si>
  <si>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</si>
  <si>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</si>
  <si>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</si>
  <si>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</si>
  <si>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</si>
  <si>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</si>
  <si>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</si>
  <si>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</si>
  <si>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</si>
  <si>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</si>
  <si>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</si>
  <si>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</si>
  <si>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</si>
  <si>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</si>
  <si>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</si>
  <si>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</si>
  <si>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</si>
  <si>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</si>
  <si>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</si>
  <si>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</si>
  <si>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</si>
  <si>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</si>
  <si>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</si>
  <si>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</si>
  <si>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</si>
  <si>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</si>
  <si>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</si>
  <si>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</si>
  <si>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</si>
  <si>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</si>
  <si>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</si>
  <si>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</si>
  <si>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</si>
  <si>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</si>
  <si>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</si>
  <si>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</si>
  <si>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</si>
  <si>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</si>
  <si>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</si>
  <si>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</si>
  <si>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</si>
  <si>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</si>
  <si>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</si>
  <si>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</si>
  <si>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</si>
  <si>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</si>
  <si>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</si>
  <si>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</si>
  <si>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</si>
  <si>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</si>
  <si>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</si>
  <si>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</si>
  <si>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</si>
  <si>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</si>
  <si>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</si>
  <si>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</si>
  <si>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</si>
  <si>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</si>
  <si>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</si>
  <si>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</si>
  <si>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</si>
  <si>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</si>
  <si>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</si>
  <si>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</si>
  <si>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</si>
  <si>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</si>
  <si>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</si>
  <si>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</si>
  <si>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</si>
  <si>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</si>
  <si>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</si>
  <si>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</si>
  <si>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</si>
  <si>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</si>
  <si>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</si>
  <si>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</si>
  <si>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</si>
  <si>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</si>
  <si>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</si>
  <si>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</si>
  <si>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</si>
  <si>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</si>
  <si>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</si>
  <si>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</si>
  <si>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</si>
  <si>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</si>
  <si>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</si>
  <si>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</si>
  <si>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</si>
  <si>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</si>
  <si>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17859</t>
    <phoneticPr fontId="3" type="noConversion"/>
  </si>
  <si>
    <t>0029794</t>
    <phoneticPr fontId="3" type="noConversion"/>
  </si>
  <si>
    <t>15571</t>
    <phoneticPr fontId="3" type="noConversion"/>
  </si>
  <si>
    <t>0029892</t>
    <phoneticPr fontId="3" type="noConversion"/>
  </si>
  <si>
    <t>19831</t>
    <phoneticPr fontId="3" type="noConversion"/>
  </si>
  <si>
    <t>0029795</t>
    <phoneticPr fontId="3" type="noConversion"/>
  </si>
  <si>
    <t>亚洲园区</t>
    <phoneticPr fontId="3" type="noConversion"/>
  </si>
  <si>
    <t>19635</t>
    <phoneticPr fontId="3" type="noConversion"/>
  </si>
  <si>
    <t>0085699</t>
    <phoneticPr fontId="3" type="noConversion"/>
  </si>
  <si>
    <t>曹才锋</t>
    <phoneticPr fontId="3" type="noConversion"/>
  </si>
  <si>
    <t>19634</t>
    <phoneticPr fontId="3" type="noConversion"/>
  </si>
  <si>
    <t>0085708</t>
    <phoneticPr fontId="3" type="noConversion"/>
  </si>
  <si>
    <t>16580</t>
    <phoneticPr fontId="3" type="noConversion"/>
  </si>
  <si>
    <t>0076499</t>
    <phoneticPr fontId="3" type="noConversion"/>
  </si>
  <si>
    <t>18058</t>
    <phoneticPr fontId="3" type="noConversion"/>
  </si>
  <si>
    <t>0029894</t>
    <phoneticPr fontId="3" type="noConversion"/>
  </si>
  <si>
    <t>16179</t>
    <phoneticPr fontId="3" type="noConversion"/>
  </si>
  <si>
    <t>0024221</t>
    <phoneticPr fontId="3" type="noConversion"/>
  </si>
  <si>
    <t>武汉商超A个护清洁仓2号库</t>
    <phoneticPr fontId="3" type="noConversion"/>
  </si>
  <si>
    <t>17942</t>
    <phoneticPr fontId="3" type="noConversion"/>
  </si>
  <si>
    <t>0076514</t>
    <phoneticPr fontId="3" type="noConversion"/>
  </si>
  <si>
    <t>17941</t>
    <phoneticPr fontId="3" type="noConversion"/>
  </si>
  <si>
    <t>0076513</t>
    <phoneticPr fontId="3" type="noConversion"/>
  </si>
  <si>
    <t>17940</t>
    <phoneticPr fontId="3" type="noConversion"/>
  </si>
  <si>
    <t>0085781</t>
    <phoneticPr fontId="3" type="noConversion"/>
  </si>
  <si>
    <t>17939</t>
    <phoneticPr fontId="3" type="noConversion"/>
  </si>
  <si>
    <t>0085779</t>
    <phoneticPr fontId="3" type="noConversion"/>
  </si>
  <si>
    <t>17938</t>
    <phoneticPr fontId="3" type="noConversion"/>
  </si>
  <si>
    <t>0085789</t>
    <phoneticPr fontId="3" type="noConversion"/>
  </si>
  <si>
    <t>17935</t>
    <phoneticPr fontId="3" type="noConversion"/>
  </si>
  <si>
    <t>0085777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</si>
</sst>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60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59" priority="2"/>
  </conditionalFormatting>
  <conditionalFormatting sqref="I20:I24">
    <cfRule type="duplicateValues" dxfId="5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C1" workbookViewId="0">
      <selection activeCell="I41" sqref="I4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4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5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5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F25" workbookViewId="0">
      <selection activeCell="I27" sqref="I2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56" priority="10"/>
  </conditionalFormatting>
  <conditionalFormatting sqref="K28">
    <cfRule type="duplicateValues" dxfId="55" priority="8"/>
  </conditionalFormatting>
  <conditionalFormatting sqref="I13:I22 I29:I40">
    <cfRule type="duplicateValues" dxfId="54" priority="7"/>
  </conditionalFormatting>
  <conditionalFormatting sqref="K13:K22 K29:K40">
    <cfRule type="duplicateValues" dxfId="53" priority="5"/>
  </conditionalFormatting>
  <conditionalFormatting sqref="I13:I22 I29:I109">
    <cfRule type="duplicateValues" dxfId="52" priority="4"/>
  </conditionalFormatting>
  <conditionalFormatting sqref="I13">
    <cfRule type="duplicateValues" dxfId="51" priority="2"/>
  </conditionalFormatting>
  <conditionalFormatting sqref="I43:K1048576 I23:K27 I1:K12">
    <cfRule type="duplicateValues" dxfId="50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E10" workbookViewId="0">
      <selection activeCell="I30" sqref="I3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2" t="s">
        <v>750</v>
      </c>
      <c r="J12" s="43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49" priority="14"/>
  </conditionalFormatting>
  <conditionalFormatting sqref="I15">
    <cfRule type="duplicateValues" dxfId="48" priority="13"/>
  </conditionalFormatting>
  <conditionalFormatting sqref="K15">
    <cfRule type="duplicateValues" dxfId="47" priority="12"/>
  </conditionalFormatting>
  <conditionalFormatting sqref="I6:I11 J12 I16:I64">
    <cfRule type="duplicateValues" dxfId="46" priority="11"/>
  </conditionalFormatting>
  <conditionalFormatting sqref="K6:K12 K16:K64">
    <cfRule type="duplicateValues" dxfId="45" priority="10"/>
  </conditionalFormatting>
  <conditionalFormatting sqref="I13:I14 I3:I5">
    <cfRule type="duplicateValues" dxfId="44" priority="23"/>
  </conditionalFormatting>
  <conditionalFormatting sqref="K13:K14 K3:K5">
    <cfRule type="duplicateValues" dxfId="43" priority="27"/>
  </conditionalFormatting>
  <conditionalFormatting sqref="I3:I11 I13:I76 J12">
    <cfRule type="duplicateValues" dxfId="42" priority="28"/>
  </conditionalFormatting>
  <conditionalFormatting sqref="I12">
    <cfRule type="duplicateValues" dxfId="41" priority="2"/>
  </conditionalFormatting>
  <conditionalFormatting sqref="I12">
    <cfRule type="duplicateValues" dxfId="40" priority="1"/>
  </conditionalFormatting>
  <conditionalFormatting sqref="I12">
    <cfRule type="duplicateValues" dxfId="39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10D5-F580-4C8A-B5B2-F2FC4BFE881D}">
  <dimension ref="A1:BK46"/>
  <sheetViews>
    <sheetView topLeftCell="F1" workbookViewId="0">
      <selection activeCell="J15" sqref="J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38" priority="20"/>
  </conditionalFormatting>
  <conditionalFormatting sqref="I2:J34">
    <cfRule type="duplicateValues" dxfId="37" priority="23"/>
  </conditionalFormatting>
  <conditionalFormatting sqref="L2:L34">
    <cfRule type="duplicateValues" dxfId="36" priority="24"/>
  </conditionalFormatting>
  <conditionalFormatting sqref="I2:J46">
    <cfRule type="duplicateValues" dxfId="35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0ACE-67CB-45A3-8842-3FEB33AF0350}">
  <dimension ref="A1:BK89"/>
  <sheetViews>
    <sheetView topLeftCell="A22" workbookViewId="0">
      <selection activeCell="A22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str">
        <f>VLOOKUP(P2,ch!$A$1:$B$32,2,0)</f>
        <v>鄂ANH299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34" priority="12"/>
  </conditionalFormatting>
  <conditionalFormatting sqref="L2:L8">
    <cfRule type="duplicateValues" dxfId="33" priority="53"/>
  </conditionalFormatting>
  <conditionalFormatting sqref="I9:L89">
    <cfRule type="duplicateValues" dxfId="32" priority="54"/>
  </conditionalFormatting>
  <conditionalFormatting sqref="I9:J89">
    <cfRule type="duplicateValues" dxfId="31" priority="55"/>
  </conditionalFormatting>
  <conditionalFormatting sqref="I90:L1048576 I1:L8">
    <cfRule type="duplicateValues" dxfId="30" priority="56"/>
  </conditionalFormatting>
  <conditionalFormatting sqref="I2:J8">
    <cfRule type="duplicateValues" dxfId="29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B7BF-2FEC-4495-8CFD-3C136154A3C1}">
  <dimension ref="A1:BK91"/>
  <sheetViews>
    <sheetView tabSelected="1" topLeftCell="A10" workbookViewId="0">
      <selection activeCell="A2" sqref="A2:XFD6"/>
    </sheetView>
  </sheetViews>
  <sheetFormatPr defaultRowHeight="13.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1718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39" t="s">
        <v>752</v>
      </c>
      <c r="K2" s="10"/>
      <c r="L2" s="19" t="s">
        <v>753</v>
      </c>
      <c r="M2" s="7" t="str">
        <f t="shared" ref="M2:M37" si="0">IF(A2&lt;&gt;"","武汉威伟机械","------")</f>
        <v>武汉威伟机械</v>
      </c>
      <c r="N2" s="26" t="str">
        <f>VLOOKUP(P2,ch!$A$1:$B$32,2,0)</f>
        <v>鄂AZV373</v>
      </c>
      <c r="O2" s="10"/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39" t="s">
        <v>768</v>
      </c>
      <c r="K3" s="10"/>
      <c r="L3" s="19" t="s">
        <v>769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/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6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754</v>
      </c>
      <c r="K4" s="10"/>
      <c r="L4" s="19" t="s">
        <v>755</v>
      </c>
      <c r="M4" s="7" t="str">
        <f t="shared" si="0"/>
        <v>武汉威伟机械</v>
      </c>
      <c r="N4" s="26" t="str">
        <f>VLOOKUP(P4,ch!$A$1:$B$32,2,0)</f>
        <v>鄂ALU151</v>
      </c>
      <c r="O4" s="10"/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6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766</v>
      </c>
      <c r="K5" s="10"/>
      <c r="L5" s="19" t="s">
        <v>767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/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756</v>
      </c>
      <c r="K6" s="10"/>
      <c r="L6" s="19" t="s">
        <v>757</v>
      </c>
      <c r="M6" s="7" t="str">
        <f t="shared" si="0"/>
        <v>武汉威伟机械</v>
      </c>
      <c r="N6" s="26" t="str">
        <f>VLOOKUP(P6,ch!$A$1:$B$32,2,0)</f>
        <v>鄂ABY256</v>
      </c>
      <c r="O6" s="10"/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758</v>
      </c>
      <c r="F7" s="11" t="s">
        <v>518</v>
      </c>
      <c r="G7" s="11" t="s">
        <v>31</v>
      </c>
      <c r="H7" s="11" t="s">
        <v>431</v>
      </c>
      <c r="I7" s="39"/>
      <c r="J7" s="39" t="s">
        <v>759</v>
      </c>
      <c r="K7" s="10"/>
      <c r="L7" s="19" t="s">
        <v>760</v>
      </c>
      <c r="M7" s="7" t="str">
        <f t="shared" si="0"/>
        <v>武汉威伟机械</v>
      </c>
      <c r="N7" s="26" t="str">
        <f>VLOOKUP(P7,ch!$A$1:$B$32,2,0)</f>
        <v>鄂AZR992</v>
      </c>
      <c r="O7" s="10"/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761</v>
      </c>
      <c r="C8" s="10">
        <v>1322</v>
      </c>
      <c r="D8" s="10">
        <v>1338</v>
      </c>
      <c r="E8" s="11" t="s">
        <v>758</v>
      </c>
      <c r="F8" s="11" t="s">
        <v>518</v>
      </c>
      <c r="G8" s="11" t="s">
        <v>31</v>
      </c>
      <c r="H8" s="11" t="s">
        <v>431</v>
      </c>
      <c r="I8" s="39"/>
      <c r="J8" s="39" t="s">
        <v>762</v>
      </c>
      <c r="K8" s="10"/>
      <c r="L8" s="19" t="s">
        <v>763</v>
      </c>
      <c r="M8" s="7" t="str">
        <f t="shared" si="0"/>
        <v>武汉威伟机械</v>
      </c>
      <c r="N8" s="26" t="str">
        <f>VLOOKUP(P8,ch!$A$1:$B$32,2,0)</f>
        <v>鄂AZR992</v>
      </c>
      <c r="O8" s="10"/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758</v>
      </c>
      <c r="F9" s="11" t="s">
        <v>518</v>
      </c>
      <c r="G9" s="11" t="s">
        <v>31</v>
      </c>
      <c r="H9" s="11" t="s">
        <v>431</v>
      </c>
      <c r="I9" s="39"/>
      <c r="J9" s="39" t="s">
        <v>764</v>
      </c>
      <c r="K9" s="10"/>
      <c r="L9" s="19" t="s">
        <v>765</v>
      </c>
      <c r="M9" s="7" t="str">
        <f t="shared" si="0"/>
        <v>武汉威伟机械</v>
      </c>
      <c r="N9" s="26" t="str">
        <f>VLOOKUP(P9,ch!$A$1:$B$32,2,0)</f>
        <v>鄂AZV377</v>
      </c>
      <c r="O9" s="10"/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770</v>
      </c>
      <c r="G10" s="11" t="s">
        <v>53</v>
      </c>
      <c r="H10" s="11" t="s">
        <v>468</v>
      </c>
      <c r="I10" s="39"/>
      <c r="J10" s="39" t="s">
        <v>771</v>
      </c>
      <c r="K10" s="10"/>
      <c r="L10" s="19" t="s">
        <v>772</v>
      </c>
      <c r="M10" s="7" t="str">
        <f t="shared" si="0"/>
        <v>武汉威伟机械</v>
      </c>
      <c r="N10" s="26" t="str">
        <f>VLOOKUP(P10,ch!$A$1:$B$32,2,0)</f>
        <v>鄂AMT870</v>
      </c>
      <c r="O10" s="10"/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770</v>
      </c>
      <c r="G11" s="11" t="s">
        <v>53</v>
      </c>
      <c r="H11" s="11" t="s">
        <v>468</v>
      </c>
      <c r="I11" s="39"/>
      <c r="J11" s="39" t="s">
        <v>773</v>
      </c>
      <c r="K11" s="10"/>
      <c r="L11" s="19" t="s">
        <v>774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/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770</v>
      </c>
      <c r="G12" s="11" t="s">
        <v>53</v>
      </c>
      <c r="H12" s="11" t="s">
        <v>468</v>
      </c>
      <c r="I12" s="39"/>
      <c r="J12" s="39" t="s">
        <v>775</v>
      </c>
      <c r="K12" s="10"/>
      <c r="L12" s="19" t="s">
        <v>776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/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770</v>
      </c>
      <c r="G13" s="11" t="s">
        <v>53</v>
      </c>
      <c r="H13" s="11" t="s">
        <v>468</v>
      </c>
      <c r="I13" s="39"/>
      <c r="J13" s="39" t="s">
        <v>777</v>
      </c>
      <c r="K13" s="10"/>
      <c r="L13" s="19" t="s">
        <v>778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/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770</v>
      </c>
      <c r="G14" s="11" t="s">
        <v>53</v>
      </c>
      <c r="H14" s="11" t="s">
        <v>468</v>
      </c>
      <c r="I14" s="39"/>
      <c r="J14" s="39" t="s">
        <v>779</v>
      </c>
      <c r="K14" s="10"/>
      <c r="L14" s="19" t="s">
        <v>780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/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770</v>
      </c>
      <c r="G15" s="11" t="s">
        <v>53</v>
      </c>
      <c r="H15" s="11" t="s">
        <v>468</v>
      </c>
      <c r="I15" s="39"/>
      <c r="J15" s="39" t="s">
        <v>781</v>
      </c>
      <c r="K15" s="10"/>
      <c r="L15" s="19" t="s">
        <v>782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/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/>
      <c r="B16" s="10"/>
      <c r="C16" s="10"/>
      <c r="D16" s="10"/>
      <c r="E16" s="11"/>
      <c r="F16" s="11"/>
      <c r="G16" s="11"/>
      <c r="H16" s="11"/>
      <c r="I16" s="39"/>
      <c r="J16" s="39"/>
      <c r="K16" s="10"/>
      <c r="L16" s="19"/>
      <c r="M16" s="7" t="str">
        <f t="shared" si="0"/>
        <v>------</v>
      </c>
      <c r="N16" s="26" t="e">
        <f>VLOOKUP(P16,ch!$A$1:$B$32,2,0)</f>
        <v>#N/A</v>
      </c>
      <c r="O16" s="10"/>
      <c r="P16" s="29"/>
      <c r="Q16" s="7" t="str">
        <f t="shared" si="1"/>
        <v>--</v>
      </c>
      <c r="R16" s="14"/>
      <c r="S16" s="14"/>
      <c r="T16" s="14"/>
      <c r="U16" s="7" t="str">
        <f t="shared" si="3"/>
        <v>----</v>
      </c>
    </row>
    <row r="17" spans="1:21" s="35" customFormat="1" ht="18.75">
      <c r="A17" s="8"/>
      <c r="B17" s="10"/>
      <c r="C17" s="10"/>
      <c r="D17" s="10"/>
      <c r="E17" s="11"/>
      <c r="F17" s="11"/>
      <c r="G17" s="11"/>
      <c r="H17" s="11"/>
      <c r="I17" s="39"/>
      <c r="J17" s="39"/>
      <c r="K17" s="10"/>
      <c r="L17" s="19"/>
      <c r="M17" s="7" t="str">
        <f t="shared" si="0"/>
        <v>------</v>
      </c>
      <c r="N17" s="26" t="e">
        <f>VLOOKUP(P17,ch!$A$1:$B$32,2,0)</f>
        <v>#N/A</v>
      </c>
      <c r="O17" s="10"/>
      <c r="P17" s="29"/>
      <c r="Q17" s="7" t="str">
        <f t="shared" si="1"/>
        <v>--</v>
      </c>
      <c r="R17" s="14"/>
      <c r="S17" s="14"/>
      <c r="T17" s="14"/>
      <c r="U17" s="7" t="str">
        <f t="shared" si="3"/>
        <v>----</v>
      </c>
    </row>
    <row r="18" spans="1:21" s="35" customFormat="1" ht="18.75">
      <c r="A18" s="8"/>
      <c r="B18" s="10"/>
      <c r="C18" s="10"/>
      <c r="D18" s="10"/>
      <c r="E18" s="11"/>
      <c r="F18" s="11"/>
      <c r="G18" s="11"/>
      <c r="H18" s="11"/>
      <c r="I18" s="39"/>
      <c r="J18" s="39"/>
      <c r="K18" s="10"/>
      <c r="L18" s="19"/>
      <c r="M18" s="7" t="str">
        <f t="shared" si="0"/>
        <v>------</v>
      </c>
      <c r="N18" s="26" t="e">
        <f>VLOOKUP(P18,ch!$A$1:$B$32,2,0)</f>
        <v>#N/A</v>
      </c>
      <c r="O18" s="10"/>
      <c r="P18" s="29"/>
      <c r="Q18" s="7" t="str">
        <f t="shared" si="1"/>
        <v>--</v>
      </c>
      <c r="R18" s="14"/>
      <c r="S18" s="14"/>
      <c r="T18" s="14"/>
      <c r="U18" s="7" t="str">
        <f t="shared" si="3"/>
        <v>----</v>
      </c>
    </row>
    <row r="19" spans="1:21" s="35" customFormat="1" ht="18.75">
      <c r="A19" s="8"/>
      <c r="B19" s="10"/>
      <c r="C19" s="10"/>
      <c r="D19" s="10"/>
      <c r="E19" s="11"/>
      <c r="F19" s="11"/>
      <c r="G19" s="11"/>
      <c r="H19" s="11"/>
      <c r="I19" s="39"/>
      <c r="J19" s="39"/>
      <c r="K19" s="10"/>
      <c r="L19" s="19"/>
      <c r="M19" s="7" t="str">
        <f t="shared" si="0"/>
        <v>------</v>
      </c>
      <c r="N19" s="26" t="e">
        <f>VLOOKUP(P19,ch!$A$1:$B$32,2,0)</f>
        <v>#N/A</v>
      </c>
      <c r="O19" s="10"/>
      <c r="P19" s="29"/>
      <c r="Q19" s="7" t="str">
        <f t="shared" si="1"/>
        <v>--</v>
      </c>
      <c r="R19" s="14"/>
      <c r="S19" s="14"/>
      <c r="T19" s="14"/>
      <c r="U19" s="7" t="str">
        <f t="shared" si="3"/>
        <v>----</v>
      </c>
    </row>
    <row r="20" spans="1:21" s="35" customFormat="1" ht="18.75">
      <c r="A20" s="8"/>
      <c r="B20" s="10"/>
      <c r="C20" s="10"/>
      <c r="D20" s="10"/>
      <c r="E20" s="11"/>
      <c r="F20" s="11"/>
      <c r="G20" s="11"/>
      <c r="H20" s="11"/>
      <c r="I20" s="39"/>
      <c r="J20" s="39"/>
      <c r="K20" s="10"/>
      <c r="L20" s="19"/>
      <c r="M20" s="7" t="str">
        <f t="shared" si="0"/>
        <v>------</v>
      </c>
      <c r="N20" s="26" t="e">
        <f>VLOOKUP(P20,ch!$A$1:$B$32,2,0)</f>
        <v>#N/A</v>
      </c>
      <c r="O20" s="10"/>
      <c r="P20" s="29"/>
      <c r="Q20" s="7" t="str">
        <f t="shared" si="1"/>
        <v>--</v>
      </c>
      <c r="R20" s="14"/>
      <c r="S20" s="14"/>
      <c r="T20" s="14"/>
      <c r="U20" s="7" t="str">
        <f t="shared" si="3"/>
        <v>----</v>
      </c>
    </row>
    <row r="21" spans="1:21" s="35" customFormat="1" ht="18.75">
      <c r="A21" s="8"/>
      <c r="B21" s="10"/>
      <c r="C21" s="10"/>
      <c r="D21" s="10"/>
      <c r="E21" s="11"/>
      <c r="F21" s="11"/>
      <c r="G21" s="11"/>
      <c r="H21" s="11"/>
      <c r="I21" s="39"/>
      <c r="J21" s="39"/>
      <c r="K21" s="10"/>
      <c r="L21" s="19"/>
      <c r="M21" s="7" t="str">
        <f t="shared" si="0"/>
        <v>------</v>
      </c>
      <c r="N21" s="26" t="e">
        <f>VLOOKUP(P21,ch!$A$1:$B$32,2,0)</f>
        <v>#N/A</v>
      </c>
      <c r="O21" s="10"/>
      <c r="P21" s="29"/>
      <c r="Q21" s="7" t="str">
        <f t="shared" si="1"/>
        <v>--</v>
      </c>
      <c r="R21" s="14"/>
      <c r="S21" s="14"/>
      <c r="T21" s="14"/>
      <c r="U21" s="7" t="str">
        <f t="shared" si="3"/>
        <v>----</v>
      </c>
    </row>
    <row r="22" spans="1:21" s="35" customFormat="1" ht="18.75">
      <c r="A22" s="8"/>
      <c r="B22" s="10"/>
      <c r="C22" s="10"/>
      <c r="D22" s="10"/>
      <c r="E22" s="11"/>
      <c r="F22" s="11"/>
      <c r="G22" s="11"/>
      <c r="H22" s="11"/>
      <c r="I22" s="39"/>
      <c r="J22" s="39"/>
      <c r="K22" s="10"/>
      <c r="L22" s="19"/>
      <c r="M22" s="7" t="str">
        <f t="shared" si="0"/>
        <v>------</v>
      </c>
      <c r="N22" s="26" t="e">
        <f>VLOOKUP(P22,ch!$A$1:$B$32,2,0)</f>
        <v>#N/A</v>
      </c>
      <c r="O22" s="10"/>
      <c r="P22" s="29"/>
      <c r="Q22" s="7" t="str">
        <f t="shared" si="1"/>
        <v>--</v>
      </c>
      <c r="R22" s="14"/>
      <c r="S22" s="14"/>
      <c r="T22" s="14"/>
      <c r="U22" s="7" t="str">
        <f t="shared" si="3"/>
        <v>----</v>
      </c>
    </row>
    <row r="23" spans="1:21" s="35" customFormat="1" ht="18.75">
      <c r="A23" s="8"/>
      <c r="B23" s="10"/>
      <c r="C23" s="10"/>
      <c r="D23" s="10"/>
      <c r="E23" s="11"/>
      <c r="F23" s="11"/>
      <c r="G23" s="11"/>
      <c r="H23" s="11"/>
      <c r="I23" s="39"/>
      <c r="J23" s="39"/>
      <c r="K23" s="10"/>
      <c r="L23" s="19"/>
      <c r="M23" s="7" t="str">
        <f t="shared" si="0"/>
        <v>------</v>
      </c>
      <c r="N23" s="26" t="e">
        <f>VLOOKUP(P23,ch!$A$1:$B$32,2,0)</f>
        <v>#N/A</v>
      </c>
      <c r="O23" s="10"/>
      <c r="P23" s="29"/>
      <c r="Q23" s="7" t="str">
        <f t="shared" si="1"/>
        <v>--</v>
      </c>
      <c r="R23" s="14"/>
      <c r="S23" s="14"/>
      <c r="T23" s="14"/>
      <c r="U23" s="7" t="str">
        <f t="shared" si="3"/>
        <v>----</v>
      </c>
    </row>
    <row r="24" spans="1:21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9"/>
      <c r="M24" s="7" t="str">
        <f t="shared" si="0"/>
        <v>------</v>
      </c>
      <c r="N24" s="26" t="e">
        <f>VLOOKUP(P24,ch!$A$1:$B$32,2,0)</f>
        <v>#N/A</v>
      </c>
      <c r="O24" s="10"/>
      <c r="P24" s="29"/>
      <c r="Q24" s="7" t="str">
        <f t="shared" si="1"/>
        <v>--</v>
      </c>
      <c r="R24" s="14"/>
      <c r="S24" s="14"/>
      <c r="T24" s="14"/>
      <c r="U24" s="7" t="str">
        <f t="shared" si="3"/>
        <v>----</v>
      </c>
    </row>
    <row r="25" spans="1:21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9"/>
      <c r="M25" s="7" t="str">
        <f t="shared" si="0"/>
        <v>------</v>
      </c>
      <c r="N25" s="26" t="e">
        <f>VLOOKUP(P25,ch!$A$1:$B$32,2,0)</f>
        <v>#N/A</v>
      </c>
      <c r="O25" s="10"/>
      <c r="P25" s="29"/>
      <c r="Q25" s="7" t="str">
        <f t="shared" si="1"/>
        <v>--</v>
      </c>
      <c r="R25" s="14"/>
      <c r="S25" s="14"/>
      <c r="T25" s="14"/>
      <c r="U25" s="7" t="str">
        <f t="shared" si="3"/>
        <v>----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 t="str">
        <f t="shared" si="0"/>
        <v>------</v>
      </c>
      <c r="N26" s="26" t="e">
        <f>VLOOKUP(P26,ch!$A$1:$B$32,2,0)</f>
        <v>#N/A</v>
      </c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 t="str">
        <f t="shared" si="0"/>
        <v>------</v>
      </c>
      <c r="N27" s="26" t="e">
        <f>VLOOKUP(P27,ch!$A$1:$B$32,2,0)</f>
        <v>#N/A</v>
      </c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 t="str">
        <f t="shared" si="0"/>
        <v>------</v>
      </c>
      <c r="N28" s="26" t="e">
        <f>VLOOKUP(P28,ch!$A$1:$B$32,2,0)</f>
        <v>#N/A</v>
      </c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 t="str">
        <f t="shared" si="0"/>
        <v>------</v>
      </c>
      <c r="N29" s="26" t="e">
        <f>VLOOKUP(P29,ch!$A$1:$B$32,2,0)</f>
        <v>#N/A</v>
      </c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 t="str">
        <f t="shared" si="0"/>
        <v>------</v>
      </c>
      <c r="N30" s="26" t="e">
        <f>VLOOKUP(P30,ch!$A$1:$B$32,2,0)</f>
        <v>#N/A</v>
      </c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 t="str">
        <f t="shared" si="0"/>
        <v>------</v>
      </c>
      <c r="N31" s="26" t="e">
        <f>VLOOKUP(P31,ch!$A$1:$B$32,2,0)</f>
        <v>#N/A</v>
      </c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 t="str">
        <f t="shared" si="0"/>
        <v>------</v>
      </c>
      <c r="N32" s="26" t="e">
        <f>VLOOKUP(P32,ch!$A$1:$B$32,2,0)</f>
        <v>#N/A</v>
      </c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 t="str">
        <f t="shared" si="0"/>
        <v>------</v>
      </c>
      <c r="N33" s="26" t="e">
        <f>VLOOKUP(P33,ch!$A$1:$B$32,2,0)</f>
        <v>#N/A</v>
      </c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 t="str">
        <f t="shared" si="0"/>
        <v>------</v>
      </c>
      <c r="N34" s="26" t="e">
        <f>VLOOKUP(P34,ch!$A$1:$B$32,2,0)</f>
        <v>#N/A</v>
      </c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 t="str">
        <f t="shared" si="0"/>
        <v>------</v>
      </c>
      <c r="N35" s="26" t="e">
        <f>VLOOKUP(P35,ch!$A$1:$B$32,2,0)</f>
        <v>#N/A</v>
      </c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 t="str">
        <f t="shared" si="0"/>
        <v>------</v>
      </c>
      <c r="N36" s="26" t="e">
        <f>VLOOKUP(P36,ch!$A$1:$B$32,2,0)</f>
        <v>#N/A</v>
      </c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 t="str">
        <f t="shared" si="0"/>
        <v>------</v>
      </c>
      <c r="N37" s="26" t="e">
        <f>VLOOKUP(P37,ch!$A$1:$B$32,2,0)</f>
        <v>#N/A</v>
      </c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 t="str">
        <f t="shared" ref="M38:M58" si="32">IF(A38&lt;&gt;"","武汉威伟机械","------")</f>
        <v>------</v>
      </c>
      <c r="N38" s="26" t="e">
        <f>VLOOKUP(P38,ch!$A$1:$B$32,2,0)</f>
        <v>#N/A</v>
      </c>
      <c r="O38" s="10"/>
      <c r="P38" s="29"/>
      <c r="Q38" s="7" t="str">
        <f t="shared" ref="Q38:Q58" si="33">IF(A38&lt;&gt;"","9.6米","--")</f>
        <v>--</v>
      </c>
      <c r="R38" s="14"/>
      <c r="S38" s="14"/>
      <c r="T38" s="14"/>
      <c r="U38" s="7" t="str">
        <f t="shared" ref="U38:U58" si="34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 t="str">
        <f t="shared" si="32"/>
        <v>------</v>
      </c>
      <c r="N39" s="26" t="e">
        <f>VLOOKUP(P39,ch!$A$1:$B$32,2,0)</f>
        <v>#N/A</v>
      </c>
      <c r="O39" s="10"/>
      <c r="P39" s="29"/>
      <c r="Q39" s="7" t="str">
        <f t="shared" si="33"/>
        <v>--</v>
      </c>
      <c r="R39" s="14"/>
      <c r="S39" s="14"/>
      <c r="T39" s="14"/>
      <c r="U39" s="7" t="str">
        <f t="shared" si="34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 t="str">
        <f t="shared" si="32"/>
        <v>------</v>
      </c>
      <c r="N40" s="26" t="e">
        <f>VLOOKUP(P40,ch!$A$1:$B$32,2,0)</f>
        <v>#N/A</v>
      </c>
      <c r="O40" s="10"/>
      <c r="P40" s="29"/>
      <c r="Q40" s="7" t="str">
        <f t="shared" si="33"/>
        <v>--</v>
      </c>
      <c r="R40" s="14"/>
      <c r="S40" s="14"/>
      <c r="T40" s="14"/>
      <c r="U40" s="7" t="str">
        <f t="shared" si="34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 t="str">
        <f t="shared" si="32"/>
        <v>------</v>
      </c>
      <c r="N41" s="26" t="e">
        <f>VLOOKUP(P41,ch!$A$1:$B$32,2,0)</f>
        <v>#N/A</v>
      </c>
      <c r="O41" s="10"/>
      <c r="P41" s="29"/>
      <c r="Q41" s="7" t="str">
        <f t="shared" si="33"/>
        <v>--</v>
      </c>
      <c r="R41" s="14"/>
      <c r="S41" s="14"/>
      <c r="T41" s="14"/>
      <c r="U41" s="7" t="str">
        <f t="shared" si="34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 t="str">
        <f t="shared" si="32"/>
        <v>------</v>
      </c>
      <c r="N42" s="26" t="e">
        <f>VLOOKUP(P42,ch!$A$1:$B$32,2,0)</f>
        <v>#N/A</v>
      </c>
      <c r="O42" s="10"/>
      <c r="P42" s="29"/>
      <c r="Q42" s="7" t="str">
        <f t="shared" si="33"/>
        <v>--</v>
      </c>
      <c r="R42" s="14"/>
      <c r="S42" s="14"/>
      <c r="T42" s="14"/>
      <c r="U42" s="7" t="str">
        <f t="shared" si="34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 t="str">
        <f t="shared" si="32"/>
        <v>------</v>
      </c>
      <c r="N43" s="26" t="e">
        <f>VLOOKUP(P43,ch!$A$1:$B$32,2,0)</f>
        <v>#N/A</v>
      </c>
      <c r="O43" s="10"/>
      <c r="P43" s="29"/>
      <c r="Q43" s="7" t="str">
        <f t="shared" si="33"/>
        <v>--</v>
      </c>
      <c r="R43" s="14"/>
      <c r="S43" s="14"/>
      <c r="T43" s="14"/>
      <c r="U43" s="7" t="str">
        <f t="shared" si="34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 t="str">
        <f t="shared" si="32"/>
        <v>------</v>
      </c>
      <c r="N44" s="26" t="e">
        <f>VLOOKUP(P44,ch!$A$1:$B$32,2,0)</f>
        <v>#N/A</v>
      </c>
      <c r="O44" s="10"/>
      <c r="P44" s="29"/>
      <c r="Q44" s="7" t="str">
        <f t="shared" si="33"/>
        <v>--</v>
      </c>
      <c r="R44" s="14"/>
      <c r="S44" s="14"/>
      <c r="T44" s="14"/>
      <c r="U44" s="7" t="str">
        <f t="shared" si="34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 t="str">
        <f t="shared" si="32"/>
        <v>------</v>
      </c>
      <c r="N45" s="26" t="e">
        <f>VLOOKUP(P45,ch!$A$1:$B$32,2,0)</f>
        <v>#N/A</v>
      </c>
      <c r="O45" s="10"/>
      <c r="P45" s="29"/>
      <c r="Q45" s="7" t="str">
        <f t="shared" si="33"/>
        <v>--</v>
      </c>
      <c r="R45" s="14"/>
      <c r="S45" s="14"/>
      <c r="T45" s="14"/>
      <c r="U45" s="7" t="str">
        <f t="shared" si="34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 t="str">
        <f t="shared" si="32"/>
        <v>------</v>
      </c>
      <c r="N46" s="26" t="e">
        <f>VLOOKUP(P46,ch!$A$1:$B$32,2,0)</f>
        <v>#N/A</v>
      </c>
      <c r="O46" s="10"/>
      <c r="P46" s="29"/>
      <c r="Q46" s="7" t="str">
        <f t="shared" si="33"/>
        <v>--</v>
      </c>
      <c r="R46" s="14"/>
      <c r="S46" s="14"/>
      <c r="T46" s="14"/>
      <c r="U46" s="7" t="str">
        <f t="shared" si="34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 t="str">
        <f t="shared" si="32"/>
        <v>------</v>
      </c>
      <c r="N47" s="26" t="e">
        <f>VLOOKUP(P47,ch!$A$1:$B$32,2,0)</f>
        <v>#N/A</v>
      </c>
      <c r="O47" s="10"/>
      <c r="P47" s="29"/>
      <c r="Q47" s="7" t="str">
        <f t="shared" si="33"/>
        <v>--</v>
      </c>
      <c r="R47" s="14"/>
      <c r="S47" s="14"/>
      <c r="T47" s="14"/>
      <c r="U47" s="7" t="str">
        <f t="shared" si="34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 t="str">
        <f t="shared" si="32"/>
        <v>------</v>
      </c>
      <c r="N48" s="26" t="e">
        <f>VLOOKUP(P48,ch!$A$1:$B$32,2,0)</f>
        <v>#N/A</v>
      </c>
      <c r="O48" s="10"/>
      <c r="P48" s="29"/>
      <c r="Q48" s="7" t="str">
        <f t="shared" si="33"/>
        <v>--</v>
      </c>
      <c r="R48" s="14"/>
      <c r="S48" s="14"/>
      <c r="T48" s="14"/>
      <c r="U48" s="7" t="str">
        <f t="shared" si="34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 t="str">
        <f t="shared" si="32"/>
        <v>------</v>
      </c>
      <c r="N49" s="26" t="e">
        <f>VLOOKUP(P49,ch!$A$1:$B$32,2,0)</f>
        <v>#N/A</v>
      </c>
      <c r="O49" s="10"/>
      <c r="P49" s="29"/>
      <c r="Q49" s="7" t="str">
        <f t="shared" si="33"/>
        <v>--</v>
      </c>
      <c r="R49" s="14"/>
      <c r="S49" s="14"/>
      <c r="T49" s="14"/>
      <c r="U49" s="7" t="str">
        <f t="shared" si="34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 t="str">
        <f t="shared" si="32"/>
        <v>------</v>
      </c>
      <c r="N50" s="26" t="e">
        <f>VLOOKUP(P50,ch!$A$1:$B$32,2,0)</f>
        <v>#N/A</v>
      </c>
      <c r="O50" s="10"/>
      <c r="P50" s="29"/>
      <c r="Q50" s="7" t="str">
        <f t="shared" si="33"/>
        <v>--</v>
      </c>
      <c r="R50" s="14"/>
      <c r="S50" s="14"/>
      <c r="T50" s="14"/>
      <c r="U50" s="7" t="str">
        <f t="shared" si="34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 t="str">
        <f t="shared" si="32"/>
        <v>------</v>
      </c>
      <c r="N51" s="26" t="e">
        <f>VLOOKUP(P51,ch!$A$1:$B$32,2,0)</f>
        <v>#N/A</v>
      </c>
      <c r="O51" s="10"/>
      <c r="P51" s="29"/>
      <c r="Q51" s="7" t="str">
        <f t="shared" si="33"/>
        <v>--</v>
      </c>
      <c r="R51" s="14"/>
      <c r="S51" s="14"/>
      <c r="T51" s="14"/>
      <c r="U51" s="7" t="str">
        <f t="shared" si="34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 t="str">
        <f t="shared" si="32"/>
        <v>------</v>
      </c>
      <c r="N52" s="26" t="e">
        <f>VLOOKUP(P52,ch!$A$1:$B$32,2,0)</f>
        <v>#N/A</v>
      </c>
      <c r="O52" s="10"/>
      <c r="P52" s="29"/>
      <c r="Q52" s="7" t="str">
        <f t="shared" si="33"/>
        <v>--</v>
      </c>
      <c r="R52" s="14"/>
      <c r="S52" s="14"/>
      <c r="T52" s="14"/>
      <c r="U52" s="7" t="str">
        <f t="shared" si="34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 t="str">
        <f t="shared" si="32"/>
        <v>------</v>
      </c>
      <c r="N53" s="26" t="e">
        <f>VLOOKUP(P53,ch!$A$1:$B$32,2,0)</f>
        <v>#N/A</v>
      </c>
      <c r="O53" s="10"/>
      <c r="P53" s="29"/>
      <c r="Q53" s="7" t="str">
        <f t="shared" si="33"/>
        <v>--</v>
      </c>
      <c r="R53" s="14"/>
      <c r="S53" s="14"/>
      <c r="T53" s="14"/>
      <c r="U53" s="7" t="str">
        <f t="shared" si="34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 t="str">
        <f t="shared" si="32"/>
        <v>------</v>
      </c>
      <c r="N54" s="26" t="e">
        <f>VLOOKUP(P54,ch!$A$1:$B$32,2,0)</f>
        <v>#N/A</v>
      </c>
      <c r="O54" s="10"/>
      <c r="P54" s="29"/>
      <c r="Q54" s="7" t="str">
        <f t="shared" si="33"/>
        <v>--</v>
      </c>
      <c r="R54" s="14"/>
      <c r="S54" s="14"/>
      <c r="T54" s="14"/>
      <c r="U54" s="7" t="str">
        <f t="shared" si="34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 t="str">
        <f t="shared" si="32"/>
        <v>------</v>
      </c>
      <c r="N55" s="26" t="e">
        <f>VLOOKUP(P55,ch!$A$1:$B$32,2,0)</f>
        <v>#N/A</v>
      </c>
      <c r="O55" s="10"/>
      <c r="P55" s="29"/>
      <c r="Q55" s="7" t="str">
        <f t="shared" si="33"/>
        <v>--</v>
      </c>
      <c r="R55" s="14"/>
      <c r="S55" s="14"/>
      <c r="T55" s="14"/>
      <c r="U55" s="7" t="str">
        <f t="shared" si="34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 t="str">
        <f t="shared" si="32"/>
        <v>------</v>
      </c>
      <c r="N56" s="26" t="e">
        <f>VLOOKUP(P56,ch!$A$1:$B$32,2,0)</f>
        <v>#N/A</v>
      </c>
      <c r="O56" s="10"/>
      <c r="P56" s="29"/>
      <c r="Q56" s="7" t="str">
        <f t="shared" si="33"/>
        <v>--</v>
      </c>
      <c r="R56" s="14"/>
      <c r="S56" s="14"/>
      <c r="T56" s="14"/>
      <c r="U56" s="7" t="str">
        <f t="shared" si="34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 t="str">
        <f t="shared" si="32"/>
        <v>------</v>
      </c>
      <c r="N57" s="26" t="e">
        <f>VLOOKUP(P57,ch!$A$1:$B$32,2,0)</f>
        <v>#N/A</v>
      </c>
      <c r="O57" s="10"/>
      <c r="P57" s="29"/>
      <c r="Q57" s="7" t="str">
        <f t="shared" si="33"/>
        <v>--</v>
      </c>
      <c r="R57" s="14"/>
      <c r="S57" s="14"/>
      <c r="T57" s="14"/>
      <c r="U57" s="7" t="str">
        <f t="shared" si="34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 t="str">
        <f t="shared" si="32"/>
        <v>------</v>
      </c>
      <c r="N58" s="26" t="e">
        <f>VLOOKUP(P58,ch!$A$1:$B$32,2,0)</f>
        <v>#N/A</v>
      </c>
      <c r="O58" s="10"/>
      <c r="P58" s="29"/>
      <c r="Q58" s="7" t="str">
        <f t="shared" si="33"/>
        <v>--</v>
      </c>
      <c r="R58" s="14"/>
      <c r="S58" s="14"/>
      <c r="T58" s="14"/>
      <c r="U58" s="7" t="str">
        <f t="shared" si="34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ht="15"/>
    <row r="63" spans="1:21" ht="15"/>
    <row r="64" spans="1:21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</sheetData>
  <phoneticPr fontId="3" type="noConversion"/>
  <conditionalFormatting sqref="I62:L1048576 I1:L1">
    <cfRule type="duplicateValues" dxfId="28" priority="5"/>
  </conditionalFormatting>
  <conditionalFormatting sqref="L2:L61">
    <cfRule type="duplicateValues" dxfId="2" priority="71"/>
  </conditionalFormatting>
  <conditionalFormatting sqref="I2:L61">
    <cfRule type="duplicateValues" dxfId="1" priority="72"/>
  </conditionalFormatting>
  <conditionalFormatting sqref="I2:J61">
    <cfRule type="duplicateValues" dxfId="0" priority="7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25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9"/>
  <sheetViews>
    <sheetView topLeftCell="A36" workbookViewId="0">
      <selection activeCell="F66" activeCellId="1" sqref="A40:XFD63 F66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3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12" t="s">
        <v>76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12" t="s">
        <v>80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12" t="s">
        <v>82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12" t="s">
        <v>85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12" t="s">
        <v>87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12" t="s">
        <v>90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12" t="s">
        <v>92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12" t="s">
        <v>95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12" t="s">
        <v>97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12" t="s">
        <v>99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12" t="s">
        <v>101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12" t="s">
        <v>141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12" t="s">
        <v>104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12" t="s">
        <v>109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12" t="s">
        <v>112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12" t="s">
        <v>115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12" t="s">
        <v>121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12" t="s">
        <v>125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12" t="s">
        <v>127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12" t="s">
        <v>129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12" t="s">
        <v>131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12" t="s">
        <v>133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12" t="s">
        <v>135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12" t="s">
        <v>137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12" t="s">
        <v>206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12" t="s">
        <v>241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12" t="s">
        <v>249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12" t="s">
        <v>238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12" t="s">
        <v>245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12" t="s">
        <v>213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12" t="s">
        <v>214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12" t="s">
        <v>215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12" t="s">
        <v>216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12" t="s">
        <v>217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12" t="s">
        <v>218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12" t="s">
        <v>219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12" t="s">
        <v>220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12" t="s">
        <v>221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12" t="s">
        <v>222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12" t="s">
        <v>223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12" t="s">
        <v>224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12" t="s">
        <v>225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12" t="s">
        <v>226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12" t="s">
        <v>227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12" t="s">
        <v>228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12" t="s">
        <v>229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12" t="s">
        <v>230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12" t="s">
        <v>231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12" t="s">
        <v>232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12" t="s">
        <v>233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12" t="s">
        <v>234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12" t="s">
        <v>333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12" t="s">
        <v>334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12" t="s">
        <v>280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12" t="s">
        <v>282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12" t="s">
        <v>303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12" t="s">
        <v>306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12" t="s">
        <v>309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12" t="s">
        <v>312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12" t="s">
        <v>336</v>
      </c>
      <c r="J70" s="19" t="s">
        <v>337</v>
      </c>
      <c r="K70" s="7" t="str">
        <f t="shared" si="8"/>
        <v>武汉威伟机械</v>
      </c>
      <c r="L70" s="26" t="str">
        <f>VLOOKUP(N70,ch!$A$1:$B$31,2,0)</f>
        <v>鄂ANH299</v>
      </c>
      <c r="M70" s="26" t="s">
        <v>165</v>
      </c>
      <c r="N70" s="29" t="s">
        <v>58</v>
      </c>
      <c r="O70" s="7" t="str">
        <f t="shared" si="9"/>
        <v>9.6米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12" t="s">
        <v>253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12" t="s">
        <v>254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12" t="s">
        <v>257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12" t="s">
        <v>258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12" t="s">
        <v>260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12" t="s">
        <v>266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12" t="s">
        <v>268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12" t="s">
        <v>270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12" t="s">
        <v>272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12" t="s">
        <v>274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12" t="s">
        <v>277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12" t="s">
        <v>284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12" t="s">
        <v>287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12" t="s">
        <v>290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12" t="s">
        <v>292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12" t="s">
        <v>294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12" t="s">
        <v>296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12" t="s">
        <v>298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12" t="s">
        <v>300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12" t="s">
        <v>316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12" t="s">
        <v>329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12" t="s">
        <v>330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12" t="s">
        <v>331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12" t="s">
        <v>321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12" t="s">
        <v>323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12" t="s">
        <v>325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12" t="s">
        <v>327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12" t="s">
        <v>340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12" t="s">
        <v>356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12" t="s">
        <v>361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12" t="s">
        <v>343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12" t="s">
        <v>352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12" t="s">
        <v>354</v>
      </c>
      <c r="J103" s="19" t="s">
        <v>355</v>
      </c>
      <c r="K103" s="7" t="str">
        <f t="shared" si="14"/>
        <v>武汉威伟机械</v>
      </c>
      <c r="L103" s="26" t="str">
        <f>VLOOKUP(N103,ch!$A$1:$B$31,2,0)</f>
        <v>鄂ANH299</v>
      </c>
      <c r="M103" s="26" t="s">
        <v>165</v>
      </c>
      <c r="N103" s="29" t="s">
        <v>58</v>
      </c>
      <c r="O103" s="7" t="str">
        <f t="shared" si="15"/>
        <v>9.6米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12" t="s">
        <v>346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12" t="s">
        <v>348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12" t="s">
        <v>350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12" t="s">
        <v>359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12" t="s">
        <v>386</v>
      </c>
      <c r="J108" s="19" t="s">
        <v>388</v>
      </c>
      <c r="K108" s="7" t="str">
        <f t="shared" si="14"/>
        <v>武汉威伟机械</v>
      </c>
      <c r="L108" s="26" t="str">
        <f>VLOOKUP(N108,ch!$A$1:$B$31,2,0)</f>
        <v>鄂ANH299</v>
      </c>
      <c r="M108" s="10"/>
      <c r="N108" s="29" t="s">
        <v>58</v>
      </c>
      <c r="O108" s="7" t="str">
        <f t="shared" si="15"/>
        <v>9.6米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12" t="s">
        <v>395</v>
      </c>
      <c r="J109" s="19" t="s">
        <v>397</v>
      </c>
      <c r="K109" s="7" t="str">
        <f t="shared" si="14"/>
        <v>武汉威伟机械</v>
      </c>
      <c r="L109" s="26" t="str">
        <f>VLOOKUP(N109,ch!$A$1:$B$31,2,0)</f>
        <v>鄂ANH299</v>
      </c>
      <c r="M109" s="10"/>
      <c r="N109" s="29" t="s">
        <v>58</v>
      </c>
      <c r="O109" s="7" t="str">
        <f t="shared" si="15"/>
        <v>9.6米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12" t="s">
        <v>401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12" t="s">
        <v>404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12" t="s">
        <v>406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12" t="s">
        <v>408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12" t="s">
        <v>410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12" t="s">
        <v>412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12" t="s">
        <v>414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12" t="s">
        <v>416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12" t="s">
        <v>371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12" t="s">
        <v>374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12" t="s">
        <v>377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12" t="s">
        <v>379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12" t="s">
        <v>381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12" t="s">
        <v>383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12" t="s">
        <v>393</v>
      </c>
      <c r="J124" s="19" t="s">
        <v>394</v>
      </c>
      <c r="K124" s="7" t="str">
        <f t="shared" si="14"/>
        <v>武汉威伟机械</v>
      </c>
      <c r="L124" s="26" t="str">
        <f>VLOOKUP(N124,ch!$A$1:$B$31,2,0)</f>
        <v>鄂ANH299</v>
      </c>
      <c r="M124" s="10"/>
      <c r="N124" s="29" t="s">
        <v>58</v>
      </c>
      <c r="O124" s="7" t="str">
        <f t="shared" si="19"/>
        <v>9.6米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12" t="s">
        <v>418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12" t="s">
        <v>420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12" t="s">
        <v>422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12" t="s">
        <v>424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12" t="s">
        <v>426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12" t="s">
        <v>428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12" t="s">
        <v>432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12" t="s">
        <v>434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12" t="s">
        <v>436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12" t="s">
        <v>453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12" t="s">
        <v>455</v>
      </c>
      <c r="J135" s="19" t="s">
        <v>456</v>
      </c>
      <c r="K135" s="7" t="str">
        <f t="shared" si="22"/>
        <v>武汉威伟机械</v>
      </c>
      <c r="L135" s="26" t="str">
        <f>VLOOKUP(N135,ch!$A$1:$B$31,2,0)</f>
        <v>鄂ANH299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12" t="s">
        <v>460</v>
      </c>
      <c r="J136" s="19" t="s">
        <v>461</v>
      </c>
      <c r="K136" s="7" t="str">
        <f t="shared" si="22"/>
        <v>武汉威伟机械</v>
      </c>
      <c r="L136" s="26" t="str">
        <f>VLOOKUP(N136,ch!$A$1:$B$31,2,0)</f>
        <v>鄂ANH299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12" t="s">
        <v>462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12" t="s">
        <v>464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12" t="s">
        <v>466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12" t="s">
        <v>475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12" t="s">
        <v>442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12" t="s">
        <v>439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12" t="s">
        <v>444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12" t="s">
        <v>446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12" t="s">
        <v>448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12" t="s">
        <v>450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12" t="s">
        <v>458</v>
      </c>
      <c r="J147" s="19" t="s">
        <v>459</v>
      </c>
      <c r="K147" s="7" t="str">
        <f t="shared" si="22"/>
        <v>武汉威伟机械</v>
      </c>
      <c r="L147" s="26" t="str">
        <f>VLOOKUP(N147,ch!$A$1:$B$31,2,0)</f>
        <v>鄂ANH299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12" t="s">
        <v>469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12" t="s">
        <v>471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12" t="s">
        <v>473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12" t="s">
        <v>477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12" t="s">
        <v>479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12" t="s">
        <v>483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12" t="s">
        <v>485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12" t="s">
        <v>487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12" t="s">
        <v>489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12" t="s">
        <v>491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12" t="s">
        <v>493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12" t="s">
        <v>495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12" t="s">
        <v>497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20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12" t="s">
        <v>566</v>
      </c>
      <c r="J161" s="40" t="s">
        <v>567</v>
      </c>
      <c r="K161" s="10" t="s">
        <v>691</v>
      </c>
      <c r="L161" s="7" t="str">
        <f t="shared" ref="L161:L192" si="26">IF(A161&lt;&gt;"","武汉威伟机械","------")</f>
        <v>武汉威伟机械</v>
      </c>
      <c r="M161" s="26" t="str">
        <f>VLOOKUP(O161,ch!$A$1:$B$31,2,0)</f>
        <v>鄂AAW309</v>
      </c>
      <c r="N161" s="10" t="s">
        <v>166</v>
      </c>
      <c r="O161" s="29" t="s">
        <v>144</v>
      </c>
      <c r="P161" s="7" t="str">
        <f t="shared" ref="P161:P192" si="27">IF(A161&lt;&gt;"","9.6米","--")</f>
        <v>9.6米</v>
      </c>
      <c r="Q161" s="14">
        <v>11</v>
      </c>
      <c r="R161" s="14">
        <v>0</v>
      </c>
      <c r="S161" s="14">
        <f t="shared" ref="S161:S189" si="28">SUM(Q161:R161)</f>
        <v>11</v>
      </c>
      <c r="T161" s="7" t="str">
        <f t="shared" ref="T161:T192" si="29">IF(A161&lt;&gt;"","分拣摆渡","----")</f>
        <v>分拣摆渡</v>
      </c>
    </row>
    <row r="162" spans="1:20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12" t="s">
        <v>504</v>
      </c>
      <c r="J162" s="40" t="s">
        <v>568</v>
      </c>
      <c r="K162" s="10" t="s">
        <v>692</v>
      </c>
      <c r="L162" s="7" t="str">
        <f t="shared" si="26"/>
        <v>武汉威伟机械</v>
      </c>
      <c r="M162" s="26" t="str">
        <f>VLOOKUP(O162,ch!$A$1:$B$31,2,0)</f>
        <v>鄂ABY256</v>
      </c>
      <c r="N162" s="10" t="s">
        <v>167</v>
      </c>
      <c r="O162" s="29" t="s">
        <v>251</v>
      </c>
      <c r="P162" s="7" t="str">
        <f t="shared" si="27"/>
        <v>9.6米</v>
      </c>
      <c r="Q162" s="14">
        <v>14</v>
      </c>
      <c r="R162" s="14">
        <v>0</v>
      </c>
      <c r="S162" s="14">
        <f t="shared" si="28"/>
        <v>14</v>
      </c>
      <c r="T162" s="7" t="str">
        <f t="shared" si="29"/>
        <v>分拣摆渡</v>
      </c>
    </row>
    <row r="163" spans="1:20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12" t="s">
        <v>506</v>
      </c>
      <c r="J163" s="40" t="s">
        <v>569</v>
      </c>
      <c r="K163" s="10" t="s">
        <v>693</v>
      </c>
      <c r="L163" s="7" t="str">
        <f t="shared" si="26"/>
        <v>武汉威伟机械</v>
      </c>
      <c r="M163" s="26" t="str">
        <f>VLOOKUP(O163,ch!$A$1:$B$31,2,0)</f>
        <v>鄂ABY277</v>
      </c>
      <c r="N163" s="10" t="s">
        <v>168</v>
      </c>
      <c r="O163" s="29" t="s">
        <v>192</v>
      </c>
      <c r="P163" s="7" t="str">
        <f t="shared" si="27"/>
        <v>9.6米</v>
      </c>
      <c r="Q163" s="14">
        <v>8</v>
      </c>
      <c r="R163" s="14">
        <v>0</v>
      </c>
      <c r="S163" s="14">
        <f t="shared" si="28"/>
        <v>8</v>
      </c>
      <c r="T163" s="7" t="str">
        <f t="shared" si="29"/>
        <v>分拣摆渡</v>
      </c>
    </row>
    <row r="164" spans="1:20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12" t="s">
        <v>508</v>
      </c>
      <c r="J164" s="40" t="s">
        <v>570</v>
      </c>
      <c r="K164" s="10" t="s">
        <v>694</v>
      </c>
      <c r="L164" s="7" t="str">
        <f t="shared" si="26"/>
        <v>武汉威伟机械</v>
      </c>
      <c r="M164" s="26" t="str">
        <f>VLOOKUP(O164,ch!$A$1:$B$32,2,0)</f>
        <v>粤BGR032</v>
      </c>
      <c r="N164" s="10" t="s">
        <v>511</v>
      </c>
      <c r="O164" s="29" t="s">
        <v>66</v>
      </c>
      <c r="P164" s="7" t="str">
        <f t="shared" si="27"/>
        <v>9.6米</v>
      </c>
      <c r="Q164" s="14">
        <v>9</v>
      </c>
      <c r="R164" s="14">
        <v>0</v>
      </c>
      <c r="S164" s="14">
        <f t="shared" si="28"/>
        <v>9</v>
      </c>
      <c r="T164" s="7" t="str">
        <f t="shared" si="29"/>
        <v>分拣摆渡</v>
      </c>
    </row>
    <row r="165" spans="1:20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515</v>
      </c>
      <c r="F165" s="11" t="s">
        <v>468</v>
      </c>
      <c r="G165" s="11" t="s">
        <v>31</v>
      </c>
      <c r="H165" s="11" t="s">
        <v>431</v>
      </c>
      <c r="I165" s="12" t="s">
        <v>513</v>
      </c>
      <c r="J165" s="40" t="s">
        <v>571</v>
      </c>
      <c r="K165" s="10" t="s">
        <v>695</v>
      </c>
      <c r="L165" s="7" t="str">
        <f t="shared" si="26"/>
        <v>武汉威伟机械</v>
      </c>
      <c r="M165" s="26" t="str">
        <f>VLOOKUP(O165,ch!$A$1:$B$32,2,0)</f>
        <v>鄂ABY256</v>
      </c>
      <c r="N165" s="10" t="s">
        <v>167</v>
      </c>
      <c r="O165" s="29" t="s">
        <v>251</v>
      </c>
      <c r="P165" s="7" t="str">
        <f t="shared" si="27"/>
        <v>9.6米</v>
      </c>
      <c r="Q165" s="14">
        <v>4</v>
      </c>
      <c r="R165" s="14">
        <v>0</v>
      </c>
      <c r="S165" s="14">
        <f t="shared" si="28"/>
        <v>4</v>
      </c>
      <c r="T165" s="7" t="str">
        <f t="shared" si="29"/>
        <v>分拣摆渡</v>
      </c>
    </row>
    <row r="166" spans="1:20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515</v>
      </c>
      <c r="F166" s="11" t="s">
        <v>468</v>
      </c>
      <c r="G166" s="11" t="s">
        <v>31</v>
      </c>
      <c r="H166" s="11" t="s">
        <v>431</v>
      </c>
      <c r="I166" s="12" t="s">
        <v>516</v>
      </c>
      <c r="J166" s="40" t="s">
        <v>572</v>
      </c>
      <c r="K166" s="10" t="s">
        <v>696</v>
      </c>
      <c r="L166" s="7" t="str">
        <f t="shared" si="26"/>
        <v>武汉威伟机械</v>
      </c>
      <c r="M166" s="26" t="str">
        <f>VLOOKUP(O166,ch!$A$1:$B$32,2,0)</f>
        <v>鄂ANH299</v>
      </c>
      <c r="N166" s="10" t="s">
        <v>165</v>
      </c>
      <c r="O166" s="29" t="s">
        <v>58</v>
      </c>
      <c r="P166" s="7" t="str">
        <f t="shared" si="27"/>
        <v>9.6米</v>
      </c>
      <c r="Q166" s="14">
        <v>13</v>
      </c>
      <c r="R166" s="14">
        <v>0</v>
      </c>
      <c r="S166" s="14">
        <f t="shared" si="28"/>
        <v>13</v>
      </c>
      <c r="T166" s="7" t="str">
        <f t="shared" si="29"/>
        <v>分拣摆渡</v>
      </c>
    </row>
    <row r="167" spans="1:20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515</v>
      </c>
      <c r="F167" s="11" t="s">
        <v>518</v>
      </c>
      <c r="G167" s="11" t="s">
        <v>31</v>
      </c>
      <c r="H167" s="11" t="s">
        <v>431</v>
      </c>
      <c r="I167" s="12" t="s">
        <v>519</v>
      </c>
      <c r="J167" s="40" t="s">
        <v>573</v>
      </c>
      <c r="K167" s="10" t="s">
        <v>697</v>
      </c>
      <c r="L167" s="7" t="str">
        <f t="shared" si="26"/>
        <v>武汉威伟机械</v>
      </c>
      <c r="M167" s="26" t="str">
        <f>VLOOKUP(O167,ch!$A$1:$B$32,2,0)</f>
        <v>鄂AZV377</v>
      </c>
      <c r="N167" s="10" t="s">
        <v>176</v>
      </c>
      <c r="O167" s="29" t="s">
        <v>240</v>
      </c>
      <c r="P167" s="7" t="str">
        <f t="shared" si="27"/>
        <v>9.6米</v>
      </c>
      <c r="Q167" s="14">
        <v>12</v>
      </c>
      <c r="R167" s="14">
        <v>0</v>
      </c>
      <c r="S167" s="14">
        <f t="shared" si="28"/>
        <v>12</v>
      </c>
      <c r="T167" s="7" t="str">
        <f t="shared" si="29"/>
        <v>分拣摆渡</v>
      </c>
    </row>
    <row r="168" spans="1:20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515</v>
      </c>
      <c r="F168" s="11" t="s">
        <v>468</v>
      </c>
      <c r="G168" s="11" t="s">
        <v>31</v>
      </c>
      <c r="H168" s="11" t="s">
        <v>431</v>
      </c>
      <c r="I168" s="12" t="s">
        <v>521</v>
      </c>
      <c r="J168" s="40" t="s">
        <v>574</v>
      </c>
      <c r="K168" s="10" t="s">
        <v>698</v>
      </c>
      <c r="L168" s="7" t="str">
        <f t="shared" si="26"/>
        <v>武汉威伟机械</v>
      </c>
      <c r="M168" s="26" t="str">
        <f>VLOOKUP(O168,ch!$A$1:$B$32,2,0)</f>
        <v>鄂ANH299</v>
      </c>
      <c r="N168" s="10" t="s">
        <v>165</v>
      </c>
      <c r="O168" s="29" t="s">
        <v>58</v>
      </c>
      <c r="P168" s="7" t="str">
        <f t="shared" si="27"/>
        <v>9.6米</v>
      </c>
      <c r="Q168" s="14">
        <v>11</v>
      </c>
      <c r="R168" s="14">
        <v>0</v>
      </c>
      <c r="S168" s="14">
        <f t="shared" si="28"/>
        <v>11</v>
      </c>
      <c r="T168" s="7" t="str">
        <f t="shared" si="29"/>
        <v>分拣摆渡</v>
      </c>
    </row>
    <row r="169" spans="1:20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12" t="s">
        <v>523</v>
      </c>
      <c r="J169" s="40" t="s">
        <v>575</v>
      </c>
      <c r="K169" s="10" t="s">
        <v>699</v>
      </c>
      <c r="L169" s="7" t="str">
        <f t="shared" si="26"/>
        <v>武汉威伟机械</v>
      </c>
      <c r="M169" s="26" t="str">
        <f>VLOOKUP(O169,ch!$A$1:$B$32,2,0)</f>
        <v>鄂AMT870</v>
      </c>
      <c r="N169" s="10" t="s">
        <v>164</v>
      </c>
      <c r="O169" s="29" t="s">
        <v>373</v>
      </c>
      <c r="P169" s="7" t="str">
        <f t="shared" si="27"/>
        <v>9.6米</v>
      </c>
      <c r="Q169" s="14">
        <v>15</v>
      </c>
      <c r="R169" s="14">
        <v>0</v>
      </c>
      <c r="S169" s="14">
        <f t="shared" si="28"/>
        <v>15</v>
      </c>
      <c r="T169" s="7" t="str">
        <f t="shared" si="29"/>
        <v>分拣摆渡</v>
      </c>
    </row>
    <row r="170" spans="1:20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12" t="s">
        <v>525</v>
      </c>
      <c r="J170" s="40" t="s">
        <v>576</v>
      </c>
      <c r="K170" s="10" t="s">
        <v>700</v>
      </c>
      <c r="L170" s="7" t="str">
        <f t="shared" si="26"/>
        <v>武汉威伟机械</v>
      </c>
      <c r="M170" s="26" t="str">
        <f>VLOOKUP(O170,ch!$A$1:$B$32,2,0)</f>
        <v>鄂AMT870</v>
      </c>
      <c r="N170" s="10" t="s">
        <v>164</v>
      </c>
      <c r="O170" s="29" t="s">
        <v>373</v>
      </c>
      <c r="P170" s="7" t="str">
        <f t="shared" si="27"/>
        <v>9.6米</v>
      </c>
      <c r="Q170" s="14">
        <v>14</v>
      </c>
      <c r="R170" s="14">
        <v>0</v>
      </c>
      <c r="S170" s="14">
        <f t="shared" si="28"/>
        <v>14</v>
      </c>
      <c r="T170" s="7" t="str">
        <f t="shared" si="29"/>
        <v>分拣摆渡</v>
      </c>
    </row>
    <row r="171" spans="1:20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12" t="s">
        <v>527</v>
      </c>
      <c r="J171" s="40" t="s">
        <v>577</v>
      </c>
      <c r="K171" s="10" t="s">
        <v>701</v>
      </c>
      <c r="L171" s="7" t="str">
        <f t="shared" si="26"/>
        <v>武汉威伟机械</v>
      </c>
      <c r="M171" s="26" t="str">
        <f>VLOOKUP(O171,ch!$A$1:$B$32,2,0)</f>
        <v>鄂AMT870</v>
      </c>
      <c r="N171" s="10" t="s">
        <v>164</v>
      </c>
      <c r="O171" s="29" t="s">
        <v>373</v>
      </c>
      <c r="P171" s="7" t="str">
        <f t="shared" si="27"/>
        <v>9.6米</v>
      </c>
      <c r="Q171" s="14">
        <v>14</v>
      </c>
      <c r="R171" s="14">
        <v>0</v>
      </c>
      <c r="S171" s="14">
        <f t="shared" si="28"/>
        <v>14</v>
      </c>
      <c r="T171" s="7" t="str">
        <f t="shared" si="29"/>
        <v>分拣摆渡</v>
      </c>
    </row>
    <row r="172" spans="1:20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12" t="s">
        <v>529</v>
      </c>
      <c r="J172" s="40" t="s">
        <v>578</v>
      </c>
      <c r="K172" s="10" t="s">
        <v>702</v>
      </c>
      <c r="L172" s="7" t="str">
        <f t="shared" si="26"/>
        <v>武汉威伟机械</v>
      </c>
      <c r="M172" s="26" t="str">
        <f>VLOOKUP(O172,ch!$A$1:$B$32,2,0)</f>
        <v>鄂AMT870</v>
      </c>
      <c r="N172" s="10" t="s">
        <v>164</v>
      </c>
      <c r="O172" s="29" t="s">
        <v>373</v>
      </c>
      <c r="P172" s="7" t="str">
        <f t="shared" si="27"/>
        <v>9.6米</v>
      </c>
      <c r="Q172" s="14">
        <v>14</v>
      </c>
      <c r="R172" s="14">
        <v>0</v>
      </c>
      <c r="S172" s="14">
        <f t="shared" si="28"/>
        <v>14</v>
      </c>
      <c r="T172" s="7" t="str">
        <f t="shared" si="29"/>
        <v>分拣摆渡</v>
      </c>
    </row>
    <row r="173" spans="1:20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12" t="s">
        <v>532</v>
      </c>
      <c r="J173" s="40" t="s">
        <v>579</v>
      </c>
      <c r="K173" s="10" t="s">
        <v>703</v>
      </c>
      <c r="L173" s="7" t="str">
        <f t="shared" si="26"/>
        <v>武汉威伟机械</v>
      </c>
      <c r="M173" s="26" t="str">
        <f>VLOOKUP(O173,ch!$A$1:$B$32,2,0)</f>
        <v>鄂AMT870</v>
      </c>
      <c r="N173" s="10" t="s">
        <v>164</v>
      </c>
      <c r="O173" s="29" t="s">
        <v>373</v>
      </c>
      <c r="P173" s="7" t="str">
        <f t="shared" si="27"/>
        <v>9.6米</v>
      </c>
      <c r="Q173" s="14">
        <v>12</v>
      </c>
      <c r="R173" s="14">
        <v>0</v>
      </c>
      <c r="S173" s="14">
        <f t="shared" si="28"/>
        <v>12</v>
      </c>
      <c r="T173" s="7" t="str">
        <f t="shared" si="29"/>
        <v>分拣摆渡</v>
      </c>
    </row>
    <row r="174" spans="1:20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12" t="s">
        <v>534</v>
      </c>
      <c r="J174" s="40" t="s">
        <v>580</v>
      </c>
      <c r="K174" s="10" t="s">
        <v>704</v>
      </c>
      <c r="L174" s="7" t="str">
        <f t="shared" si="26"/>
        <v>武汉威伟机械</v>
      </c>
      <c r="M174" s="26" t="str">
        <f>VLOOKUP(O174,ch!$A$1:$B$32,2,0)</f>
        <v>鄂AF1588</v>
      </c>
      <c r="N174" s="10" t="s">
        <v>163</v>
      </c>
      <c r="O174" s="29" t="s">
        <v>117</v>
      </c>
      <c r="P174" s="7" t="str">
        <f t="shared" si="27"/>
        <v>9.6米</v>
      </c>
      <c r="Q174" s="14">
        <v>14</v>
      </c>
      <c r="R174" s="14">
        <v>0</v>
      </c>
      <c r="S174" s="14">
        <f t="shared" si="28"/>
        <v>14</v>
      </c>
      <c r="T174" s="7" t="str">
        <f t="shared" si="29"/>
        <v>分拣摆渡</v>
      </c>
    </row>
    <row r="175" spans="1:20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12" t="s">
        <v>536</v>
      </c>
      <c r="J175" s="40" t="s">
        <v>581</v>
      </c>
      <c r="K175" s="10" t="s">
        <v>705</v>
      </c>
      <c r="L175" s="7" t="str">
        <f t="shared" si="26"/>
        <v>武汉威伟机械</v>
      </c>
      <c r="M175" s="26" t="str">
        <f>VLOOKUP(O175,ch!$A$1:$B$32,2,0)</f>
        <v>鄂AF1588</v>
      </c>
      <c r="N175" s="10" t="s">
        <v>163</v>
      </c>
      <c r="O175" s="29" t="s">
        <v>117</v>
      </c>
      <c r="P175" s="7" t="str">
        <f t="shared" si="27"/>
        <v>9.6米</v>
      </c>
      <c r="Q175" s="14">
        <v>14</v>
      </c>
      <c r="R175" s="14">
        <v>0</v>
      </c>
      <c r="S175" s="14">
        <f t="shared" si="28"/>
        <v>14</v>
      </c>
      <c r="T175" s="7" t="str">
        <f t="shared" si="29"/>
        <v>分拣摆渡</v>
      </c>
    </row>
    <row r="176" spans="1:20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12" t="s">
        <v>538</v>
      </c>
      <c r="J176" s="40" t="s">
        <v>582</v>
      </c>
      <c r="K176" s="10" t="s">
        <v>706</v>
      </c>
      <c r="L176" s="7" t="str">
        <f t="shared" si="26"/>
        <v>武汉威伟机械</v>
      </c>
      <c r="M176" s="26" t="str">
        <f>VLOOKUP(O176,ch!$A$1:$B$32,2,0)</f>
        <v>鄂AF1588</v>
      </c>
      <c r="N176" s="10" t="s">
        <v>163</v>
      </c>
      <c r="O176" s="29" t="s">
        <v>117</v>
      </c>
      <c r="P176" s="7" t="str">
        <f t="shared" si="27"/>
        <v>9.6米</v>
      </c>
      <c r="Q176" s="14">
        <v>14</v>
      </c>
      <c r="R176" s="14">
        <v>0</v>
      </c>
      <c r="S176" s="14">
        <f t="shared" si="28"/>
        <v>14</v>
      </c>
      <c r="T176" s="7" t="str">
        <f t="shared" si="29"/>
        <v>分拣摆渡</v>
      </c>
    </row>
    <row r="177" spans="1:20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12" t="s">
        <v>540</v>
      </c>
      <c r="J177" s="40" t="s">
        <v>583</v>
      </c>
      <c r="K177" s="10" t="s">
        <v>707</v>
      </c>
      <c r="L177" s="7" t="str">
        <f t="shared" si="26"/>
        <v>武汉威伟机械</v>
      </c>
      <c r="M177" s="26" t="str">
        <f>VLOOKUP(O177,ch!$A$1:$B$32,2,0)</f>
        <v>鄂AF1588</v>
      </c>
      <c r="N177" s="10" t="s">
        <v>163</v>
      </c>
      <c r="O177" s="29" t="s">
        <v>117</v>
      </c>
      <c r="P177" s="7" t="str">
        <f t="shared" si="27"/>
        <v>9.6米</v>
      </c>
      <c r="Q177" s="14">
        <v>14</v>
      </c>
      <c r="R177" s="14">
        <v>0</v>
      </c>
      <c r="S177" s="14">
        <f t="shared" si="28"/>
        <v>14</v>
      </c>
      <c r="T177" s="7" t="str">
        <f t="shared" si="29"/>
        <v>分拣摆渡</v>
      </c>
    </row>
    <row r="178" spans="1:20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12" t="s">
        <v>564</v>
      </c>
      <c r="J178" s="40" t="s">
        <v>584</v>
      </c>
      <c r="K178" s="10" t="s">
        <v>708</v>
      </c>
      <c r="L178" s="7" t="str">
        <f t="shared" si="26"/>
        <v>武汉威伟机械</v>
      </c>
      <c r="M178" s="26" t="str">
        <f>VLOOKUP(O178,ch!$A$1:$B$32,2,0)</f>
        <v>鄂AF1588</v>
      </c>
      <c r="N178" s="10" t="s">
        <v>163</v>
      </c>
      <c r="O178" s="29" t="s">
        <v>117</v>
      </c>
      <c r="P178" s="7" t="str">
        <f t="shared" si="27"/>
        <v>9.6米</v>
      </c>
      <c r="Q178" s="14">
        <v>14</v>
      </c>
      <c r="R178" s="14">
        <v>0</v>
      </c>
      <c r="S178" s="14">
        <f t="shared" si="28"/>
        <v>14</v>
      </c>
      <c r="T178" s="7" t="str">
        <f t="shared" si="29"/>
        <v>分拣摆渡</v>
      </c>
    </row>
    <row r="179" spans="1:20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12" t="s">
        <v>542</v>
      </c>
      <c r="J179" s="40" t="s">
        <v>585</v>
      </c>
      <c r="K179" s="10" t="s">
        <v>709</v>
      </c>
      <c r="L179" s="7" t="str">
        <f t="shared" si="26"/>
        <v>武汉威伟机械</v>
      </c>
      <c r="M179" s="26" t="str">
        <f>VLOOKUP(O179,ch!$A$1:$B$32,2,0)</f>
        <v>鄂AF1588</v>
      </c>
      <c r="N179" s="10" t="s">
        <v>163</v>
      </c>
      <c r="O179" s="29" t="s">
        <v>117</v>
      </c>
      <c r="P179" s="7" t="str">
        <f t="shared" si="27"/>
        <v>9.6米</v>
      </c>
      <c r="Q179" s="14">
        <v>14</v>
      </c>
      <c r="R179" s="14">
        <v>0</v>
      </c>
      <c r="S179" s="14">
        <f t="shared" si="28"/>
        <v>14</v>
      </c>
      <c r="T179" s="7" t="str">
        <f t="shared" si="29"/>
        <v>分拣摆渡</v>
      </c>
    </row>
    <row r="180" spans="1:20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12" t="s">
        <v>544</v>
      </c>
      <c r="J180" s="40" t="s">
        <v>586</v>
      </c>
      <c r="K180" s="10" t="s">
        <v>710</v>
      </c>
      <c r="L180" s="7" t="str">
        <f t="shared" si="26"/>
        <v>武汉威伟机械</v>
      </c>
      <c r="M180" s="26" t="str">
        <f>VLOOKUP(O180,ch!$A$1:$B$32,2,0)</f>
        <v>鄂AF1588</v>
      </c>
      <c r="N180" s="10" t="s">
        <v>163</v>
      </c>
      <c r="O180" s="29" t="s">
        <v>117</v>
      </c>
      <c r="P180" s="7" t="str">
        <f t="shared" si="27"/>
        <v>9.6米</v>
      </c>
      <c r="Q180" s="14">
        <v>14</v>
      </c>
      <c r="R180" s="14">
        <v>0</v>
      </c>
      <c r="S180" s="14">
        <f t="shared" si="28"/>
        <v>14</v>
      </c>
      <c r="T180" s="7" t="str">
        <f t="shared" si="29"/>
        <v>分拣摆渡</v>
      </c>
    </row>
    <row r="181" spans="1:20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12" t="s">
        <v>546</v>
      </c>
      <c r="J181" s="40" t="s">
        <v>587</v>
      </c>
      <c r="K181" s="10" t="s">
        <v>711</v>
      </c>
      <c r="L181" s="7" t="str">
        <f t="shared" si="26"/>
        <v>武汉威伟机械</v>
      </c>
      <c r="M181" s="26" t="str">
        <f>VLOOKUP(O181,ch!$A$1:$B$32,2,0)</f>
        <v>鄂AF1588</v>
      </c>
      <c r="N181" s="10" t="s">
        <v>163</v>
      </c>
      <c r="O181" s="29" t="s">
        <v>117</v>
      </c>
      <c r="P181" s="7" t="str">
        <f t="shared" si="27"/>
        <v>9.6米</v>
      </c>
      <c r="Q181" s="14">
        <v>14</v>
      </c>
      <c r="R181" s="14">
        <v>0</v>
      </c>
      <c r="S181" s="14">
        <f t="shared" si="28"/>
        <v>14</v>
      </c>
      <c r="T181" s="7" t="str">
        <f t="shared" si="29"/>
        <v>分拣摆渡</v>
      </c>
    </row>
    <row r="182" spans="1:20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12" t="s">
        <v>548</v>
      </c>
      <c r="J182" s="40" t="s">
        <v>588</v>
      </c>
      <c r="K182" s="10" t="s">
        <v>712</v>
      </c>
      <c r="L182" s="7" t="str">
        <f t="shared" si="26"/>
        <v>武汉威伟机械</v>
      </c>
      <c r="M182" s="26" t="str">
        <f>VLOOKUP(O182,ch!$A$1:$B$32,2,0)</f>
        <v>鄂AFX299</v>
      </c>
      <c r="N182" s="10" t="s">
        <v>364</v>
      </c>
      <c r="O182" s="29" t="s">
        <v>118</v>
      </c>
      <c r="P182" s="7" t="str">
        <f t="shared" si="27"/>
        <v>9.6米</v>
      </c>
      <c r="Q182" s="14">
        <v>0</v>
      </c>
      <c r="R182" s="14">
        <v>1</v>
      </c>
      <c r="S182" s="14">
        <f t="shared" si="28"/>
        <v>1</v>
      </c>
      <c r="T182" s="7" t="str">
        <f t="shared" si="29"/>
        <v>分拣摆渡</v>
      </c>
    </row>
    <row r="183" spans="1:20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12" t="s">
        <v>550</v>
      </c>
      <c r="J183" s="40" t="s">
        <v>589</v>
      </c>
      <c r="K183" s="10" t="s">
        <v>713</v>
      </c>
      <c r="L183" s="7" t="str">
        <f t="shared" si="26"/>
        <v>武汉威伟机械</v>
      </c>
      <c r="M183" s="26" t="str">
        <f>VLOOKUP(O183,ch!$A$1:$B$32,2,0)</f>
        <v>鄂AFX299</v>
      </c>
      <c r="N183" s="10" t="s">
        <v>364</v>
      </c>
      <c r="O183" s="29" t="s">
        <v>118</v>
      </c>
      <c r="P183" s="7" t="str">
        <f t="shared" si="27"/>
        <v>9.6米</v>
      </c>
      <c r="Q183" s="14">
        <v>1</v>
      </c>
      <c r="R183" s="14">
        <v>0</v>
      </c>
      <c r="S183" s="14">
        <f t="shared" si="28"/>
        <v>1</v>
      </c>
      <c r="T183" s="7" t="str">
        <f t="shared" si="29"/>
        <v>分拣摆渡</v>
      </c>
    </row>
    <row r="184" spans="1:20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12" t="s">
        <v>552</v>
      </c>
      <c r="J184" s="40" t="s">
        <v>590</v>
      </c>
      <c r="K184" s="10" t="s">
        <v>714</v>
      </c>
      <c r="L184" s="7" t="str">
        <f t="shared" si="26"/>
        <v>武汉威伟机械</v>
      </c>
      <c r="M184" s="26" t="str">
        <f>VLOOKUP(O184,ch!$A$1:$B$32,2,0)</f>
        <v>鄂AFX299</v>
      </c>
      <c r="N184" s="10" t="s">
        <v>364</v>
      </c>
      <c r="O184" s="29" t="s">
        <v>118</v>
      </c>
      <c r="P184" s="7" t="str">
        <f t="shared" si="27"/>
        <v>9.6米</v>
      </c>
      <c r="Q184" s="14">
        <v>1</v>
      </c>
      <c r="R184" s="14">
        <v>0</v>
      </c>
      <c r="S184" s="14">
        <f t="shared" si="28"/>
        <v>1</v>
      </c>
      <c r="T184" s="7" t="str">
        <f t="shared" si="29"/>
        <v>分拣摆渡</v>
      </c>
    </row>
    <row r="185" spans="1:20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12" t="s">
        <v>554</v>
      </c>
      <c r="J185" s="40" t="s">
        <v>591</v>
      </c>
      <c r="K185" s="10" t="s">
        <v>715</v>
      </c>
      <c r="L185" s="7" t="str">
        <f t="shared" si="26"/>
        <v>武汉威伟机械</v>
      </c>
      <c r="M185" s="26" t="str">
        <f>VLOOKUP(O185,ch!$A$1:$B$32,2,0)</f>
        <v>鄂AFX299</v>
      </c>
      <c r="N185" s="10" t="s">
        <v>364</v>
      </c>
      <c r="O185" s="29" t="s">
        <v>118</v>
      </c>
      <c r="P185" s="7" t="str">
        <f t="shared" si="27"/>
        <v>9.6米</v>
      </c>
      <c r="Q185" s="14">
        <v>1</v>
      </c>
      <c r="R185" s="14">
        <v>0</v>
      </c>
      <c r="S185" s="14">
        <f t="shared" si="28"/>
        <v>1</v>
      </c>
      <c r="T185" s="7" t="str">
        <f t="shared" si="29"/>
        <v>分拣摆渡</v>
      </c>
    </row>
    <row r="186" spans="1:20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12" t="s">
        <v>556</v>
      </c>
      <c r="J186" s="40" t="s">
        <v>592</v>
      </c>
      <c r="K186" s="10" t="s">
        <v>716</v>
      </c>
      <c r="L186" s="7" t="str">
        <f t="shared" si="26"/>
        <v>武汉威伟机械</v>
      </c>
      <c r="M186" s="26" t="str">
        <f>VLOOKUP(O186,ch!$A$1:$B$32,2,0)</f>
        <v>鄂AFX299</v>
      </c>
      <c r="N186" s="10" t="s">
        <v>364</v>
      </c>
      <c r="O186" s="29" t="s">
        <v>118</v>
      </c>
      <c r="P186" s="7" t="str">
        <f t="shared" si="27"/>
        <v>9.6米</v>
      </c>
      <c r="Q186" s="14">
        <v>2</v>
      </c>
      <c r="R186" s="14">
        <v>0</v>
      </c>
      <c r="S186" s="14">
        <f t="shared" si="28"/>
        <v>2</v>
      </c>
      <c r="T186" s="7" t="str">
        <f t="shared" si="29"/>
        <v>分拣摆渡</v>
      </c>
    </row>
    <row r="187" spans="1:20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12" t="s">
        <v>558</v>
      </c>
      <c r="J187" s="40" t="s">
        <v>593</v>
      </c>
      <c r="K187" s="10" t="s">
        <v>717</v>
      </c>
      <c r="L187" s="7" t="str">
        <f t="shared" si="26"/>
        <v>武汉威伟机械</v>
      </c>
      <c r="M187" s="26" t="str">
        <f>VLOOKUP(O187,ch!$A$1:$B$32,2,0)</f>
        <v>鄂AFX299</v>
      </c>
      <c r="N187" s="10" t="s">
        <v>364</v>
      </c>
      <c r="O187" s="29" t="s">
        <v>118</v>
      </c>
      <c r="P187" s="7" t="str">
        <f t="shared" si="27"/>
        <v>9.6米</v>
      </c>
      <c r="Q187" s="14">
        <v>1</v>
      </c>
      <c r="R187" s="14">
        <v>0</v>
      </c>
      <c r="S187" s="14">
        <f t="shared" si="28"/>
        <v>1</v>
      </c>
      <c r="T187" s="7" t="str">
        <f t="shared" si="29"/>
        <v>分拣摆渡</v>
      </c>
    </row>
    <row r="188" spans="1:20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12" t="s">
        <v>560</v>
      </c>
      <c r="J188" s="40" t="s">
        <v>594</v>
      </c>
      <c r="K188" s="10" t="s">
        <v>718</v>
      </c>
      <c r="L188" s="7" t="str">
        <f t="shared" si="26"/>
        <v>武汉威伟机械</v>
      </c>
      <c r="M188" s="26" t="str">
        <f>VLOOKUP(O188,ch!$A$1:$B$32,2,0)</f>
        <v>鄂AFX299</v>
      </c>
      <c r="N188" s="10" t="s">
        <v>364</v>
      </c>
      <c r="O188" s="29" t="s">
        <v>118</v>
      </c>
      <c r="P188" s="7" t="str">
        <f t="shared" si="27"/>
        <v>9.6米</v>
      </c>
      <c r="Q188" s="14">
        <v>1</v>
      </c>
      <c r="R188" s="14">
        <v>1</v>
      </c>
      <c r="S188" s="14">
        <f t="shared" si="28"/>
        <v>2</v>
      </c>
      <c r="T188" s="7" t="str">
        <f t="shared" si="29"/>
        <v>分拣摆渡</v>
      </c>
    </row>
    <row r="189" spans="1:20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12" t="s">
        <v>562</v>
      </c>
      <c r="J189" s="40" t="s">
        <v>595</v>
      </c>
      <c r="K189" s="10" t="s">
        <v>719</v>
      </c>
      <c r="L189" s="7" t="str">
        <f t="shared" si="26"/>
        <v>武汉威伟机械</v>
      </c>
      <c r="M189" s="26" t="str">
        <f>VLOOKUP(O189,ch!$A$1:$B$32,2,0)</f>
        <v>鄂AFX299</v>
      </c>
      <c r="N189" s="10" t="s">
        <v>364</v>
      </c>
      <c r="O189" s="29" t="s">
        <v>118</v>
      </c>
      <c r="P189" s="7" t="str">
        <f t="shared" si="27"/>
        <v>9.6米</v>
      </c>
      <c r="Q189" s="14">
        <v>1</v>
      </c>
      <c r="R189" s="14">
        <v>0</v>
      </c>
      <c r="S189" s="14">
        <f t="shared" si="28"/>
        <v>1</v>
      </c>
      <c r="T189" s="7" t="str">
        <f t="shared" si="29"/>
        <v>分拣摆渡</v>
      </c>
    </row>
    <row r="190" spans="1:20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39" t="s">
        <v>598</v>
      </c>
      <c r="J190" s="40" t="s">
        <v>661</v>
      </c>
      <c r="K190" s="10" t="s">
        <v>720</v>
      </c>
      <c r="L190" s="7" t="str">
        <f t="shared" si="26"/>
        <v>武汉威伟机械</v>
      </c>
      <c r="M190" s="26" t="str">
        <f>VLOOKUP(O190,ch!$A$1:$B$32,2,0)</f>
        <v>鄂ANH299</v>
      </c>
      <c r="N190" s="10" t="s">
        <v>165</v>
      </c>
      <c r="O190" s="29" t="s">
        <v>58</v>
      </c>
      <c r="P190" s="7" t="str">
        <f t="shared" si="27"/>
        <v>9.6米</v>
      </c>
      <c r="Q190" s="14">
        <v>14</v>
      </c>
      <c r="R190" s="14">
        <v>0</v>
      </c>
      <c r="S190" s="14">
        <f>SUM(Q190:R190)</f>
        <v>14</v>
      </c>
      <c r="T190" s="7" t="str">
        <f t="shared" si="29"/>
        <v>分拣摆渡</v>
      </c>
    </row>
    <row r="191" spans="1:20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39" t="s">
        <v>627</v>
      </c>
      <c r="J191" s="40" t="s">
        <v>662</v>
      </c>
      <c r="K191" s="10" t="s">
        <v>721</v>
      </c>
      <c r="L191" s="7" t="str">
        <f t="shared" si="26"/>
        <v>武汉威伟机械</v>
      </c>
      <c r="M191" s="26" t="str">
        <f>VLOOKUP(O191,ch!$A$1:$B$32,2,0)</f>
        <v>鄂FJU350</v>
      </c>
      <c r="N191" s="10" t="s">
        <v>24</v>
      </c>
      <c r="O191" s="29" t="s">
        <v>48</v>
      </c>
      <c r="P191" s="7" t="str">
        <f t="shared" si="27"/>
        <v>9.6米</v>
      </c>
      <c r="Q191" s="14">
        <v>14</v>
      </c>
      <c r="R191" s="14">
        <v>0</v>
      </c>
      <c r="S191" s="14">
        <f>SUM(Q191:R191)</f>
        <v>14</v>
      </c>
      <c r="T191" s="7" t="str">
        <f t="shared" si="29"/>
        <v>分拣摆渡</v>
      </c>
    </row>
    <row r="192" spans="1:20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39" t="s">
        <v>602</v>
      </c>
      <c r="J192" s="40" t="s">
        <v>663</v>
      </c>
      <c r="K192" s="10" t="s">
        <v>722</v>
      </c>
      <c r="L192" s="7" t="str">
        <f t="shared" si="26"/>
        <v>武汉威伟机械</v>
      </c>
      <c r="M192" s="26" t="str">
        <f>VLOOKUP(O192,ch!$A$1:$B$32,2,0)</f>
        <v>鄂AZR876</v>
      </c>
      <c r="N192" s="10" t="s">
        <v>177</v>
      </c>
      <c r="O192" s="29" t="s">
        <v>243</v>
      </c>
      <c r="P192" s="7" t="str">
        <f t="shared" si="27"/>
        <v>9.6米</v>
      </c>
      <c r="Q192" s="14">
        <v>11</v>
      </c>
      <c r="R192" s="14">
        <v>0</v>
      </c>
      <c r="S192" s="14">
        <f>SUM(Q192:R192)</f>
        <v>11</v>
      </c>
      <c r="T192" s="7" t="str">
        <f t="shared" si="29"/>
        <v>分拣摆渡</v>
      </c>
    </row>
    <row r="193" spans="1:20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39" t="s">
        <v>622</v>
      </c>
      <c r="J193" s="40" t="s">
        <v>664</v>
      </c>
      <c r="K193" s="10" t="s">
        <v>723</v>
      </c>
      <c r="L193" s="7" t="str">
        <f t="shared" ref="L193:L219" si="30">IF(A193&lt;&gt;"","武汉威伟机械","------")</f>
        <v>武汉威伟机械</v>
      </c>
      <c r="M193" s="26" t="str">
        <f>VLOOKUP(O193,ch!$A$1:$B$32,2,0)</f>
        <v>鄂AFE237</v>
      </c>
      <c r="N193" s="10" t="s">
        <v>178</v>
      </c>
      <c r="O193" s="29" t="s">
        <v>342</v>
      </c>
      <c r="P193" s="7" t="str">
        <f t="shared" ref="P193:P219" si="31">IF(A193&lt;&gt;"","9.6米","--")</f>
        <v>9.6米</v>
      </c>
      <c r="Q193" s="14">
        <v>14</v>
      </c>
      <c r="R193" s="14">
        <v>0</v>
      </c>
      <c r="S193" s="14">
        <f>SUM(Q193:R193)</f>
        <v>14</v>
      </c>
      <c r="T193" s="7" t="str">
        <f t="shared" ref="T193:T219" si="32">IF(A193&lt;&gt;"","分拣摆渡","----")</f>
        <v>分拣摆渡</v>
      </c>
    </row>
    <row r="194" spans="1:20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39" t="s">
        <v>607</v>
      </c>
      <c r="J194" s="40" t="s">
        <v>665</v>
      </c>
      <c r="K194" s="10" t="s">
        <v>724</v>
      </c>
      <c r="L194" s="7" t="str">
        <f t="shared" si="30"/>
        <v>武汉威伟机械</v>
      </c>
      <c r="M194" s="26" t="str">
        <f>VLOOKUP(O194,ch!$A$1:$B$32,2,0)</f>
        <v>鄂AZV377</v>
      </c>
      <c r="N194" s="10" t="s">
        <v>176</v>
      </c>
      <c r="O194" s="29" t="s">
        <v>240</v>
      </c>
      <c r="P194" s="7" t="str">
        <f t="shared" si="31"/>
        <v>9.6米</v>
      </c>
      <c r="Q194" s="14">
        <v>6</v>
      </c>
      <c r="R194" s="14">
        <v>0</v>
      </c>
      <c r="S194" s="14">
        <f>SUM(Q194:R194)</f>
        <v>6</v>
      </c>
      <c r="T194" s="7" t="str">
        <f t="shared" si="32"/>
        <v>分拣摆渡</v>
      </c>
    </row>
    <row r="195" spans="1:20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39" t="s">
        <v>596</v>
      </c>
      <c r="J195" s="40" t="s">
        <v>666</v>
      </c>
      <c r="K195" s="10" t="s">
        <v>725</v>
      </c>
      <c r="L195" s="7" t="str">
        <f t="shared" si="30"/>
        <v>武汉威伟机械</v>
      </c>
      <c r="M195" s="26" t="str">
        <f>VLOOKUP(O195,ch!$A$1:$B$32,2,0)</f>
        <v>鄂AAW309</v>
      </c>
      <c r="N195" s="10" t="s">
        <v>166</v>
      </c>
      <c r="O195" s="29" t="s">
        <v>144</v>
      </c>
      <c r="P195" s="7" t="str">
        <f t="shared" si="31"/>
        <v>9.6米</v>
      </c>
      <c r="Q195" s="14">
        <v>14</v>
      </c>
      <c r="R195" s="14">
        <v>0</v>
      </c>
      <c r="S195" s="14">
        <f t="shared" ref="S195:S219" si="33">SUM(Q195:R195)</f>
        <v>14</v>
      </c>
      <c r="T195" s="7" t="str">
        <f t="shared" si="32"/>
        <v>分拣摆渡</v>
      </c>
    </row>
    <row r="196" spans="1:20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39" t="s">
        <v>600</v>
      </c>
      <c r="J196" s="40" t="s">
        <v>667</v>
      </c>
      <c r="K196" s="10" t="s">
        <v>726</v>
      </c>
      <c r="L196" s="7" t="str">
        <f t="shared" si="30"/>
        <v>武汉威伟机械</v>
      </c>
      <c r="M196" s="26" t="str">
        <f>VLOOKUP(O196,ch!$A$1:$B$32,2,0)</f>
        <v>鄂AAW309</v>
      </c>
      <c r="N196" s="10" t="s">
        <v>166</v>
      </c>
      <c r="O196" s="29" t="s">
        <v>144</v>
      </c>
      <c r="P196" s="7" t="str">
        <f t="shared" si="31"/>
        <v>9.6米</v>
      </c>
      <c r="Q196" s="14">
        <v>14</v>
      </c>
      <c r="R196" s="14">
        <v>0</v>
      </c>
      <c r="S196" s="14">
        <f t="shared" si="33"/>
        <v>14</v>
      </c>
      <c r="T196" s="7" t="str">
        <f t="shared" si="32"/>
        <v>分拣摆渡</v>
      </c>
    </row>
    <row r="197" spans="1:20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39" t="s">
        <v>604</v>
      </c>
      <c r="J197" s="40" t="s">
        <v>668</v>
      </c>
      <c r="K197" s="10" t="s">
        <v>727</v>
      </c>
      <c r="L197" s="7" t="str">
        <f t="shared" si="30"/>
        <v>武汉威伟机械</v>
      </c>
      <c r="M197" s="26" t="str">
        <f>VLOOKUP(O197,ch!$A$1:$B$32,2,0)</f>
        <v>鄂ABY277</v>
      </c>
      <c r="N197" s="10" t="s">
        <v>168</v>
      </c>
      <c r="O197" s="29" t="s">
        <v>192</v>
      </c>
      <c r="P197" s="7" t="str">
        <f t="shared" si="31"/>
        <v>9.6米</v>
      </c>
      <c r="Q197" s="14">
        <v>14</v>
      </c>
      <c r="R197" s="14">
        <v>0</v>
      </c>
      <c r="S197" s="14">
        <f t="shared" si="33"/>
        <v>14</v>
      </c>
      <c r="T197" s="7" t="str">
        <f t="shared" si="32"/>
        <v>分拣摆渡</v>
      </c>
    </row>
    <row r="198" spans="1:20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39" t="s">
        <v>613</v>
      </c>
      <c r="J198" s="40" t="s">
        <v>669</v>
      </c>
      <c r="K198" s="10" t="s">
        <v>728</v>
      </c>
      <c r="L198" s="7" t="str">
        <f t="shared" si="30"/>
        <v>武汉威伟机械</v>
      </c>
      <c r="M198" s="26" t="str">
        <f>VLOOKUP(O198,ch!$A$1:$B$32,2,0)</f>
        <v>鄂AF1588</v>
      </c>
      <c r="N198" s="10" t="s">
        <v>163</v>
      </c>
      <c r="O198" s="29" t="s">
        <v>117</v>
      </c>
      <c r="P198" s="7" t="str">
        <f t="shared" si="31"/>
        <v>9.6米</v>
      </c>
      <c r="Q198" s="14">
        <v>12</v>
      </c>
      <c r="R198" s="14">
        <v>0</v>
      </c>
      <c r="S198" s="14">
        <f t="shared" si="33"/>
        <v>12</v>
      </c>
      <c r="T198" s="7" t="str">
        <f t="shared" si="32"/>
        <v>分拣摆渡</v>
      </c>
    </row>
    <row r="199" spans="1:20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39" t="s">
        <v>623</v>
      </c>
      <c r="J199" s="40" t="s">
        <v>670</v>
      </c>
      <c r="K199" s="10" t="s">
        <v>729</v>
      </c>
      <c r="L199" s="7" t="str">
        <f t="shared" si="30"/>
        <v>武汉威伟机械</v>
      </c>
      <c r="M199" s="26" t="str">
        <f>VLOOKUP(O199,ch!$A$1:$B$32,2,0)</f>
        <v>鄂AZR876</v>
      </c>
      <c r="N199" s="10" t="s">
        <v>177</v>
      </c>
      <c r="O199" s="29" t="s">
        <v>243</v>
      </c>
      <c r="P199" s="7" t="str">
        <f t="shared" si="31"/>
        <v>9.6米</v>
      </c>
      <c r="Q199" s="14">
        <v>5</v>
      </c>
      <c r="R199" s="14">
        <v>0</v>
      </c>
      <c r="S199" s="14">
        <f>SUM(Q199:R199)</f>
        <v>5</v>
      </c>
      <c r="T199" s="7" t="str">
        <f t="shared" si="32"/>
        <v>分拣摆渡</v>
      </c>
    </row>
    <row r="200" spans="1:20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39" t="s">
        <v>625</v>
      </c>
      <c r="J200" s="40" t="s">
        <v>671</v>
      </c>
      <c r="K200" s="10" t="s">
        <v>730</v>
      </c>
      <c r="L200" s="7" t="str">
        <f t="shared" si="30"/>
        <v>武汉威伟机械</v>
      </c>
      <c r="M200" s="26" t="str">
        <f>VLOOKUP(O200,ch!$A$1:$B$32,2,0)</f>
        <v>鄂AZR876</v>
      </c>
      <c r="N200" s="10" t="s">
        <v>177</v>
      </c>
      <c r="O200" s="29" t="s">
        <v>243</v>
      </c>
      <c r="P200" s="7" t="str">
        <f t="shared" si="31"/>
        <v>9.6米</v>
      </c>
      <c r="Q200" s="14">
        <v>14</v>
      </c>
      <c r="R200" s="14">
        <v>0</v>
      </c>
      <c r="S200" s="14">
        <f t="shared" ref="S200" si="34">SUM(Q200:R200)</f>
        <v>14</v>
      </c>
      <c r="T200" s="7" t="str">
        <f t="shared" si="32"/>
        <v>分拣摆渡</v>
      </c>
    </row>
    <row r="201" spans="1:20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39" t="s">
        <v>609</v>
      </c>
      <c r="J201" s="40" t="s">
        <v>672</v>
      </c>
      <c r="K201" s="10" t="s">
        <v>731</v>
      </c>
      <c r="L201" s="7" t="str">
        <f t="shared" si="30"/>
        <v>武汉威伟机械</v>
      </c>
      <c r="M201" s="26" t="str">
        <f>VLOOKUP(O201,ch!$A$1:$B$32,2,0)</f>
        <v>鄂AF1588</v>
      </c>
      <c r="N201" s="10" t="s">
        <v>163</v>
      </c>
      <c r="O201" s="29" t="s">
        <v>117</v>
      </c>
      <c r="P201" s="7" t="str">
        <f t="shared" si="31"/>
        <v>9.6米</v>
      </c>
      <c r="Q201" s="14">
        <v>14</v>
      </c>
      <c r="R201" s="14">
        <v>0</v>
      </c>
      <c r="S201" s="14">
        <f t="shared" si="33"/>
        <v>14</v>
      </c>
      <c r="T201" s="7" t="str">
        <f t="shared" si="32"/>
        <v>分拣摆渡</v>
      </c>
    </row>
    <row r="202" spans="1:20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39" t="s">
        <v>611</v>
      </c>
      <c r="J202" s="40" t="s">
        <v>673</v>
      </c>
      <c r="K202" s="10" t="s">
        <v>732</v>
      </c>
      <c r="L202" s="7" t="str">
        <f t="shared" si="30"/>
        <v>武汉威伟机械</v>
      </c>
      <c r="M202" s="26" t="str">
        <f>VLOOKUP(O202,ch!$A$1:$B$32,2,0)</f>
        <v>鄂AF1588</v>
      </c>
      <c r="N202" s="10" t="s">
        <v>163</v>
      </c>
      <c r="O202" s="29" t="s">
        <v>117</v>
      </c>
      <c r="P202" s="7" t="str">
        <f t="shared" si="31"/>
        <v>9.6米</v>
      </c>
      <c r="Q202" s="14">
        <v>14</v>
      </c>
      <c r="R202" s="14">
        <v>0</v>
      </c>
      <c r="S202" s="14">
        <f t="shared" si="33"/>
        <v>14</v>
      </c>
      <c r="T202" s="7" t="str">
        <f t="shared" si="32"/>
        <v>分拣摆渡</v>
      </c>
    </row>
    <row r="203" spans="1:20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39" t="s">
        <v>615</v>
      </c>
      <c r="J203" s="40" t="s">
        <v>674</v>
      </c>
      <c r="K203" s="10" t="s">
        <v>733</v>
      </c>
      <c r="L203" s="7" t="str">
        <f t="shared" si="30"/>
        <v>武汉威伟机械</v>
      </c>
      <c r="M203" s="26" t="str">
        <f>VLOOKUP(O203,ch!$A$1:$B$32,2,0)</f>
        <v>鄂AF1588</v>
      </c>
      <c r="N203" s="10" t="s">
        <v>163</v>
      </c>
      <c r="O203" s="29" t="s">
        <v>117</v>
      </c>
      <c r="P203" s="7" t="str">
        <f t="shared" si="31"/>
        <v>9.6米</v>
      </c>
      <c r="Q203" s="14">
        <v>14</v>
      </c>
      <c r="R203" s="14">
        <v>0</v>
      </c>
      <c r="S203" s="14">
        <f t="shared" si="33"/>
        <v>14</v>
      </c>
      <c r="T203" s="7" t="str">
        <f t="shared" si="32"/>
        <v>分拣摆渡</v>
      </c>
    </row>
    <row r="204" spans="1:20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39" t="s">
        <v>616</v>
      </c>
      <c r="J204" s="40" t="s">
        <v>675</v>
      </c>
      <c r="K204" s="10" t="s">
        <v>734</v>
      </c>
      <c r="L204" s="7" t="str">
        <f t="shared" si="30"/>
        <v>武汉威伟机械</v>
      </c>
      <c r="M204" s="26" t="str">
        <f>VLOOKUP(O204,ch!$A$1:$B$32,2,0)</f>
        <v>鄂AF1588</v>
      </c>
      <c r="N204" s="10" t="s">
        <v>163</v>
      </c>
      <c r="O204" s="29" t="s">
        <v>117</v>
      </c>
      <c r="P204" s="7" t="str">
        <f t="shared" si="31"/>
        <v>9.6米</v>
      </c>
      <c r="Q204" s="14">
        <v>14</v>
      </c>
      <c r="R204" s="14">
        <v>0</v>
      </c>
      <c r="S204" s="14">
        <f t="shared" si="33"/>
        <v>14</v>
      </c>
      <c r="T204" s="7" t="str">
        <f t="shared" si="32"/>
        <v>分拣摆渡</v>
      </c>
    </row>
    <row r="205" spans="1:20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39" t="s">
        <v>618</v>
      </c>
      <c r="J205" s="40" t="s">
        <v>676</v>
      </c>
      <c r="K205" s="10" t="s">
        <v>735</v>
      </c>
      <c r="L205" s="7" t="str">
        <f t="shared" si="30"/>
        <v>武汉威伟机械</v>
      </c>
      <c r="M205" s="26" t="str">
        <f>VLOOKUP(O205,ch!$A$1:$B$32,2,0)</f>
        <v>鄂AF1588</v>
      </c>
      <c r="N205" s="10" t="s">
        <v>163</v>
      </c>
      <c r="O205" s="29" t="s">
        <v>117</v>
      </c>
      <c r="P205" s="7" t="str">
        <f t="shared" si="31"/>
        <v>9.6米</v>
      </c>
      <c r="Q205" s="14">
        <v>14</v>
      </c>
      <c r="R205" s="14">
        <v>0</v>
      </c>
      <c r="S205" s="14">
        <f t="shared" si="33"/>
        <v>14</v>
      </c>
      <c r="T205" s="7" t="str">
        <f t="shared" si="32"/>
        <v>分拣摆渡</v>
      </c>
    </row>
    <row r="206" spans="1:20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39" t="s">
        <v>620</v>
      </c>
      <c r="J206" s="40" t="s">
        <v>677</v>
      </c>
      <c r="K206" s="10" t="s">
        <v>736</v>
      </c>
      <c r="L206" s="7" t="str">
        <f t="shared" si="30"/>
        <v>武汉威伟机械</v>
      </c>
      <c r="M206" s="26" t="str">
        <f>VLOOKUP(O206,ch!$A$1:$B$32,2,0)</f>
        <v>鄂AF1588</v>
      </c>
      <c r="N206" s="10" t="s">
        <v>163</v>
      </c>
      <c r="O206" s="29" t="s">
        <v>117</v>
      </c>
      <c r="P206" s="7" t="str">
        <f t="shared" si="31"/>
        <v>9.6米</v>
      </c>
      <c r="Q206" s="14">
        <v>14</v>
      </c>
      <c r="R206" s="14">
        <v>0</v>
      </c>
      <c r="S206" s="14">
        <f t="shared" si="33"/>
        <v>14</v>
      </c>
      <c r="T206" s="7" t="str">
        <f t="shared" si="32"/>
        <v>分拣摆渡</v>
      </c>
    </row>
    <row r="207" spans="1:20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39" t="s">
        <v>630</v>
      </c>
      <c r="J207" s="40" t="s">
        <v>678</v>
      </c>
      <c r="K207" s="10" t="s">
        <v>737</v>
      </c>
      <c r="L207" s="7" t="str">
        <f t="shared" si="30"/>
        <v>武汉威伟机械</v>
      </c>
      <c r="M207" s="26" t="str">
        <f>VLOOKUP(O207,ch!$A$1:$B$32,2,0)</f>
        <v>鄂AFX299</v>
      </c>
      <c r="N207" s="10" t="s">
        <v>364</v>
      </c>
      <c r="O207" s="29" t="s">
        <v>118</v>
      </c>
      <c r="P207" s="7" t="str">
        <f t="shared" si="31"/>
        <v>9.6米</v>
      </c>
      <c r="Q207" s="14">
        <v>1</v>
      </c>
      <c r="R207" s="14">
        <v>0</v>
      </c>
      <c r="S207" s="14">
        <f t="shared" si="33"/>
        <v>1</v>
      </c>
      <c r="T207" s="7" t="str">
        <f t="shared" si="32"/>
        <v>分拣摆渡</v>
      </c>
    </row>
    <row r="208" spans="1:20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39" t="s">
        <v>633</v>
      </c>
      <c r="J208" s="40" t="s">
        <v>679</v>
      </c>
      <c r="K208" s="10" t="s">
        <v>738</v>
      </c>
      <c r="L208" s="7" t="str">
        <f t="shared" si="30"/>
        <v>武汉威伟机械</v>
      </c>
      <c r="M208" s="26" t="str">
        <f>VLOOKUP(O208,ch!$A$1:$B$32,2,0)</f>
        <v>鄂AFX299</v>
      </c>
      <c r="N208" s="10" t="s">
        <v>364</v>
      </c>
      <c r="O208" s="29" t="s">
        <v>118</v>
      </c>
      <c r="P208" s="7" t="str">
        <f t="shared" si="31"/>
        <v>9.6米</v>
      </c>
      <c r="Q208" s="14">
        <v>1</v>
      </c>
      <c r="R208" s="14">
        <v>0</v>
      </c>
      <c r="S208" s="14">
        <f t="shared" si="33"/>
        <v>1</v>
      </c>
      <c r="T208" s="7" t="str">
        <f t="shared" si="32"/>
        <v>分拣摆渡</v>
      </c>
    </row>
    <row r="209" spans="1:20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39" t="s">
        <v>635</v>
      </c>
      <c r="J209" s="40" t="s">
        <v>680</v>
      </c>
      <c r="K209" s="10" t="s">
        <v>739</v>
      </c>
      <c r="L209" s="7" t="str">
        <f t="shared" si="30"/>
        <v>武汉威伟机械</v>
      </c>
      <c r="M209" s="26" t="str">
        <f>VLOOKUP(O209,ch!$A$1:$B$32,2,0)</f>
        <v>鄂AFX299</v>
      </c>
      <c r="N209" s="10" t="s">
        <v>364</v>
      </c>
      <c r="O209" s="29" t="s">
        <v>118</v>
      </c>
      <c r="P209" s="7" t="str">
        <f t="shared" si="31"/>
        <v>9.6米</v>
      </c>
      <c r="Q209" s="14">
        <v>1</v>
      </c>
      <c r="R209" s="14">
        <v>0</v>
      </c>
      <c r="S209" s="14">
        <f t="shared" si="33"/>
        <v>1</v>
      </c>
      <c r="T209" s="7" t="str">
        <f t="shared" si="32"/>
        <v>分拣摆渡</v>
      </c>
    </row>
    <row r="210" spans="1:20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39" t="s">
        <v>637</v>
      </c>
      <c r="J210" s="40" t="s">
        <v>681</v>
      </c>
      <c r="K210" s="10" t="s">
        <v>740</v>
      </c>
      <c r="L210" s="7" t="str">
        <f t="shared" si="30"/>
        <v>武汉威伟机械</v>
      </c>
      <c r="M210" s="26" t="str">
        <f>VLOOKUP(O210,ch!$A$1:$B$32,2,0)</f>
        <v>鄂AFX299</v>
      </c>
      <c r="N210" s="10" t="s">
        <v>364</v>
      </c>
      <c r="O210" s="29" t="s">
        <v>118</v>
      </c>
      <c r="P210" s="7" t="str">
        <f t="shared" si="31"/>
        <v>9.6米</v>
      </c>
      <c r="Q210" s="14">
        <v>1</v>
      </c>
      <c r="R210" s="14">
        <v>0</v>
      </c>
      <c r="S210" s="14">
        <f t="shared" si="33"/>
        <v>1</v>
      </c>
      <c r="T210" s="7" t="str">
        <f t="shared" si="32"/>
        <v>分拣摆渡</v>
      </c>
    </row>
    <row r="211" spans="1:20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39" t="s">
        <v>639</v>
      </c>
      <c r="J211" s="40" t="s">
        <v>682</v>
      </c>
      <c r="K211" s="10" t="s">
        <v>741</v>
      </c>
      <c r="L211" s="7" t="str">
        <f t="shared" si="30"/>
        <v>武汉威伟机械</v>
      </c>
      <c r="M211" s="26" t="str">
        <f>VLOOKUP(O211,ch!$A$1:$B$32,2,0)</f>
        <v>鄂AFX299</v>
      </c>
      <c r="N211" s="10" t="s">
        <v>364</v>
      </c>
      <c r="O211" s="29" t="s">
        <v>118</v>
      </c>
      <c r="P211" s="7" t="str">
        <f t="shared" si="31"/>
        <v>9.6米</v>
      </c>
      <c r="Q211" s="14">
        <v>1</v>
      </c>
      <c r="R211" s="14">
        <v>0</v>
      </c>
      <c r="S211" s="14">
        <f t="shared" si="33"/>
        <v>1</v>
      </c>
      <c r="T211" s="7" t="str">
        <f t="shared" si="32"/>
        <v>分拣摆渡</v>
      </c>
    </row>
    <row r="212" spans="1:20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39" t="s">
        <v>641</v>
      </c>
      <c r="J212" s="40" t="s">
        <v>683</v>
      </c>
      <c r="K212" s="10" t="s">
        <v>742</v>
      </c>
      <c r="L212" s="7" t="str">
        <f t="shared" si="30"/>
        <v>武汉威伟机械</v>
      </c>
      <c r="M212" s="26" t="str">
        <f>VLOOKUP(O212,ch!$A$1:$B$32,2,0)</f>
        <v>鄂AFX299</v>
      </c>
      <c r="N212" s="10" t="s">
        <v>364</v>
      </c>
      <c r="O212" s="29" t="s">
        <v>118</v>
      </c>
      <c r="P212" s="7" t="str">
        <f t="shared" si="31"/>
        <v>9.6米</v>
      </c>
      <c r="Q212" s="14">
        <v>1</v>
      </c>
      <c r="R212" s="14">
        <v>0</v>
      </c>
      <c r="S212" s="14">
        <f t="shared" si="33"/>
        <v>1</v>
      </c>
      <c r="T212" s="7" t="str">
        <f t="shared" si="32"/>
        <v>分拣摆渡</v>
      </c>
    </row>
    <row r="213" spans="1:20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39" t="s">
        <v>643</v>
      </c>
      <c r="J213" s="40" t="s">
        <v>684</v>
      </c>
      <c r="K213" s="10" t="s">
        <v>743</v>
      </c>
      <c r="L213" s="7" t="str">
        <f t="shared" si="30"/>
        <v>武汉威伟机械</v>
      </c>
      <c r="M213" s="26" t="str">
        <f>VLOOKUP(O213,ch!$A$1:$B$32,2,0)</f>
        <v>鄂AFX299</v>
      </c>
      <c r="N213" s="10" t="s">
        <v>364</v>
      </c>
      <c r="O213" s="29" t="s">
        <v>118</v>
      </c>
      <c r="P213" s="7" t="str">
        <f t="shared" si="31"/>
        <v>9.6米</v>
      </c>
      <c r="Q213" s="14">
        <v>1</v>
      </c>
      <c r="R213" s="14">
        <v>0</v>
      </c>
      <c r="S213" s="14">
        <f t="shared" si="33"/>
        <v>1</v>
      </c>
      <c r="T213" s="7" t="str">
        <f t="shared" si="32"/>
        <v>分拣摆渡</v>
      </c>
    </row>
    <row r="214" spans="1:20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39" t="s">
        <v>658</v>
      </c>
      <c r="J214" s="40" t="s">
        <v>685</v>
      </c>
      <c r="K214" s="10" t="s">
        <v>744</v>
      </c>
      <c r="L214" s="7" t="str">
        <f t="shared" si="30"/>
        <v>武汉威伟机械</v>
      </c>
      <c r="M214" s="26" t="str">
        <f>VLOOKUP(O214,ch!$A$1:$B$32,2,0)</f>
        <v>鄂AFX299</v>
      </c>
      <c r="N214" s="10" t="s">
        <v>364</v>
      </c>
      <c r="O214" s="29" t="s">
        <v>118</v>
      </c>
      <c r="P214" s="7" t="str">
        <f t="shared" si="31"/>
        <v>9.6米</v>
      </c>
      <c r="Q214" s="14">
        <v>1</v>
      </c>
      <c r="R214" s="14">
        <v>0</v>
      </c>
      <c r="S214" s="14">
        <f t="shared" si="33"/>
        <v>1</v>
      </c>
      <c r="T214" s="7" t="str">
        <f t="shared" si="32"/>
        <v>分拣摆渡</v>
      </c>
    </row>
    <row r="215" spans="1:20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39" t="s">
        <v>646</v>
      </c>
      <c r="J215" s="40" t="s">
        <v>686</v>
      </c>
      <c r="K215" s="10" t="s">
        <v>745</v>
      </c>
      <c r="L215" s="7" t="str">
        <f t="shared" si="30"/>
        <v>武汉威伟机械</v>
      </c>
      <c r="M215" s="26" t="str">
        <f>VLOOKUP(O215,ch!$A$1:$B$32,2,0)</f>
        <v>鄂AMT870</v>
      </c>
      <c r="N215" s="10" t="s">
        <v>164</v>
      </c>
      <c r="O215" s="29" t="s">
        <v>373</v>
      </c>
      <c r="P215" s="7" t="str">
        <f t="shared" si="31"/>
        <v>9.6米</v>
      </c>
      <c r="Q215" s="14">
        <v>14</v>
      </c>
      <c r="R215" s="14">
        <v>0</v>
      </c>
      <c r="S215" s="14">
        <f t="shared" si="33"/>
        <v>14</v>
      </c>
      <c r="T215" s="7" t="str">
        <f t="shared" si="32"/>
        <v>分拣摆渡</v>
      </c>
    </row>
    <row r="216" spans="1:20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39" t="s">
        <v>649</v>
      </c>
      <c r="J216" s="40" t="s">
        <v>687</v>
      </c>
      <c r="K216" s="10" t="s">
        <v>746</v>
      </c>
      <c r="L216" s="7" t="str">
        <f t="shared" si="30"/>
        <v>武汉威伟机械</v>
      </c>
      <c r="M216" s="26" t="str">
        <f>VLOOKUP(O216,ch!$A$1:$B$32,2,0)</f>
        <v>鄂AMT870</v>
      </c>
      <c r="N216" s="10" t="s">
        <v>164</v>
      </c>
      <c r="O216" s="29" t="s">
        <v>373</v>
      </c>
      <c r="P216" s="7" t="str">
        <f t="shared" si="31"/>
        <v>9.6米</v>
      </c>
      <c r="Q216" s="14">
        <v>14</v>
      </c>
      <c r="R216" s="14">
        <v>0</v>
      </c>
      <c r="S216" s="14">
        <f t="shared" si="33"/>
        <v>14</v>
      </c>
      <c r="T216" s="7" t="str">
        <f t="shared" si="32"/>
        <v>分拣摆渡</v>
      </c>
    </row>
    <row r="217" spans="1:20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39" t="s">
        <v>651</v>
      </c>
      <c r="J217" s="40" t="s">
        <v>688</v>
      </c>
      <c r="K217" s="10" t="s">
        <v>747</v>
      </c>
      <c r="L217" s="7" t="str">
        <f t="shared" si="30"/>
        <v>武汉威伟机械</v>
      </c>
      <c r="M217" s="26" t="str">
        <f>VLOOKUP(O217,ch!$A$1:$B$32,2,0)</f>
        <v>鄂AMT870</v>
      </c>
      <c r="N217" s="10" t="s">
        <v>164</v>
      </c>
      <c r="O217" s="29" t="s">
        <v>373</v>
      </c>
      <c r="P217" s="7" t="str">
        <f t="shared" si="31"/>
        <v>9.6米</v>
      </c>
      <c r="Q217" s="14">
        <v>14</v>
      </c>
      <c r="R217" s="14">
        <v>0</v>
      </c>
      <c r="S217" s="14">
        <f t="shared" si="33"/>
        <v>14</v>
      </c>
      <c r="T217" s="7" t="str">
        <f t="shared" si="32"/>
        <v>分拣摆渡</v>
      </c>
    </row>
    <row r="218" spans="1:20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39" t="s">
        <v>653</v>
      </c>
      <c r="J218" s="40" t="s">
        <v>689</v>
      </c>
      <c r="K218" s="10" t="s">
        <v>748</v>
      </c>
      <c r="L218" s="7" t="str">
        <f t="shared" si="30"/>
        <v>武汉威伟机械</v>
      </c>
      <c r="M218" s="26" t="str">
        <f>VLOOKUP(O218,ch!$A$1:$B$32,2,0)</f>
        <v>鄂AMT870</v>
      </c>
      <c r="N218" s="10" t="s">
        <v>164</v>
      </c>
      <c r="O218" s="29" t="s">
        <v>373</v>
      </c>
      <c r="P218" s="7" t="str">
        <f t="shared" si="31"/>
        <v>9.6米</v>
      </c>
      <c r="Q218" s="14">
        <v>6</v>
      </c>
      <c r="R218" s="14">
        <v>0</v>
      </c>
      <c r="S218" s="14">
        <f t="shared" si="33"/>
        <v>6</v>
      </c>
      <c r="T218" s="7" t="str">
        <f t="shared" si="32"/>
        <v>分拣摆渡</v>
      </c>
    </row>
    <row r="219" spans="1:20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39" t="s">
        <v>655</v>
      </c>
      <c r="J219" s="40" t="s">
        <v>690</v>
      </c>
      <c r="K219" s="10" t="s">
        <v>749</v>
      </c>
      <c r="L219" s="7" t="str">
        <f t="shared" si="30"/>
        <v>武汉威伟机械</v>
      </c>
      <c r="M219" s="26" t="str">
        <f>VLOOKUP(O219,ch!$A$1:$B$32,2,0)</f>
        <v>鄂AMT870</v>
      </c>
      <c r="N219" s="10" t="s">
        <v>164</v>
      </c>
      <c r="O219" s="29" t="s">
        <v>373</v>
      </c>
      <c r="P219" s="7" t="str">
        <f t="shared" si="31"/>
        <v>9.6米</v>
      </c>
      <c r="Q219" s="14">
        <v>14</v>
      </c>
      <c r="R219" s="14">
        <v>0</v>
      </c>
      <c r="S219" s="14">
        <f t="shared" si="33"/>
        <v>14</v>
      </c>
      <c r="T219" s="7" t="str">
        <f t="shared" si="32"/>
        <v>分拣摆渡</v>
      </c>
    </row>
  </sheetData>
  <phoneticPr fontId="3" type="noConversion"/>
  <conditionalFormatting sqref="I1:J34">
    <cfRule type="duplicateValues" dxfId="27" priority="28"/>
  </conditionalFormatting>
  <conditionalFormatting sqref="I19:I23">
    <cfRule type="duplicateValues" dxfId="26" priority="27"/>
  </conditionalFormatting>
  <conditionalFormatting sqref="I123">
    <cfRule type="duplicateValues" dxfId="25" priority="24"/>
  </conditionalFormatting>
  <conditionalFormatting sqref="J123">
    <cfRule type="duplicateValues" dxfId="24" priority="23"/>
  </conditionalFormatting>
  <conditionalFormatting sqref="I108:I117 I124:I130">
    <cfRule type="duplicateValues" dxfId="23" priority="22"/>
  </conditionalFormatting>
  <conditionalFormatting sqref="J108:J117 J124:J130">
    <cfRule type="duplicateValues" dxfId="22" priority="21"/>
  </conditionalFormatting>
  <conditionalFormatting sqref="I108:I117 I124:I130">
    <cfRule type="duplicateValues" dxfId="21" priority="20"/>
  </conditionalFormatting>
  <conditionalFormatting sqref="I108">
    <cfRule type="duplicateValues" dxfId="20" priority="19"/>
  </conditionalFormatting>
  <conditionalFormatting sqref="I143">
    <cfRule type="duplicateValues" dxfId="19" priority="14"/>
  </conditionalFormatting>
  <conditionalFormatting sqref="J143">
    <cfRule type="duplicateValues" dxfId="18" priority="13"/>
  </conditionalFormatting>
  <conditionalFormatting sqref="I134:I140 I144:I160">
    <cfRule type="duplicateValues" dxfId="17" priority="12"/>
  </conditionalFormatting>
  <conditionalFormatting sqref="J134:J140 J144:J160">
    <cfRule type="duplicateValues" dxfId="16" priority="11"/>
  </conditionalFormatting>
  <conditionalFormatting sqref="I141:I142 I131:I133">
    <cfRule type="duplicateValues" dxfId="15" priority="16"/>
  </conditionalFormatting>
  <conditionalFormatting sqref="J141:J142 J131:J133">
    <cfRule type="duplicateValues" dxfId="14" priority="17"/>
  </conditionalFormatting>
  <conditionalFormatting sqref="I131:I160">
    <cfRule type="duplicateValues" dxfId="13" priority="18"/>
  </conditionalFormatting>
  <conditionalFormatting sqref="I161:J189">
    <cfRule type="duplicateValues" dxfId="12" priority="8"/>
  </conditionalFormatting>
  <conditionalFormatting sqref="I161:J189">
    <cfRule type="duplicateValues" dxfId="11" priority="10"/>
  </conditionalFormatting>
  <conditionalFormatting sqref="I197:J219">
    <cfRule type="duplicateValues" dxfId="10" priority="4"/>
  </conditionalFormatting>
  <conditionalFormatting sqref="I190:J196">
    <cfRule type="duplicateValues" dxfId="9" priority="6"/>
  </conditionalFormatting>
  <conditionalFormatting sqref="I161:K189">
    <cfRule type="duplicateValues" dxfId="8" priority="59"/>
  </conditionalFormatting>
  <conditionalFormatting sqref="I197:K219">
    <cfRule type="duplicateValues" dxfId="7" priority="60"/>
  </conditionalFormatting>
  <conditionalFormatting sqref="I190:K196">
    <cfRule type="duplicateValues" dxfId="6" priority="61"/>
  </conditionalFormatting>
  <conditionalFormatting sqref="I35:J97">
    <cfRule type="duplicateValues" dxfId="5" priority="62"/>
  </conditionalFormatting>
  <conditionalFormatting sqref="I118:J122 I98:J107">
    <cfRule type="duplicateValues" dxfId="4" priority="66"/>
  </conditionalFormatting>
  <conditionalFormatting sqref="I134:J140 I145:J160">
    <cfRule type="duplicateValues" dxfId="3" priority="7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</vt:lpstr>
      <vt:lpstr>4-2</vt:lpstr>
      <vt:lpstr>4-3</vt:lpstr>
      <vt:lpstr>4-4</vt:lpstr>
      <vt:lpstr>4-5</vt:lpstr>
      <vt:lpstr>4-6</vt:lpstr>
      <vt:lpstr>4-7</vt:lpstr>
      <vt:lpstr>ch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2018-04-07T15:16:39Z</dcterms:modified>
</cp:coreProperties>
</file>