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003FB748-6612-445C-854F-26E4E261A3CC}" xr6:coauthVersionLast="31" xr6:coauthVersionMax="31" xr10:uidLastSave="{00000000-0000-0000-0000-000000000000}"/>
  <bookViews>
    <workbookView xWindow="0" yWindow="0" windowWidth="15600" windowHeight="6210" activeTab="8" xr2:uid="{00000000-000D-0000-FFFF-FFFF00000000}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汇总明线" sheetId="3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T5" i="10" l="1"/>
  <c r="S5" i="10"/>
  <c r="P5" i="10"/>
  <c r="M5" i="10"/>
  <c r="L5" i="10"/>
  <c r="T4" i="10"/>
  <c r="S4" i="10"/>
  <c r="P4" i="10"/>
  <c r="M4" i="10"/>
  <c r="L4" i="10"/>
  <c r="T3" i="10"/>
  <c r="S3" i="10"/>
  <c r="P3" i="10"/>
  <c r="M3" i="10"/>
  <c r="L3" i="10"/>
  <c r="T2" i="10"/>
  <c r="S2" i="10"/>
  <c r="P2" i="10"/>
  <c r="M2" i="10"/>
  <c r="L2" i="10"/>
  <c r="U6" i="9" l="1"/>
  <c r="T6" i="9"/>
  <c r="Q6" i="9"/>
  <c r="N6" i="9"/>
  <c r="M6" i="9"/>
  <c r="U5" i="9"/>
  <c r="T5" i="9"/>
  <c r="Q5" i="9"/>
  <c r="N5" i="9"/>
  <c r="M5" i="9"/>
  <c r="U4" i="9"/>
  <c r="T4" i="9"/>
  <c r="Q4" i="9"/>
  <c r="N4" i="9"/>
  <c r="M4" i="9"/>
  <c r="U3" i="9"/>
  <c r="T3" i="9"/>
  <c r="Q3" i="9"/>
  <c r="N3" i="9"/>
  <c r="M3" i="9"/>
  <c r="U2" i="9"/>
  <c r="T2" i="9"/>
  <c r="Q2" i="9"/>
  <c r="N2" i="9"/>
  <c r="M2" i="9"/>
  <c r="R35" i="3"/>
  <c r="Q35" i="3"/>
  <c r="N35" i="3"/>
  <c r="L35" i="3"/>
  <c r="K35" i="3"/>
  <c r="R34" i="3"/>
  <c r="Q34" i="3"/>
  <c r="N34" i="3"/>
  <c r="L34" i="3"/>
  <c r="K34" i="3"/>
  <c r="R33" i="3"/>
  <c r="Q33" i="3"/>
  <c r="N33" i="3"/>
  <c r="L33" i="3"/>
  <c r="K33" i="3"/>
  <c r="R32" i="3"/>
  <c r="Q32" i="3"/>
  <c r="N32" i="3"/>
  <c r="L32" i="3"/>
  <c r="K32" i="3"/>
  <c r="R31" i="3"/>
  <c r="Q31" i="3"/>
  <c r="N31" i="3"/>
  <c r="L31" i="3"/>
  <c r="K31" i="3"/>
  <c r="U6" i="8" l="1"/>
  <c r="T6" i="8"/>
  <c r="Q6" i="8"/>
  <c r="N6" i="8"/>
  <c r="M6" i="8"/>
  <c r="U5" i="8"/>
  <c r="T5" i="8"/>
  <c r="Q5" i="8"/>
  <c r="N5" i="8"/>
  <c r="M5" i="8"/>
  <c r="U4" i="8"/>
  <c r="T4" i="8"/>
  <c r="Q4" i="8"/>
  <c r="N4" i="8"/>
  <c r="M4" i="8"/>
  <c r="U3" i="8"/>
  <c r="T3" i="8"/>
  <c r="Q3" i="8"/>
  <c r="N3" i="8"/>
  <c r="M3" i="8"/>
  <c r="U2" i="8"/>
  <c r="T2" i="8"/>
  <c r="Q2" i="8"/>
  <c r="N2" i="8"/>
  <c r="M2" i="8"/>
  <c r="R30" i="3" l="1"/>
  <c r="Q30" i="3"/>
  <c r="N30" i="3"/>
  <c r="L30" i="3"/>
  <c r="K30" i="3"/>
  <c r="R29" i="3"/>
  <c r="Q29" i="3"/>
  <c r="N29" i="3"/>
  <c r="L29" i="3"/>
  <c r="K29" i="3"/>
  <c r="R28" i="3"/>
  <c r="Q28" i="3"/>
  <c r="N28" i="3"/>
  <c r="L28" i="3"/>
  <c r="K28" i="3"/>
  <c r="R27" i="3"/>
  <c r="Q27" i="3"/>
  <c r="N27" i="3"/>
  <c r="L27" i="3"/>
  <c r="K27" i="3"/>
  <c r="R26" i="3"/>
  <c r="Q26" i="3"/>
  <c r="N26" i="3"/>
  <c r="L26" i="3"/>
  <c r="K26" i="3"/>
  <c r="R25" i="3"/>
  <c r="Q25" i="3"/>
  <c r="N25" i="3"/>
  <c r="L25" i="3"/>
  <c r="K25" i="3"/>
  <c r="R24" i="3"/>
  <c r="Q24" i="3"/>
  <c r="N24" i="3"/>
  <c r="L24" i="3"/>
  <c r="K24" i="3"/>
  <c r="R23" i="3"/>
  <c r="Q23" i="3"/>
  <c r="N23" i="3"/>
  <c r="L23" i="3"/>
  <c r="K23" i="3"/>
  <c r="R22" i="3"/>
  <c r="Q22" i="3"/>
  <c r="N22" i="3"/>
  <c r="L22" i="3"/>
  <c r="K22" i="3"/>
  <c r="R21" i="3"/>
  <c r="Q21" i="3"/>
  <c r="N21" i="3"/>
  <c r="L21" i="3"/>
  <c r="K21" i="3"/>
  <c r="R20" i="3"/>
  <c r="Q20" i="3"/>
  <c r="N20" i="3"/>
  <c r="L20" i="3"/>
  <c r="K20" i="3"/>
  <c r="R19" i="3"/>
  <c r="Q19" i="3"/>
  <c r="N19" i="3"/>
  <c r="L19" i="3"/>
  <c r="K19" i="3"/>
  <c r="T5" i="5"/>
  <c r="S5" i="5"/>
  <c r="P5" i="5"/>
  <c r="M5" i="5"/>
  <c r="L5" i="5"/>
  <c r="T4" i="5"/>
  <c r="S4" i="5"/>
  <c r="P4" i="5"/>
  <c r="M4" i="5"/>
  <c r="L4" i="5"/>
  <c r="T3" i="5"/>
  <c r="S3" i="5"/>
  <c r="P3" i="5"/>
  <c r="M3" i="5"/>
  <c r="L3" i="5"/>
  <c r="T2" i="5"/>
  <c r="S2" i="5"/>
  <c r="P2" i="5"/>
  <c r="M2" i="5"/>
  <c r="L2" i="5"/>
  <c r="U5" i="7" l="1"/>
  <c r="T5" i="7"/>
  <c r="Q5" i="7"/>
  <c r="N5" i="7"/>
  <c r="M5" i="7"/>
  <c r="U4" i="7"/>
  <c r="T4" i="7"/>
  <c r="Q4" i="7"/>
  <c r="N4" i="7"/>
  <c r="M4" i="7"/>
  <c r="U3" i="7"/>
  <c r="T3" i="7"/>
  <c r="Q3" i="7"/>
  <c r="N3" i="7"/>
  <c r="M3" i="7"/>
  <c r="U2" i="7"/>
  <c r="T2" i="7"/>
  <c r="Q2" i="7"/>
  <c r="N2" i="7"/>
  <c r="M2" i="7"/>
  <c r="T5" i="6" l="1"/>
  <c r="S5" i="6"/>
  <c r="P5" i="6"/>
  <c r="M5" i="6"/>
  <c r="L5" i="6"/>
  <c r="T4" i="6"/>
  <c r="S4" i="6"/>
  <c r="P4" i="6"/>
  <c r="M4" i="6"/>
  <c r="L4" i="6"/>
  <c r="T3" i="6"/>
  <c r="S3" i="6"/>
  <c r="P3" i="6"/>
  <c r="M3" i="6"/>
  <c r="L3" i="6"/>
  <c r="T2" i="6"/>
  <c r="S2" i="6"/>
  <c r="P2" i="6"/>
  <c r="M2" i="6"/>
  <c r="L2" i="6"/>
</calcChain>
</file>

<file path=xl/sharedStrings.xml><?xml version="1.0" encoding="utf-8"?>
<sst xmlns="http://schemas.openxmlformats.org/spreadsheetml/2006/main" count="958" uniqueCount="194">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</sst>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41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ch"/>
      <sheetName val="Sheet2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"/>
  <sheetViews>
    <sheetView workbookViewId="0">
      <selection activeCell="E19" sqref="E19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5"/>
  <sheetViews>
    <sheetView topLeftCell="H7" workbookViewId="0">
      <selection activeCell="M1" sqref="M1:M1048576"/>
    </sheetView>
  </sheetViews>
  <sheetFormatPr defaultRowHeight="13.5" x14ac:dyDescent="0.15"/>
  <cols>
    <col min="1" max="1" width="11.12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s="10" customFormat="1" ht="22.5" customHeight="1" x14ac:dyDescent="0.15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65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 x14ac:dyDescent="0.1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 x14ac:dyDescent="0.1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 x14ac:dyDescent="0.1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 x14ac:dyDescent="0.1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 x14ac:dyDescent="0.1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 x14ac:dyDescent="0.1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  <row r="8" spans="1:60" s="10" customFormat="1" ht="18.75" x14ac:dyDescent="0.1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60" t="s">
        <v>4</v>
      </c>
      <c r="I8" s="61" t="s">
        <v>54</v>
      </c>
      <c r="J8" s="63" t="s">
        <v>55</v>
      </c>
      <c r="K8" s="57" t="s">
        <v>7</v>
      </c>
      <c r="L8" s="67" t="s">
        <v>56</v>
      </c>
      <c r="M8" s="68" t="s">
        <v>22</v>
      </c>
      <c r="N8" s="57" t="s">
        <v>10</v>
      </c>
      <c r="O8" s="62">
        <v>14</v>
      </c>
      <c r="P8" s="62">
        <v>0</v>
      </c>
      <c r="Q8" s="62">
        <v>14</v>
      </c>
      <c r="R8" s="57" t="s">
        <v>57</v>
      </c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</row>
    <row r="9" spans="1:60" s="10" customFormat="1" ht="18.75" x14ac:dyDescent="0.1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60" t="s">
        <v>4</v>
      </c>
      <c r="I9" s="61" t="s">
        <v>58</v>
      </c>
      <c r="J9" s="63" t="s">
        <v>59</v>
      </c>
      <c r="K9" s="57" t="s">
        <v>7</v>
      </c>
      <c r="L9" s="67" t="s">
        <v>60</v>
      </c>
      <c r="M9" s="68" t="s">
        <v>61</v>
      </c>
      <c r="N9" s="57" t="s">
        <v>10</v>
      </c>
      <c r="O9" s="62">
        <v>14</v>
      </c>
      <c r="P9" s="62">
        <v>0</v>
      </c>
      <c r="Q9" s="62">
        <v>14</v>
      </c>
      <c r="R9" s="57" t="s">
        <v>57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</row>
    <row r="10" spans="1:60" s="10" customFormat="1" ht="18.75" x14ac:dyDescent="0.1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60" t="s">
        <v>4</v>
      </c>
      <c r="I10" s="61" t="s">
        <v>62</v>
      </c>
      <c r="J10" s="63" t="s">
        <v>63</v>
      </c>
      <c r="K10" s="57" t="s">
        <v>7</v>
      </c>
      <c r="L10" s="67" t="s">
        <v>64</v>
      </c>
      <c r="M10" s="68" t="s">
        <v>65</v>
      </c>
      <c r="N10" s="57" t="s">
        <v>10</v>
      </c>
      <c r="O10" s="62">
        <v>14</v>
      </c>
      <c r="P10" s="62">
        <v>0</v>
      </c>
      <c r="Q10" s="62">
        <v>14</v>
      </c>
      <c r="R10" s="57" t="s">
        <v>57</v>
      </c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</row>
    <row r="11" spans="1:60" s="10" customFormat="1" ht="18.75" x14ac:dyDescent="0.1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60" t="s">
        <v>4</v>
      </c>
      <c r="I11" s="61" t="s">
        <v>68</v>
      </c>
      <c r="J11" s="63" t="s">
        <v>69</v>
      </c>
      <c r="K11" s="57" t="s">
        <v>7</v>
      </c>
      <c r="L11" s="67" t="s">
        <v>70</v>
      </c>
      <c r="M11" s="68" t="s">
        <v>71</v>
      </c>
      <c r="N11" s="57" t="s">
        <v>10</v>
      </c>
      <c r="O11" s="62">
        <v>14</v>
      </c>
      <c r="P11" s="62">
        <v>0</v>
      </c>
      <c r="Q11" s="62">
        <v>14</v>
      </c>
      <c r="R11" s="57" t="s">
        <v>57</v>
      </c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</row>
    <row r="12" spans="1:60" s="10" customFormat="1" ht="18.75" x14ac:dyDescent="0.1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60" t="s">
        <v>4</v>
      </c>
      <c r="I12" s="61" t="s">
        <v>72</v>
      </c>
      <c r="J12" s="63" t="s">
        <v>73</v>
      </c>
      <c r="K12" s="57" t="s">
        <v>7</v>
      </c>
      <c r="L12" s="67" t="s">
        <v>74</v>
      </c>
      <c r="M12" s="68" t="s">
        <v>75</v>
      </c>
      <c r="N12" s="57" t="s">
        <v>10</v>
      </c>
      <c r="O12" s="62">
        <v>14</v>
      </c>
      <c r="P12" s="62">
        <v>0</v>
      </c>
      <c r="Q12" s="62">
        <v>14</v>
      </c>
      <c r="R12" s="57" t="s">
        <v>57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</row>
    <row r="13" spans="1:60" s="45" customFormat="1" ht="18.75" x14ac:dyDescent="0.1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50" t="s">
        <v>4</v>
      </c>
      <c r="I13" s="61" t="s">
        <v>77</v>
      </c>
      <c r="J13" s="43" t="s">
        <v>78</v>
      </c>
      <c r="K13" s="40" t="s">
        <v>7</v>
      </c>
      <c r="L13" s="47" t="s">
        <v>79</v>
      </c>
      <c r="M13" s="42" t="s">
        <v>80</v>
      </c>
      <c r="N13" s="40" t="s">
        <v>10</v>
      </c>
      <c r="O13" s="46">
        <v>12</v>
      </c>
      <c r="P13" s="46">
        <v>0</v>
      </c>
      <c r="Q13" s="46">
        <v>12</v>
      </c>
      <c r="R13" s="40" t="s">
        <v>57</v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</row>
    <row r="14" spans="1:60" s="45" customFormat="1" ht="18.75" x14ac:dyDescent="0.1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50" t="s">
        <v>4</v>
      </c>
      <c r="I14" s="61" t="s">
        <v>81</v>
      </c>
      <c r="J14" s="43" t="s">
        <v>82</v>
      </c>
      <c r="K14" s="40" t="s">
        <v>7</v>
      </c>
      <c r="L14" s="47" t="s">
        <v>83</v>
      </c>
      <c r="M14" s="42" t="s">
        <v>26</v>
      </c>
      <c r="N14" s="40" t="s">
        <v>10</v>
      </c>
      <c r="O14" s="46">
        <v>14</v>
      </c>
      <c r="P14" s="46">
        <v>0</v>
      </c>
      <c r="Q14" s="46">
        <v>14</v>
      </c>
      <c r="R14" s="40" t="s">
        <v>57</v>
      </c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</row>
    <row r="15" spans="1:60" s="45" customFormat="1" ht="18.75" x14ac:dyDescent="0.1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50" t="s">
        <v>4</v>
      </c>
      <c r="I15" s="61" t="s">
        <v>84</v>
      </c>
      <c r="J15" s="43" t="s">
        <v>85</v>
      </c>
      <c r="K15" s="40" t="s">
        <v>7</v>
      </c>
      <c r="L15" s="47" t="s">
        <v>86</v>
      </c>
      <c r="M15" s="42" t="s">
        <v>9</v>
      </c>
      <c r="N15" s="40" t="s">
        <v>10</v>
      </c>
      <c r="O15" s="46">
        <v>14</v>
      </c>
      <c r="P15" s="46">
        <v>0</v>
      </c>
      <c r="Q15" s="46">
        <v>14</v>
      </c>
      <c r="R15" s="40" t="s">
        <v>57</v>
      </c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</row>
    <row r="16" spans="1:60" s="45" customFormat="1" ht="18.75" x14ac:dyDescent="0.1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50" t="s">
        <v>4</v>
      </c>
      <c r="I16" s="61" t="s">
        <v>87</v>
      </c>
      <c r="J16" s="43" t="s">
        <v>88</v>
      </c>
      <c r="K16" s="40" t="s">
        <v>7</v>
      </c>
      <c r="L16" s="47" t="s">
        <v>70</v>
      </c>
      <c r="M16" s="42" t="s">
        <v>71</v>
      </c>
      <c r="N16" s="40" t="s">
        <v>10</v>
      </c>
      <c r="O16" s="46">
        <v>14</v>
      </c>
      <c r="P16" s="46">
        <v>0</v>
      </c>
      <c r="Q16" s="46">
        <v>14</v>
      </c>
      <c r="R16" s="40" t="s">
        <v>57</v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</row>
    <row r="17" spans="1:60" s="45" customFormat="1" ht="18.75" x14ac:dyDescent="0.1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50" t="s">
        <v>4</v>
      </c>
      <c r="I17" s="61" t="s">
        <v>89</v>
      </c>
      <c r="J17" s="43" t="s">
        <v>90</v>
      </c>
      <c r="K17" s="40" t="s">
        <v>7</v>
      </c>
      <c r="L17" s="47" t="s">
        <v>74</v>
      </c>
      <c r="M17" s="42" t="s">
        <v>75</v>
      </c>
      <c r="N17" s="40" t="s">
        <v>10</v>
      </c>
      <c r="O17" s="46">
        <v>14</v>
      </c>
      <c r="P17" s="46">
        <v>0</v>
      </c>
      <c r="Q17" s="46">
        <v>14</v>
      </c>
      <c r="R17" s="40" t="s">
        <v>57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</row>
    <row r="18" spans="1:60" s="45" customFormat="1" ht="18.75" x14ac:dyDescent="0.1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50" t="s">
        <v>4</v>
      </c>
      <c r="I18" s="61" t="s">
        <v>91</v>
      </c>
      <c r="J18" s="43" t="s">
        <v>92</v>
      </c>
      <c r="K18" s="40" t="s">
        <v>7</v>
      </c>
      <c r="L18" s="47" t="s">
        <v>93</v>
      </c>
      <c r="M18" s="42" t="s">
        <v>94</v>
      </c>
      <c r="N18" s="40" t="s">
        <v>10</v>
      </c>
      <c r="O18" s="46">
        <v>14</v>
      </c>
      <c r="P18" s="46">
        <v>0</v>
      </c>
      <c r="Q18" s="46">
        <v>14</v>
      </c>
      <c r="R18" s="40" t="s">
        <v>57</v>
      </c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</row>
    <row r="19" spans="1:60" s="69" customFormat="1" ht="18.75" x14ac:dyDescent="0.1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61" t="s">
        <v>143</v>
      </c>
      <c r="J19" s="63" t="s">
        <v>144</v>
      </c>
      <c r="K19" s="57" t="str">
        <f t="shared" ref="K19:K30" si="0">IF(A19&lt;&gt;"","武汉威伟机械","------")</f>
        <v>武汉威伟机械</v>
      </c>
      <c r="L19" s="67" t="str">
        <f>VLOOKUP(M19,[1]ch!$A$1:$B$31,2,0)</f>
        <v>鄂AHB101</v>
      </c>
      <c r="M19" s="68" t="s">
        <v>145</v>
      </c>
      <c r="N19" s="57" t="str">
        <f t="shared" ref="N19:N30" si="1">IF(A19&lt;&gt;"","9.6米","--")</f>
        <v>9.6米</v>
      </c>
      <c r="O19" s="62">
        <v>8</v>
      </c>
      <c r="P19" s="62">
        <v>0</v>
      </c>
      <c r="Q19" s="62">
        <f t="shared" ref="Q19:Q21" si="2">SUM(O19:P19)</f>
        <v>8</v>
      </c>
      <c r="R19" s="57" t="str">
        <f>IF(A19&lt;&gt;"","分拣摆渡","----")</f>
        <v>分拣摆渡</v>
      </c>
    </row>
    <row r="20" spans="1:60" s="69" customFormat="1" ht="18.75" x14ac:dyDescent="0.1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61" t="s">
        <v>147</v>
      </c>
      <c r="J20" s="63" t="s">
        <v>148</v>
      </c>
      <c r="K20" s="57" t="str">
        <f t="shared" si="0"/>
        <v>武汉威伟机械</v>
      </c>
      <c r="L20" s="67" t="str">
        <f>VLOOKUP(M20,[1]ch!$A$1:$B$31,2,0)</f>
        <v>鄂AZR876</v>
      </c>
      <c r="M20" s="68" t="s">
        <v>127</v>
      </c>
      <c r="N20" s="57" t="str">
        <f t="shared" si="1"/>
        <v>9.6米</v>
      </c>
      <c r="O20" s="62">
        <v>14</v>
      </c>
      <c r="P20" s="62">
        <v>0</v>
      </c>
      <c r="Q20" s="62">
        <f t="shared" si="2"/>
        <v>14</v>
      </c>
      <c r="R20" s="57" t="str">
        <f>IF(A20&lt;&gt;"","分拣摆渡","----")</f>
        <v>分拣摆渡</v>
      </c>
    </row>
    <row r="21" spans="1:60" s="69" customFormat="1" ht="18.75" x14ac:dyDescent="0.1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61" t="s">
        <v>149</v>
      </c>
      <c r="J21" s="63" t="s">
        <v>150</v>
      </c>
      <c r="K21" s="57" t="str">
        <f t="shared" si="0"/>
        <v>武汉威伟机械</v>
      </c>
      <c r="L21" s="67" t="str">
        <f>VLOOKUP(M21,[1]ch!$A$1:$B$31,2,0)</f>
        <v>鄂FJU350</v>
      </c>
      <c r="M21" s="68" t="s">
        <v>142</v>
      </c>
      <c r="N21" s="57" t="str">
        <f t="shared" si="1"/>
        <v>9.6米</v>
      </c>
      <c r="O21" s="62">
        <v>14</v>
      </c>
      <c r="P21" s="62">
        <v>0</v>
      </c>
      <c r="Q21" s="62">
        <f t="shared" si="2"/>
        <v>14</v>
      </c>
      <c r="R21" s="57" t="str">
        <f>IF(A21&lt;&gt;"","分拣摆渡","----")</f>
        <v>分拣摆渡</v>
      </c>
    </row>
    <row r="22" spans="1:60" s="69" customFormat="1" ht="18.75" x14ac:dyDescent="0.1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61" t="s">
        <v>151</v>
      </c>
      <c r="J22" s="63" t="s">
        <v>152</v>
      </c>
      <c r="K22" s="57" t="str">
        <f t="shared" si="0"/>
        <v>武汉威伟机械</v>
      </c>
      <c r="L22" s="67" t="str">
        <f>VLOOKUP(M22,[1]ch!$A$1:$B$31,2,0)</f>
        <v>鄂ALU291</v>
      </c>
      <c r="M22" s="68" t="s">
        <v>153</v>
      </c>
      <c r="N22" s="57" t="str">
        <f t="shared" si="1"/>
        <v>9.6米</v>
      </c>
      <c r="O22" s="62">
        <v>14</v>
      </c>
      <c r="P22" s="62">
        <v>0</v>
      </c>
      <c r="Q22" s="62">
        <f>SUM(O22:P22)</f>
        <v>14</v>
      </c>
      <c r="R22" s="57" t="str">
        <f>IF(A22&lt;&gt;"","分拣摆渡","----")</f>
        <v>分拣摆渡</v>
      </c>
    </row>
    <row r="23" spans="1:60" s="69" customFormat="1" ht="18.75" x14ac:dyDescent="0.1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61" t="s">
        <v>105</v>
      </c>
      <c r="J23" s="63" t="s">
        <v>106</v>
      </c>
      <c r="K23" s="57" t="str">
        <f t="shared" si="0"/>
        <v>武汉威伟机械</v>
      </c>
      <c r="L23" s="67" t="str">
        <f>VLOOKUP(M23,[1]ch!$A$1:$B$31,2,0)</f>
        <v>鄂AAW309</v>
      </c>
      <c r="M23" s="68" t="s">
        <v>107</v>
      </c>
      <c r="N23" s="57" t="str">
        <f t="shared" si="1"/>
        <v>9.6米</v>
      </c>
      <c r="O23" s="62">
        <v>11</v>
      </c>
      <c r="P23" s="62">
        <v>0</v>
      </c>
      <c r="Q23" s="62">
        <f t="shared" ref="Q23:Q26" si="3">SUM(O23:P23)</f>
        <v>11</v>
      </c>
      <c r="R23" s="57" t="str">
        <f t="shared" ref="R23:R26" si="4">IF(A23&lt;&gt;"","分拣摆渡","----")</f>
        <v>分拣摆渡</v>
      </c>
    </row>
    <row r="24" spans="1:60" s="69" customFormat="1" ht="18.75" x14ac:dyDescent="0.1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61" t="s">
        <v>108</v>
      </c>
      <c r="J24" s="63" t="s">
        <v>109</v>
      </c>
      <c r="K24" s="57" t="str">
        <f t="shared" si="0"/>
        <v>武汉威伟机械</v>
      </c>
      <c r="L24" s="67" t="str">
        <f>VLOOKUP(M24,[1]ch!$A$1:$B$31,2,0)</f>
        <v>鄂ABY256</v>
      </c>
      <c r="M24" s="68" t="s">
        <v>110</v>
      </c>
      <c r="N24" s="57" t="str">
        <f t="shared" si="1"/>
        <v>9.6米</v>
      </c>
      <c r="O24" s="62">
        <v>14</v>
      </c>
      <c r="P24" s="62">
        <v>0</v>
      </c>
      <c r="Q24" s="62">
        <f t="shared" si="3"/>
        <v>14</v>
      </c>
      <c r="R24" s="57" t="str">
        <f t="shared" si="4"/>
        <v>分拣摆渡</v>
      </c>
    </row>
    <row r="25" spans="1:60" s="69" customFormat="1" ht="18.75" x14ac:dyDescent="0.1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61" t="s">
        <v>114</v>
      </c>
      <c r="J25" s="63" t="s">
        <v>115</v>
      </c>
      <c r="K25" s="57" t="str">
        <f t="shared" si="0"/>
        <v>武汉威伟机械</v>
      </c>
      <c r="L25" s="67" t="str">
        <f>VLOOKUP(M25,[1]ch!$A$1:$B$31,2,0)</f>
        <v>鄂ABY277</v>
      </c>
      <c r="M25" s="68" t="s">
        <v>116</v>
      </c>
      <c r="N25" s="57" t="str">
        <f t="shared" si="1"/>
        <v>9.6米</v>
      </c>
      <c r="O25" s="62">
        <v>8</v>
      </c>
      <c r="P25" s="62">
        <v>0</v>
      </c>
      <c r="Q25" s="62">
        <f t="shared" si="3"/>
        <v>8</v>
      </c>
      <c r="R25" s="57" t="str">
        <f t="shared" si="4"/>
        <v>分拣摆渡</v>
      </c>
    </row>
    <row r="26" spans="1:60" s="69" customFormat="1" ht="18.75" x14ac:dyDescent="0.1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61" t="s">
        <v>117</v>
      </c>
      <c r="J26" s="63" t="s">
        <v>118</v>
      </c>
      <c r="K26" s="57" t="str">
        <f t="shared" si="0"/>
        <v>武汉威伟机械</v>
      </c>
      <c r="L26" s="67" t="str">
        <f>VLOOKUP(M26,[1]ch!$A$1:$B$32,2,0)</f>
        <v>粤BGR032</v>
      </c>
      <c r="M26" s="68" t="s">
        <v>119</v>
      </c>
      <c r="N26" s="57" t="str">
        <f t="shared" si="1"/>
        <v>9.6米</v>
      </c>
      <c r="O26" s="62">
        <v>9</v>
      </c>
      <c r="P26" s="62">
        <v>0</v>
      </c>
      <c r="Q26" s="62">
        <f t="shared" si="3"/>
        <v>9</v>
      </c>
      <c r="R26" s="57" t="str">
        <f t="shared" si="4"/>
        <v>分拣摆渡</v>
      </c>
    </row>
    <row r="27" spans="1:60" s="69" customFormat="1" ht="18.75" x14ac:dyDescent="0.1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72" t="s">
        <v>136</v>
      </c>
      <c r="J27" s="63" t="s">
        <v>122</v>
      </c>
      <c r="K27" s="57" t="str">
        <f t="shared" si="0"/>
        <v>武汉威伟机械</v>
      </c>
      <c r="L27" s="67" t="str">
        <f>VLOOKUP(M27,[1]ch!$A$1:$B$32,2,0)</f>
        <v>鄂ANH299</v>
      </c>
      <c r="M27" s="68" t="s">
        <v>123</v>
      </c>
      <c r="N27" s="57" t="str">
        <f t="shared" si="1"/>
        <v>9.6米</v>
      </c>
      <c r="O27" s="62">
        <v>14</v>
      </c>
      <c r="P27" s="62">
        <v>0</v>
      </c>
      <c r="Q27" s="62">
        <f>SUM(O27:P27)</f>
        <v>14</v>
      </c>
      <c r="R27" s="57" t="str">
        <f>IF(A27&lt;&gt;"","分拣摆渡","----")</f>
        <v>分拣摆渡</v>
      </c>
    </row>
    <row r="28" spans="1:60" s="69" customFormat="1" ht="18.75" x14ac:dyDescent="0.1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72" t="s">
        <v>137</v>
      </c>
      <c r="J28" s="63" t="s">
        <v>126</v>
      </c>
      <c r="K28" s="57" t="str">
        <f t="shared" si="0"/>
        <v>武汉威伟机械</v>
      </c>
      <c r="L28" s="67" t="str">
        <f>VLOOKUP(M28,[1]ch!$A$1:$B$32,2,0)</f>
        <v>鄂AZR876</v>
      </c>
      <c r="M28" s="68" t="s">
        <v>127</v>
      </c>
      <c r="N28" s="57" t="str">
        <f t="shared" si="1"/>
        <v>9.6米</v>
      </c>
      <c r="O28" s="62">
        <v>11</v>
      </c>
      <c r="P28" s="62">
        <v>0</v>
      </c>
      <c r="Q28" s="62">
        <f>SUM(O28:P28)</f>
        <v>11</v>
      </c>
      <c r="R28" s="57" t="str">
        <f>IF(A28&lt;&gt;"","分拣摆渡","----")</f>
        <v>分拣摆渡</v>
      </c>
    </row>
    <row r="29" spans="1:60" s="69" customFormat="1" ht="18.75" x14ac:dyDescent="0.1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72" t="s">
        <v>138</v>
      </c>
      <c r="J29" s="63" t="s">
        <v>129</v>
      </c>
      <c r="K29" s="57" t="str">
        <f t="shared" si="0"/>
        <v>武汉威伟机械</v>
      </c>
      <c r="L29" s="67" t="str">
        <f>VLOOKUP(M29,[1]ch!$A$1:$B$32,2,0)</f>
        <v>鄂AFE237</v>
      </c>
      <c r="M29" s="68" t="s">
        <v>130</v>
      </c>
      <c r="N29" s="57" t="str">
        <f t="shared" si="1"/>
        <v>9.6米</v>
      </c>
      <c r="O29" s="62">
        <v>14</v>
      </c>
      <c r="P29" s="62">
        <v>0</v>
      </c>
      <c r="Q29" s="62">
        <f>SUM(O29:P29)</f>
        <v>14</v>
      </c>
      <c r="R29" s="57" t="str">
        <f>IF(A29&lt;&gt;"","分拣摆渡","----")</f>
        <v>分拣摆渡</v>
      </c>
    </row>
    <row r="30" spans="1:60" s="69" customFormat="1" ht="18.75" x14ac:dyDescent="0.1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72" t="s">
        <v>139</v>
      </c>
      <c r="J30" s="63" t="s">
        <v>132</v>
      </c>
      <c r="K30" s="57" t="str">
        <f t="shared" si="0"/>
        <v>武汉威伟机械</v>
      </c>
      <c r="L30" s="67" t="str">
        <f>VLOOKUP(M30,[1]ch!$A$1:$B$32,2,0)</f>
        <v>鄂AZV377</v>
      </c>
      <c r="M30" s="68" t="s">
        <v>133</v>
      </c>
      <c r="N30" s="57" t="str">
        <f t="shared" si="1"/>
        <v>9.6米</v>
      </c>
      <c r="O30" s="62">
        <v>6</v>
      </c>
      <c r="P30" s="62">
        <v>0</v>
      </c>
      <c r="Q30" s="62">
        <f>SUM(O30:P30)</f>
        <v>6</v>
      </c>
      <c r="R30" s="57" t="str">
        <f>IF(A30&lt;&gt;"","分拣摆渡","----")</f>
        <v>分拣摆渡</v>
      </c>
    </row>
    <row r="31" spans="1:60" s="69" customFormat="1" ht="18.75" x14ac:dyDescent="0.1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70" t="s">
        <v>156</v>
      </c>
      <c r="J31" s="63" t="s">
        <v>157</v>
      </c>
      <c r="K31" s="57" t="str">
        <f t="shared" ref="K31:K35" si="5">IF(A31&lt;&gt;"","武汉威伟机械","------")</f>
        <v>武汉威伟机械</v>
      </c>
      <c r="L31" s="67" t="str">
        <f>VLOOKUP(M31,[1]ch!$A$1:$B$32,2,0)</f>
        <v>鄂AZV373</v>
      </c>
      <c r="M31" s="68" t="s">
        <v>158</v>
      </c>
      <c r="N31" s="57" t="str">
        <f t="shared" ref="N31:N32" si="6">IF(A31&lt;&gt;"","9.6米","--")</f>
        <v>9.6米</v>
      </c>
      <c r="O31" s="62">
        <v>14</v>
      </c>
      <c r="P31" s="62">
        <v>0</v>
      </c>
      <c r="Q31" s="62">
        <f t="shared" ref="Q31:Q35" si="7">SUM(O31:P31)</f>
        <v>14</v>
      </c>
      <c r="R31" s="57" t="str">
        <f t="shared" ref="R31:R32" si="8">IF(A31&lt;&gt;"","分拣摆渡","----")</f>
        <v>分拣摆渡</v>
      </c>
    </row>
    <row r="32" spans="1:60" s="69" customFormat="1" ht="18.75" x14ac:dyDescent="0.1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70" t="s">
        <v>159</v>
      </c>
      <c r="J32" s="63" t="s">
        <v>160</v>
      </c>
      <c r="K32" s="57" t="str">
        <f t="shared" si="5"/>
        <v>武汉威伟机械</v>
      </c>
      <c r="L32" s="67" t="str">
        <f>VLOOKUP(M32,[1]ch!$A$1:$B$32,2,0)</f>
        <v>鄂AQQ353</v>
      </c>
      <c r="M32" s="68" t="s">
        <v>161</v>
      </c>
      <c r="N32" s="57" t="str">
        <f t="shared" si="6"/>
        <v>9.6米</v>
      </c>
      <c r="O32" s="62">
        <v>14</v>
      </c>
      <c r="P32" s="62">
        <v>0</v>
      </c>
      <c r="Q32" s="62">
        <f t="shared" si="7"/>
        <v>14</v>
      </c>
      <c r="R32" s="57" t="str">
        <f t="shared" si="8"/>
        <v>分拣摆渡</v>
      </c>
    </row>
    <row r="33" spans="1:18" s="69" customFormat="1" ht="18.75" x14ac:dyDescent="0.1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70" t="s">
        <v>162</v>
      </c>
      <c r="J33" s="63" t="s">
        <v>163</v>
      </c>
      <c r="K33" s="57" t="str">
        <f t="shared" si="5"/>
        <v>武汉威伟机械</v>
      </c>
      <c r="L33" s="67" t="str">
        <f>VLOOKUP(M33,[1]ch!$A$1:$B$32,2,0)</f>
        <v>鄂ALU151</v>
      </c>
      <c r="M33" s="68" t="s">
        <v>164</v>
      </c>
      <c r="N33" s="57" t="str">
        <f>IF(A33&lt;&gt;"","9.6米","--")</f>
        <v>9.6米</v>
      </c>
      <c r="O33" s="62">
        <v>14</v>
      </c>
      <c r="P33" s="62">
        <v>0</v>
      </c>
      <c r="Q33" s="62">
        <f t="shared" si="7"/>
        <v>14</v>
      </c>
      <c r="R33" s="57" t="str">
        <f>IF(A33&lt;&gt;"","分拣摆渡","----")</f>
        <v>分拣摆渡</v>
      </c>
    </row>
    <row r="34" spans="1:18" s="69" customFormat="1" ht="18.75" x14ac:dyDescent="0.1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70" t="s">
        <v>165</v>
      </c>
      <c r="J34" s="63" t="s">
        <v>166</v>
      </c>
      <c r="K34" s="57" t="str">
        <f t="shared" si="5"/>
        <v>武汉威伟机械</v>
      </c>
      <c r="L34" s="67" t="str">
        <f>VLOOKUP(M34,[1]ch!$A$1:$B$32,2,0)</f>
        <v>鄂AAW309</v>
      </c>
      <c r="M34" s="68" t="s">
        <v>107</v>
      </c>
      <c r="N34" s="57" t="str">
        <f>IF(A34&lt;&gt;"","9.6米","--")</f>
        <v>9.6米</v>
      </c>
      <c r="O34" s="62">
        <v>7</v>
      </c>
      <c r="P34" s="62">
        <v>0</v>
      </c>
      <c r="Q34" s="62">
        <f t="shared" si="7"/>
        <v>7</v>
      </c>
      <c r="R34" s="57" t="str">
        <f>IF(A34&lt;&gt;"","分拣摆渡","----")</f>
        <v>分拣摆渡</v>
      </c>
    </row>
    <row r="35" spans="1:18" s="69" customFormat="1" ht="18.75" x14ac:dyDescent="0.1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70" t="s">
        <v>167</v>
      </c>
      <c r="J35" s="63" t="s">
        <v>168</v>
      </c>
      <c r="K35" s="57" t="str">
        <f t="shared" si="5"/>
        <v>武汉威伟机械</v>
      </c>
      <c r="L35" s="67" t="str">
        <f>VLOOKUP(M35,[1]ch!$A$1:$B$32,2,0)</f>
        <v>鄂ABY256</v>
      </c>
      <c r="M35" s="68" t="s">
        <v>110</v>
      </c>
      <c r="N35" s="57" t="str">
        <f>IF(A35&lt;&gt;"","9.6米","--")</f>
        <v>9.6米</v>
      </c>
      <c r="O35" s="62">
        <v>14</v>
      </c>
      <c r="P35" s="62">
        <v>0</v>
      </c>
      <c r="Q35" s="62">
        <f t="shared" si="7"/>
        <v>14</v>
      </c>
      <c r="R35" s="57" t="str">
        <f>IF(A35&lt;&gt;"","分拣摆渡","----")</f>
        <v>分拣摆渡</v>
      </c>
    </row>
  </sheetData>
  <phoneticPr fontId="3" type="noConversion"/>
  <conditionalFormatting sqref="I22">
    <cfRule type="duplicateValues" dxfId="17" priority="12"/>
  </conditionalFormatting>
  <conditionalFormatting sqref="J22">
    <cfRule type="duplicateValues" dxfId="16" priority="11"/>
  </conditionalFormatting>
  <conditionalFormatting sqref="I19:I21">
    <cfRule type="duplicateValues" dxfId="15" priority="14"/>
  </conditionalFormatting>
  <conditionalFormatting sqref="J19:J21">
    <cfRule type="duplicateValues" dxfId="14" priority="15"/>
  </conditionalFormatting>
  <conditionalFormatting sqref="I19:I22">
    <cfRule type="duplicateValues" dxfId="13" priority="16"/>
  </conditionalFormatting>
  <conditionalFormatting sqref="I23:I26">
    <cfRule type="duplicateValues" dxfId="12" priority="8"/>
  </conditionalFormatting>
  <conditionalFormatting sqref="J23:J26">
    <cfRule type="duplicateValues" dxfId="11" priority="7"/>
  </conditionalFormatting>
  <conditionalFormatting sqref="J27:J30">
    <cfRule type="duplicateValues" dxfId="10" priority="6"/>
  </conditionalFormatting>
  <conditionalFormatting sqref="I22:J22">
    <cfRule type="duplicateValues" dxfId="9" priority="17"/>
  </conditionalFormatting>
  <conditionalFormatting sqref="I23:J26">
    <cfRule type="duplicateValues" dxfId="8" priority="19"/>
  </conditionalFormatting>
  <conditionalFormatting sqref="I27:I30">
    <cfRule type="duplicateValues" dxfId="7" priority="22"/>
  </conditionalFormatting>
  <conditionalFormatting sqref="I27:J30">
    <cfRule type="duplicateValues" dxfId="6" priority="23"/>
  </conditionalFormatting>
  <conditionalFormatting sqref="J31:J35">
    <cfRule type="duplicateValues" dxfId="5" priority="3"/>
  </conditionalFormatting>
  <conditionalFormatting sqref="I31:I35">
    <cfRule type="duplicateValues" dxfId="4" priority="38"/>
  </conditionalFormatting>
  <conditionalFormatting sqref="I31:J35">
    <cfRule type="duplicateValues" dxfId="3" priority="5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>
      <selection activeCell="A2" sqref="A2:XFD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 x14ac:dyDescent="0.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 x14ac:dyDescent="0.1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 x14ac:dyDescent="0.1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 x14ac:dyDescent="0.1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 x14ac:dyDescent="0.1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 x14ac:dyDescent="0.1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7"/>
  <sheetViews>
    <sheetView workbookViewId="0">
      <selection activeCell="M13" sqref="M1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 x14ac:dyDescent="0.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 x14ac:dyDescent="0.1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 x14ac:dyDescent="0.1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 x14ac:dyDescent="0.1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 x14ac:dyDescent="0.1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 x14ac:dyDescent="0.1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 x14ac:dyDescent="0.1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"/>
  <sheetViews>
    <sheetView topLeftCell="D1" workbookViewId="0">
      <selection activeCell="A2" sqref="A2:XFD5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 x14ac:dyDescent="0.1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str">
        <f>VLOOKUP(O3,[1]ch!$A$1:$B$31,2,0)</f>
        <v>鄂AZR876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 x14ac:dyDescent="0.1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 x14ac:dyDescent="0.1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40" priority="3"/>
  </conditionalFormatting>
  <conditionalFormatting sqref="I5">
    <cfRule type="duplicateValues" dxfId="39" priority="2"/>
  </conditionalFormatting>
  <conditionalFormatting sqref="K5">
    <cfRule type="duplicateValues" dxfId="38" priority="1"/>
  </conditionalFormatting>
  <conditionalFormatting sqref="I2:I4">
    <cfRule type="duplicateValues" dxfId="37" priority="4"/>
  </conditionalFormatting>
  <conditionalFormatting sqref="K2:K4">
    <cfRule type="duplicateValues" dxfId="36" priority="5"/>
  </conditionalFormatting>
  <conditionalFormatting sqref="I2:I5">
    <cfRule type="duplicateValues" dxfId="35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5"/>
  <sheetViews>
    <sheetView workbookViewId="0">
      <selection activeCell="J1" sqref="J1:J1048576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 x14ac:dyDescent="0.1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 x14ac:dyDescent="0.1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 x14ac:dyDescent="0.1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34" priority="3"/>
  </conditionalFormatting>
  <conditionalFormatting sqref="I2:I5">
    <cfRule type="duplicateValues" dxfId="33" priority="2"/>
  </conditionalFormatting>
  <conditionalFormatting sqref="K2:K5">
    <cfRule type="duplicateValues" dxfId="32" priority="1"/>
  </conditionalFormatting>
  <conditionalFormatting sqref="I2:I5">
    <cfRule type="duplicateValues" dxfId="3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5"/>
  <sheetViews>
    <sheetView workbookViewId="0">
      <selection sqref="A1:XFD1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0" hidden="1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str">
        <f>VLOOKUP(P2,[1]ch!$A$1:$B$32,2,0)</f>
        <v>鄂ANH299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 x14ac:dyDescent="0.1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str">
        <f>VLOOKUP(P3,[1]ch!$A$1:$B$32,2,0)</f>
        <v>鄂AZR876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 x14ac:dyDescent="0.1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 x14ac:dyDescent="0.1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30" priority="2"/>
  </conditionalFormatting>
  <conditionalFormatting sqref="I2:J5">
    <cfRule type="duplicateValues" dxfId="29" priority="3"/>
  </conditionalFormatting>
  <conditionalFormatting sqref="L2:L5">
    <cfRule type="duplicateValues" dxfId="28" priority="4"/>
  </conditionalFormatting>
  <conditionalFormatting sqref="I1:L1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"/>
  <sheetViews>
    <sheetView topLeftCell="C1" workbookViewId="0">
      <selection activeCell="L2" sqref="A2:XFD6"/>
    </sheetView>
  </sheetViews>
  <sheetFormatPr defaultRowHeight="13.5" x14ac:dyDescent="0.1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 x14ac:dyDescent="0.1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 x14ac:dyDescent="0.1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 x14ac:dyDescent="0.1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26" priority="2"/>
  </conditionalFormatting>
  <conditionalFormatting sqref="I2:L6">
    <cfRule type="duplicateValues" dxfId="25" priority="3"/>
  </conditionalFormatting>
  <conditionalFormatting sqref="I2:J6">
    <cfRule type="duplicateValues" dxfId="24" priority="4"/>
  </conditionalFormatting>
  <conditionalFormatting sqref="I1:L1">
    <cfRule type="duplicateValues" dxfId="2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A938-33D7-4813-B8D6-1224ADDF80F7}">
  <dimension ref="A1:BK6"/>
  <sheetViews>
    <sheetView workbookViewId="0">
      <selection activeCell="H13" sqref="H13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 x14ac:dyDescent="0.1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 x14ac:dyDescent="0.1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 x14ac:dyDescent="0.1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 x14ac:dyDescent="0.1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 x14ac:dyDescent="0.1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22" priority="1"/>
  </conditionalFormatting>
  <conditionalFormatting sqref="L2:L6">
    <cfRule type="duplicateValues" dxfId="21" priority="2"/>
  </conditionalFormatting>
  <conditionalFormatting sqref="I2:L6">
    <cfRule type="duplicateValues" dxfId="20" priority="3"/>
  </conditionalFormatting>
  <conditionalFormatting sqref="I2:J6">
    <cfRule type="duplicateValues" dxfId="19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CDF1-F200-43AE-9A28-3416BE150D25}">
  <dimension ref="A1:BJ5"/>
  <sheetViews>
    <sheetView tabSelected="1" topLeftCell="F1" workbookViewId="0">
      <selection activeCell="Q9" sqref="Q9"/>
    </sheetView>
  </sheetViews>
  <sheetFormatPr defaultRowHeight="13.5" x14ac:dyDescent="0.1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 x14ac:dyDescent="0.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 x14ac:dyDescent="0.1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str">
        <f>VLOOKUP(O2,[1]ch!$A$1:$B$32,2,0)</f>
        <v>鄂AZR876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 x14ac:dyDescent="0.1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 x14ac:dyDescent="0.1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 x14ac:dyDescent="0.1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18" priority="2"/>
  </conditionalFormatting>
  <conditionalFormatting sqref="I1:K1">
    <cfRule type="duplicateValues" dxfId="2" priority="52"/>
  </conditionalFormatting>
  <conditionalFormatting sqref="I2:K5">
    <cfRule type="duplicateValues" dxfId="1" priority="53"/>
  </conditionalFormatting>
  <conditionalFormatting sqref="I2:I5"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2018-04-02T00:07:19Z</dcterms:created>
  <dcterms:modified xsi:type="dcterms:W3CDTF">2018-04-09T23:48:17Z</dcterms:modified>
</cp:coreProperties>
</file>