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76EC6A8A-ECE5-4254-B4F6-F6AA0732C3D9}" xr6:coauthVersionLast="31" xr6:coauthVersionMax="31" xr10:uidLastSave="{00000000-0000-0000-0000-000000000000}"/>
  <bookViews>
    <workbookView xWindow="0" yWindow="0" windowWidth="15600" windowHeight="6210" firstSheet="3" activeTab="12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4-13" sheetId="18" r:id="rId13"/>
    <sheet name="Sheet2" sheetId="17" r:id="rId14"/>
    <sheet name="ch" sheetId="3" r:id="rId15"/>
    <sheet name="分析图" sheetId="13" r:id="rId16"/>
    <sheet name="汇总明细" sheetId="9" r:id="rId17"/>
  </sheets>
  <externalReferences>
    <externalReference r:id="rId18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2" hidden="1">'4-13'!$A$1:$P$19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0" r:id="rId19"/>
  </pivotCaches>
</workbook>
</file>

<file path=xl/calcChain.xml><?xml version="1.0" encoding="utf-8"?>
<calcChain xmlns="http://schemas.openxmlformats.org/spreadsheetml/2006/main">
  <c r="M20" i="18" l="1"/>
  <c r="J20" i="18"/>
  <c r="I20" i="18"/>
  <c r="O20" i="18"/>
  <c r="P20" i="18"/>
  <c r="I4" i="18"/>
  <c r="J4" i="18"/>
  <c r="M4" i="18"/>
  <c r="O4" i="18"/>
  <c r="P4" i="18"/>
  <c r="P3" i="18"/>
  <c r="O3" i="18"/>
  <c r="M3" i="18"/>
  <c r="J3" i="18"/>
  <c r="I3" i="18"/>
  <c r="I19" i="18"/>
  <c r="J19" i="18"/>
  <c r="M19" i="18"/>
  <c r="O19" i="18"/>
  <c r="P19" i="18"/>
  <c r="I18" i="18"/>
  <c r="J18" i="18"/>
  <c r="M18" i="18"/>
  <c r="O18" i="18"/>
  <c r="P18" i="18"/>
  <c r="I17" i="18"/>
  <c r="J17" i="18"/>
  <c r="M17" i="18"/>
  <c r="O17" i="18"/>
  <c r="P17" i="18"/>
  <c r="M16" i="18"/>
  <c r="J16" i="18"/>
  <c r="I16" i="18"/>
  <c r="O16" i="18"/>
  <c r="P16" i="18"/>
  <c r="I15" i="18"/>
  <c r="J15" i="18"/>
  <c r="M15" i="18"/>
  <c r="O15" i="18"/>
  <c r="P15" i="18"/>
  <c r="I14" i="18"/>
  <c r="J14" i="18"/>
  <c r="M14" i="18"/>
  <c r="O14" i="18"/>
  <c r="P14" i="18"/>
  <c r="I13" i="18"/>
  <c r="J13" i="18"/>
  <c r="M13" i="18"/>
  <c r="O13" i="18"/>
  <c r="P13" i="18"/>
  <c r="I12" i="18"/>
  <c r="J12" i="18"/>
  <c r="M12" i="18"/>
  <c r="O12" i="18"/>
  <c r="P12" i="18"/>
  <c r="I11" i="18"/>
  <c r="J11" i="18"/>
  <c r="M11" i="18"/>
  <c r="O11" i="18"/>
  <c r="P11" i="18"/>
  <c r="I10" i="18"/>
  <c r="J10" i="18"/>
  <c r="M10" i="18"/>
  <c r="O10" i="18"/>
  <c r="P10" i="18"/>
  <c r="I9" i="18"/>
  <c r="J9" i="18"/>
  <c r="M9" i="18"/>
  <c r="O9" i="18"/>
  <c r="P9" i="18"/>
  <c r="I8" i="18"/>
  <c r="J8" i="18"/>
  <c r="M8" i="18"/>
  <c r="O8" i="18"/>
  <c r="P8" i="18"/>
  <c r="I7" i="18"/>
  <c r="J7" i="18"/>
  <c r="M7" i="18"/>
  <c r="O7" i="18"/>
  <c r="P7" i="18"/>
  <c r="I6" i="18"/>
  <c r="J6" i="18"/>
  <c r="M6" i="18"/>
  <c r="O6" i="18"/>
  <c r="P6" i="18"/>
  <c r="M5" i="18"/>
  <c r="J5" i="18"/>
  <c r="I5" i="18"/>
  <c r="O5" i="18"/>
  <c r="P5" i="18"/>
  <c r="J2" i="18" l="1"/>
  <c r="O2" i="18"/>
  <c r="P2" i="18"/>
  <c r="I2" i="18"/>
  <c r="M2" i="18"/>
  <c r="P29" i="16" l="1"/>
  <c r="O29" i="16"/>
  <c r="M29" i="16"/>
  <c r="I29" i="16"/>
  <c r="M24" i="16" l="1"/>
  <c r="I24" i="16"/>
  <c r="O24" i="16"/>
  <c r="P24" i="16"/>
  <c r="M23" i="16" l="1"/>
  <c r="J23" i="16"/>
  <c r="I23" i="16"/>
  <c r="O23" i="16"/>
  <c r="P23" i="16"/>
  <c r="M28" i="16"/>
  <c r="J28" i="16"/>
  <c r="I28" i="16"/>
  <c r="O28" i="16"/>
  <c r="P28" i="16"/>
  <c r="I22" i="16" l="1"/>
  <c r="J22" i="16"/>
  <c r="M22" i="16"/>
  <c r="O22" i="16"/>
  <c r="P22" i="16"/>
  <c r="M21" i="16"/>
  <c r="J21" i="16"/>
  <c r="I21" i="16"/>
  <c r="O21" i="16"/>
  <c r="P21" i="16"/>
  <c r="M20" i="16"/>
  <c r="J20" i="16"/>
  <c r="I20" i="16"/>
  <c r="O20" i="16"/>
  <c r="P20" i="16"/>
  <c r="M19" i="16"/>
  <c r="J19" i="16"/>
  <c r="I19" i="16"/>
  <c r="O19" i="16"/>
  <c r="P19" i="16"/>
  <c r="P18" i="16"/>
  <c r="O18" i="16"/>
  <c r="M18" i="16"/>
  <c r="J18" i="16"/>
  <c r="I18" i="16"/>
  <c r="P27" i="16"/>
  <c r="O27" i="16"/>
  <c r="M27" i="16"/>
  <c r="J27" i="16"/>
  <c r="I27" i="16"/>
  <c r="P26" i="16"/>
  <c r="O26" i="16"/>
  <c r="M26" i="16"/>
  <c r="J26" i="16"/>
  <c r="I26" i="16"/>
  <c r="P25" i="16"/>
  <c r="O25" i="16"/>
  <c r="M25" i="16"/>
  <c r="J25" i="16"/>
  <c r="I25" i="16"/>
  <c r="P16" i="16"/>
  <c r="P17" i="16"/>
  <c r="O16" i="16"/>
  <c r="O17" i="16"/>
  <c r="M16" i="16"/>
  <c r="M17" i="16"/>
  <c r="J16" i="16"/>
  <c r="J17" i="16"/>
  <c r="I16" i="16"/>
  <c r="I17" i="16"/>
  <c r="P15" i="16"/>
  <c r="O15" i="16"/>
  <c r="M15" i="16"/>
  <c r="J15" i="16"/>
  <c r="I15" i="16"/>
  <c r="I14" i="16" l="1"/>
  <c r="J14" i="16"/>
  <c r="M14" i="16"/>
  <c r="O14" i="16"/>
  <c r="P14" i="16"/>
  <c r="I13" i="16"/>
  <c r="J13" i="16"/>
  <c r="M13" i="16"/>
  <c r="O13" i="16"/>
  <c r="P13" i="16"/>
  <c r="I12" i="16"/>
  <c r="J12" i="16"/>
  <c r="M12" i="16"/>
  <c r="O12" i="16"/>
  <c r="P12" i="16"/>
  <c r="I11" i="16"/>
  <c r="J11" i="16"/>
  <c r="M11" i="16"/>
  <c r="O11" i="16"/>
  <c r="P11" i="16"/>
  <c r="I10" i="16"/>
  <c r="J10" i="16"/>
  <c r="M10" i="16"/>
  <c r="O10" i="16"/>
  <c r="P10" i="16"/>
  <c r="I9" i="16"/>
  <c r="J9" i="16"/>
  <c r="M9" i="16"/>
  <c r="O9" i="16"/>
  <c r="P9" i="16"/>
  <c r="I8" i="16"/>
  <c r="J8" i="16"/>
  <c r="M8" i="16"/>
  <c r="O8" i="16"/>
  <c r="P8" i="16"/>
  <c r="I7" i="16"/>
  <c r="J7" i="16"/>
  <c r="M7" i="16"/>
  <c r="O7" i="16"/>
  <c r="P7" i="16"/>
  <c r="I6" i="16"/>
  <c r="J6" i="16"/>
  <c r="M6" i="16"/>
  <c r="O6" i="16"/>
  <c r="P6" i="16"/>
  <c r="I5" i="16"/>
  <c r="J5" i="16"/>
  <c r="M5" i="16"/>
  <c r="O5" i="16"/>
  <c r="P5" i="16"/>
  <c r="I4" i="16"/>
  <c r="J4" i="16"/>
  <c r="M4" i="16"/>
  <c r="O4" i="16"/>
  <c r="P4" i="16"/>
  <c r="I3" i="16"/>
  <c r="J3" i="16"/>
  <c r="M3" i="16"/>
  <c r="O3" i="16"/>
  <c r="P3" i="16"/>
  <c r="J2" i="16"/>
  <c r="O2" i="16"/>
  <c r="P2" i="16"/>
  <c r="I2" i="16"/>
  <c r="M2" i="16"/>
  <c r="P1" i="17"/>
  <c r="O1" i="17"/>
  <c r="M1" i="17"/>
  <c r="J1" i="17"/>
  <c r="I1" i="17"/>
  <c r="I34" i="15" l="1"/>
  <c r="J34" i="15"/>
  <c r="M34" i="15"/>
  <c r="O34" i="15"/>
  <c r="P34" i="15"/>
  <c r="I32" i="15"/>
  <c r="J32" i="15"/>
  <c r="M32" i="15"/>
  <c r="O32" i="15"/>
  <c r="P32" i="15"/>
  <c r="I33" i="15"/>
  <c r="J33" i="15"/>
  <c r="M33" i="15"/>
  <c r="O33" i="15"/>
  <c r="P33" i="15"/>
  <c r="I31" i="15"/>
  <c r="J31" i="15"/>
  <c r="M31" i="15"/>
  <c r="O31" i="15"/>
  <c r="P31" i="15"/>
  <c r="P29" i="15"/>
  <c r="P30" i="15"/>
  <c r="O30" i="15"/>
  <c r="M30" i="15"/>
  <c r="J30" i="15"/>
  <c r="I30" i="15"/>
  <c r="O29" i="15"/>
  <c r="M29" i="15"/>
  <c r="J29" i="15"/>
  <c r="I29" i="15"/>
  <c r="P28" i="15"/>
  <c r="O28" i="15"/>
  <c r="M28" i="15"/>
  <c r="J28" i="15"/>
  <c r="I28" i="15"/>
  <c r="I27" i="15"/>
  <c r="J27" i="15"/>
  <c r="M27" i="15"/>
  <c r="O27" i="15"/>
  <c r="P27" i="15"/>
  <c r="I26" i="15"/>
  <c r="J26" i="15"/>
  <c r="M26" i="15"/>
  <c r="O26" i="15"/>
  <c r="P26" i="15"/>
  <c r="M25" i="15"/>
  <c r="J25" i="15"/>
  <c r="I25" i="15"/>
  <c r="O25" i="15"/>
  <c r="P25" i="15"/>
  <c r="M2" i="15"/>
  <c r="J2" i="15"/>
  <c r="I2" i="15"/>
  <c r="O2" i="15"/>
  <c r="P2" i="15"/>
  <c r="I21" i="15"/>
  <c r="J21" i="15"/>
  <c r="M21" i="15"/>
  <c r="O21" i="15"/>
  <c r="P21" i="15"/>
  <c r="I22" i="15"/>
  <c r="J22" i="15"/>
  <c r="M22" i="15"/>
  <c r="O22" i="15"/>
  <c r="P22" i="15"/>
  <c r="I20" i="15"/>
  <c r="J20" i="15"/>
  <c r="M20" i="15"/>
  <c r="O20" i="15"/>
  <c r="P20" i="15"/>
  <c r="I23" i="15"/>
  <c r="J23" i="15"/>
  <c r="M23" i="15"/>
  <c r="O23" i="15"/>
  <c r="P23" i="15"/>
  <c r="I19" i="15"/>
  <c r="J19" i="15"/>
  <c r="M19" i="15"/>
  <c r="O19" i="15"/>
  <c r="P19" i="15"/>
  <c r="I18" i="15"/>
  <c r="J18" i="15"/>
  <c r="M18" i="15"/>
  <c r="O18" i="15"/>
  <c r="P18" i="15"/>
  <c r="I17" i="15"/>
  <c r="J17" i="15"/>
  <c r="M17" i="15"/>
  <c r="O17" i="15"/>
  <c r="P17" i="15"/>
  <c r="I16" i="15"/>
  <c r="J16" i="15"/>
  <c r="M16" i="15"/>
  <c r="O16" i="15"/>
  <c r="P16" i="15"/>
  <c r="I15" i="15"/>
  <c r="J15" i="15"/>
  <c r="M15" i="15"/>
  <c r="O15" i="15"/>
  <c r="P15" i="15"/>
  <c r="I14" i="15"/>
  <c r="J14" i="15"/>
  <c r="M14" i="15"/>
  <c r="O14" i="15"/>
  <c r="P14" i="15"/>
  <c r="I13" i="15"/>
  <c r="J13" i="15"/>
  <c r="M13" i="15"/>
  <c r="O13" i="15"/>
  <c r="P13" i="15"/>
  <c r="I12" i="15"/>
  <c r="J12" i="15"/>
  <c r="M12" i="15"/>
  <c r="O12" i="15"/>
  <c r="P12" i="15"/>
  <c r="I11" i="15"/>
  <c r="J11" i="15"/>
  <c r="M11" i="15"/>
  <c r="O11" i="15"/>
  <c r="P11" i="15"/>
  <c r="I10" i="15"/>
  <c r="J10" i="15"/>
  <c r="M10" i="15"/>
  <c r="O10" i="15"/>
  <c r="P10" i="15"/>
  <c r="I9" i="15"/>
  <c r="J9" i="15"/>
  <c r="M9" i="15"/>
  <c r="O9" i="15"/>
  <c r="P9" i="15"/>
  <c r="I8" i="15"/>
  <c r="J8" i="15"/>
  <c r="M8" i="15"/>
  <c r="O8" i="15"/>
  <c r="P8" i="15"/>
  <c r="I7" i="15"/>
  <c r="J7" i="15"/>
  <c r="M7" i="15"/>
  <c r="O7" i="15"/>
  <c r="P7" i="15"/>
  <c r="I6" i="15"/>
  <c r="J6" i="15"/>
  <c r="M6" i="15"/>
  <c r="O6" i="15"/>
  <c r="P6" i="15"/>
  <c r="I5" i="15"/>
  <c r="J5" i="15"/>
  <c r="M5" i="15"/>
  <c r="O5" i="15"/>
  <c r="P5" i="15"/>
  <c r="I4" i="15"/>
  <c r="J4" i="15"/>
  <c r="M4" i="15"/>
  <c r="O4" i="15"/>
  <c r="P4" i="15"/>
  <c r="M3" i="15"/>
  <c r="J3" i="15"/>
  <c r="I3" i="15"/>
  <c r="O3" i="15"/>
  <c r="P3" i="15"/>
  <c r="J24" i="15"/>
  <c r="O24" i="15"/>
  <c r="P24" i="15"/>
  <c r="I24" i="15"/>
  <c r="M24" i="15"/>
  <c r="M21" i="12"/>
  <c r="J21" i="12"/>
  <c r="I21" i="12"/>
  <c r="O21" i="12"/>
  <c r="P21" i="12"/>
  <c r="P20" i="12"/>
  <c r="O20" i="12"/>
  <c r="M2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I20" i="12"/>
  <c r="J2" i="12"/>
  <c r="M19" i="12"/>
  <c r="I19" i="12"/>
  <c r="O19" i="12"/>
  <c r="P19" i="12"/>
  <c r="P16" i="12"/>
  <c r="O16" i="12"/>
  <c r="M16" i="12"/>
  <c r="I16" i="12"/>
  <c r="M15" i="12"/>
  <c r="I15" i="12"/>
  <c r="O15" i="12"/>
  <c r="P15" i="12"/>
  <c r="I14" i="12"/>
  <c r="M14" i="12"/>
  <c r="O14" i="12"/>
  <c r="P14" i="12"/>
  <c r="I13" i="12"/>
  <c r="M13" i="12"/>
  <c r="O13" i="12"/>
  <c r="P13" i="12"/>
  <c r="I12" i="12"/>
  <c r="M12" i="12"/>
  <c r="O12" i="12"/>
  <c r="P12" i="12"/>
  <c r="I11" i="12"/>
  <c r="M11" i="12"/>
  <c r="O11" i="12"/>
  <c r="P11" i="12"/>
  <c r="I10" i="12"/>
  <c r="M10" i="12"/>
  <c r="O10" i="12"/>
  <c r="P10" i="12"/>
  <c r="I9" i="12"/>
  <c r="M9" i="12"/>
  <c r="O9" i="12"/>
  <c r="P9" i="12"/>
  <c r="I8" i="12"/>
  <c r="M8" i="12"/>
  <c r="O8" i="12"/>
  <c r="P8" i="12"/>
  <c r="I18" i="12"/>
  <c r="M18" i="12"/>
  <c r="O18" i="12"/>
  <c r="P18" i="12"/>
  <c r="I17" i="12"/>
  <c r="M17" i="12"/>
  <c r="O17" i="12"/>
  <c r="P17" i="12"/>
  <c r="I7" i="12"/>
  <c r="M7" i="12"/>
  <c r="O7" i="12"/>
  <c r="P7" i="12"/>
  <c r="I6" i="12"/>
  <c r="M6" i="12"/>
  <c r="O6" i="12"/>
  <c r="P6" i="12"/>
  <c r="I5" i="12"/>
  <c r="M5" i="12"/>
  <c r="O5" i="12"/>
  <c r="P5" i="12"/>
  <c r="I4" i="12"/>
  <c r="M4" i="12"/>
  <c r="O4" i="12"/>
  <c r="P4" i="12"/>
  <c r="I3" i="12"/>
  <c r="M3" i="12"/>
  <c r="O3" i="12"/>
  <c r="P3" i="12"/>
  <c r="O2" i="12"/>
  <c r="P2" i="12"/>
  <c r="I2" i="12"/>
  <c r="M2" i="12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<sst xmlns="http://schemas.openxmlformats.org/spreadsheetml/2006/main" count="4200" uniqueCount="847">
  <si>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</si>
  <si>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</si>
  <si>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</si>
  <si>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</si>
  <si>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</si>
  <si>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</si>
  <si>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</si>
  <si>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</si>
  <si>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</si>
  <si>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</si>
  <si>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</si>
  <si>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</si>
  <si>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</si>
  <si>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</si>
  <si>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</si>
  <si>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</si>
  <si>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</si>
  <si>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</si>
  <si>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</si>
  <si>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</si>
  <si>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</si>
  <si>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</si>
  <si>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</si>
  <si>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</si>
  <si>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</si>
  <si>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</si>
  <si>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</si>
  <si>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</si>
  <si>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</si>
  <si>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</si>
  <si>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</si>
  <si>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</si>
  <si>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</si>
  <si>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</si>
  <si>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</si>
  <si>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</si>
  <si>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</si>
  <si>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</si>
  <si>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</si>
  <si>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</si>
  <si>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</si>
  <si>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</si>
  <si>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</si>
  <si>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</si>
  <si>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</si>
  <si>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</si>
  <si>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</si>
  <si>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</si>
  <si>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</si>
  <si>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</si>
  <si>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</si>
  <si>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</si>
  <si>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</si>
  <si>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</si>
  <si>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</si>
  <si>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</si>
  <si>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</si>
  <si>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</si>
  <si>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</si>
  <si>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</si>
  <si>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</si>
  <si>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</si>
  <si>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</si>
  <si>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</si>
  <si>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</si>
  <si>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</si>
  <si>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</si>
  <si>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</si>
  <si>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</si>
  <si>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</si>
  <si>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</si>
  <si>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</si>
  <si>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</si>
  <si>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</si>
  <si>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</si>
  <si>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</si>
  <si>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</si>
  <si>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</si>
  <si>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</si>
  <si>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</si>
  <si>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</si>
  <si>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</si>
  <si>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</si>
  <si>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</si>
  <si>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</si>
  <si>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</si>
  <si>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</si>
  <si>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</si>
  <si>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</si>
  <si>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</si>
  <si>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</si>
  <si>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</si>
  <si>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</si>
  <si>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</si>
  <si>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</si>
  <si>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</si>
  <si>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</si>
  <si>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</si>
  <si>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</si>
  <si>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</si>
  <si>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</si>
  <si>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</si>
  <si>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</si>
  <si>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</si>
  <si>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</si>
  <si>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</si>
  <si>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</si>
  <si>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</si>
  <si>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</si>
  <si>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</si>
  <si>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</si>
  <si>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</si>
  <si>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</si>
  <si>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</si>
  <si>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</si>
  <si>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</si>
  <si>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</si>
  <si>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</si>
  <si>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</si>
  <si>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</si>
  <si>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</si>
  <si>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</si>
  <si>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</si>
  <si>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</si>
  <si>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</si>
  <si>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</si>
  <si>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</si>
  <si>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</si>
  <si>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</si>
  <si>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</si>
  <si>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</si>
  <si>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</si>
  <si>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</si>
  <si>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</si>
  <si>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</si>
  <si>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</si>
  <si>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</si>
  <si>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</si>
  <si>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</si>
  <si>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</si>
  <si>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</si>
  <si>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</si>
  <si>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</si>
  <si>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</si>
  <si>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</si>
  <si>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</si>
  <si>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</si>
  <si>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</si>
  <si>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</si>
  <si>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</si>
  <si>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</si>
  <si>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</si>
  <si>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</si>
  <si>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</si>
  <si>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</si>
  <si>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</si>
  <si>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</si>
  <si>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</si>
  <si>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</si>
  <si>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</si>
  <si>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</si>
  <si>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</si>
  <si>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</si>
  <si>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</si>
  <si>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</si>
  <si>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</si>
  <si>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</si>
  <si>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</si>
  <si>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</si>
  <si>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</si>
  <si>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</si>
  <si>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</si>
  <si>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</si>
  <si>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</si>
  <si>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</si>
  <si>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</si>
  <si>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</si>
  <si>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</si>
  <si>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</si>
  <si>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</si>
  <si>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</si>
  <si>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</si>
  <si>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</si>
  <si>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</si>
  <si>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</si>
  <si>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</si>
  <si>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</si>
  <si>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</si>
  <si>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</si>
  <si>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</si>
  <si>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</si>
  <si>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</si>
  <si>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</si>
  <si>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</si>
  <si>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</si>
  <si>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</si>
  <si>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</si>
  <si>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</si>
  <si>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</si>
  <si>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</si>
  <si>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</si>
  <si>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</si>
  <si>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</si>
  <si>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</si>
  <si>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</si>
  <si>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</si>
  <si>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</si>
  <si>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</si>
  <si>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</si>
  <si>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</si>
  <si>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</si>
  <si>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</si>
  <si>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</si>
  <si>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</si>
  <si>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</si>
  <si>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</si>
  <si>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</si>
  <si>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</si>
  <si>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</si>
  <si>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</si>
  <si>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</si>
  <si>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</si>
  <si>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</si>
  <si>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</si>
  <si>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</si>
  <si>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</si>
  <si>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</si>
  <si>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</si>
  <si>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</si>
  <si>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</si>
  <si>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</si>
  <si>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</si>
  <si>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</si>
  <si>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</si>
  <si>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</si>
  <si>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</si>
  <si>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</si>
  <si>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</si>
  <si>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</si>
  <si>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</si>
  <si>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</si>
  <si>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</si>
  <si>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</si>
  <si>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</si>
  <si>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</si>
  <si>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</si>
  <si>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</si>
  <si>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</si>
  <si>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</si>
  <si>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</si>
  <si>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</si>
  <si>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</si>
  <si>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</si>
  <si>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</si>
  <si>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</si>
  <si>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</si>
  <si>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</si>
  <si>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</si>
  <si>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</si>
  <si>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</si>
  <si>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</si>
  <si>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</si>
  <si>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</si>
  <si>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</si>
  <si>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</si>
  <si>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</si>
  <si>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</si>
  <si>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</si>
  <si>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</si>
  <si>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</si>
  <si>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</si>
  <si>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</si>
  <si>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</si>
  <si>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</si>
  <si>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</si>
  <si>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</si>
  <si>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</si>
  <si>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</si>
  <si>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</si>
  <si>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</si>
  <si>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</si>
  <si>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</si>
  <si>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</si>
  <si>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</si>
  <si>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</si>
  <si>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</si>
  <si>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</si>
  <si>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</si>
  <si>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</si>
  <si>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</si>
  <si>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</si>
  <si>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</si>
  <si>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</si>
  <si>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</si>
  <si>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</si>
  <si>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</si>
  <si>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</si>
  <si>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</si>
  <si>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</si>
  <si>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</si>
  <si>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</si>
  <si>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</si>
  <si>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</si>
  <si>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</si>
  <si>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</si>
  <si>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</si>
  <si>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</si>
  <si>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</si>
  <si>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</si>
  <si>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</si>
  <si>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</si>
  <si>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</si>
  <si>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</si>
  <si>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</si>
  <si>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</si>
  <si>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</si>
  <si>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</si>
  <si>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</si>
  <si>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</si>
  <si>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</si>
  <si>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</si>
  <si>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</si>
  <si>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</si>
  <si>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</si>
  <si>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</si>
  <si>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</si>
  <si>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</si>
  <si>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</si>
  <si>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</si>
  <si>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</si>
  <si>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</si>
  <si>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</si>
  <si>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</si>
  <si>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</si>
  <si>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</si>
  <si>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</si>
  <si>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</si>
  <si>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</si>
  <si>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</si>
  <si>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</si>
  <si>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</si>
  <si>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</si>
  <si>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</si>
  <si>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</si>
  <si>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</si>
  <si>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</si>
  <si>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</si>
  <si>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</si>
  <si>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</si>
  <si>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</si>
  <si>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</si>
  <si>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</si>
  <si>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</si>
  <si>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</si>
  <si>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</si>
  <si>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</si>
  <si>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</si>
  <si>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</si>
  <si>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</si>
  <si>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</si>
  <si>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</si>
  <si>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</si>
  <si>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</si>
  <si>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</si>
  <si>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</si>
  <si>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</si>
  <si>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</si>
  <si>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</si>
  <si>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</si>
  <si>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</si>
  <si>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</si>
  <si>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</si>
  <si>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</si>
  <si>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</si>
  <si>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</si>
  <si>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</si>
  <si>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</si>
  <si>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</si>
  <si>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</si>
  <si>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</si>
  <si>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</si>
  <si>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</si>
  <si>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</si>
  <si>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</si>
  <si>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</si>
  <si>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</si>
  <si>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</si>
  <si>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</si>
  <si>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</si>
  <si>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</si>
  <si>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</si>
  <si>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</si>
  <si>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</si>
  <si>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</si>
  <si>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</si>
  <si>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</si>
  <si>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</si>
  <si>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</si>
  <si>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</si>
  <si>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</si>
  <si>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</si>
  <si>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</si>
  <si>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</si>
  <si>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</si>
  <si>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</si>
  <si>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</si>
  <si>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</si>
  <si>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</si>
  <si>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</si>
  <si>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</si>
  <si>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</si>
  <si>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</si>
  <si>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</si>
  <si>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</si>
  <si>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</si>
  <si>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</si>
  <si>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</si>
  <si>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</si>
  <si>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</si>
  <si>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</si>
  <si>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</si>
  <si>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</si>
  <si>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</si>
  <si>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</si>
  <si>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</si>
  <si>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</si>
  <si>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</si>
  <si>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</si>
  <si>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</si>
  <si>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</si>
  <si>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</si>
  <si>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</si>
  <si>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</si>
  <si>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</si>
  <si>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</si>
  <si>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</si>
  <si>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</si>
  <si>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</si>
  <si>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</si>
  <si>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</si>
  <si>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</si>
  <si>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</si>
  <si>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</si>
  <si>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</si>
  <si>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</si>
  <si>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</si>
  <si>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</si>
  <si>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</si>
  <si>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</si>
  <si>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</si>
  <si>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</si>
  <si>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</si>
  <si>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</si>
  <si>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</si>
  <si>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</si>
  <si>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</si>
  <si>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</si>
  <si>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</si>
  <si>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</si>
  <si>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</si>
  <si>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</si>
  <si>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</si>
  <si>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</si>
  <si>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</si>
  <si>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</si>
  <si>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</si>
  <si>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</si>
  <si>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</si>
  <si>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</si>
  <si>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</si>
  <si>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</si>
  <si>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</si>
  <si>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</si>
  <si>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</si>
  <si>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</si>
  <si>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</si>
  <si>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</si>
  <si>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</si>
  <si>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</si>
  <si>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</si>
  <si>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</si>
  <si>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</si>
  <si>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</si>
  <si>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</si>
  <si>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</si>
  <si>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</si>
  <si>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</si>
  <si>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</si>
  <si>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</si>
  <si>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</si>
  <si>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</si>
  <si>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</si>
  <si>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</si>
  <si>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</si>
  <si>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</si>
  <si>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</si>
  <si>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</si>
  <si>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</si>
  <si>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</si>
  <si>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</si>
  <si>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</si>
  <si>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</si>
  <si>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</si>
  <si>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</si>
  <si>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</si>
  <si>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</si>
  <si>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</si>
  <si>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</si>
  <si>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</si>
  <si>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</si>
  <si>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</si>
  <si>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</si>
  <si>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</si>
  <si>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</si>
  <si>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</si>
  <si>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</si>
  <si>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</si>
  <si>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</si>
  <si>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</si>
  <si>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</si>
  <si>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</si>
  <si>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</si>
  <si>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</si>
  <si>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</si>
  <si>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</si>
  <si>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</si>
  <si>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</si>
  <si>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</si>
  <si>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</si>
  <si>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</si>
  <si>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</si>
  <si>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</si>
  <si>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</si>
  <si>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</si>
  <si>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</si>
  <si>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</si>
  <si>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</si>
  <si>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</si>
  <si>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</si>
  <si>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</si>
  <si>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</si>
  <si>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</si>
  <si>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</si>
  <si>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</si>
  <si>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</si>
  <si>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</si>
  <si>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</si>
  <si>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</si>
  <si>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</si>
  <si>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</si>
  <si>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</si>
  <si>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</si>
  <si>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</si>
  <si>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</si>
  <si>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</si>
  <si>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</si>
  <si>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</si>
  <si>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</si>
  <si>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</si>
  <si>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</si>
  <si>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</si>
  <si>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</si>
  <si>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</si>
  <si>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</si>
  <si>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</si>
  <si>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</si>
  <si>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</si>
  <si>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</si>
  <si>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</si>
  <si>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</si>
  <si>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</si>
  <si>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</si>
  <si>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</si>
  <si>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</si>
  <si>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</si>
  <si>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</si>
  <si>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</si>
  <si>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</si>
  <si>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</si>
  <si>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</si>
  <si>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</si>
  <si>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</si>
  <si>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</si>
  <si>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</si>
  <si>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</si>
  <si>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</si>
  <si>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</si>
  <si>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</si>
  <si>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</si>
  <si>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</si>
  <si>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</si>
  <si>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</si>
  <si>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</si>
  <si>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</si>
  <si>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</si>
  <si>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</si>
  <si>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</si>
  <si>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</si>
  <si>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</si>
  <si>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</si>
  <si>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</si>
  <si>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</si>
  <si>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</si>
  <si>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</si>
  <si>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</si>
  <si>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</si>
  <si>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</si>
  <si>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</si>
  <si>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</si>
  <si>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</si>
  <si>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</si>
  <si>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</si>
  <si>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</si>
  <si>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</si>
  <si>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</si>
  <si>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</si>
  <si>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</si>
  <si>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</si>
  <si>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</si>
  <si>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</si>
  <si>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</si>
  <si>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</si>
  <si>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</si>
  <si>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</si>
  <si>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</si>
  <si>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</si>
  <si>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</si>
  <si>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</si>
  <si>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</si>
  <si>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</si>
  <si>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</si>
  <si>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</si>
  <si>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</si>
  <si>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</si>
  <si>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</si>
  <si>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</si>
  <si>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</si>
  <si>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</si>
  <si>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</si>
  <si>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</si>
  <si>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</si>
  <si>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</si>
  <si>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</si>
  <si>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</si>
  <si>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</si>
  <si>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</si>
  <si>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</si>
  <si>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</si>
  <si>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</si>
  <si>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</si>
  <si>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</si>
  <si>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</si>
  <si>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</si>
  <si>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</si>
  <si>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</si>
  <si>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</si>
  <si>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</si>
  <si>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</si>
  <si>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</si>
  <si>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</si>
  <si>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</si>
  <si>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</si>
  <si>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</si>
  <si>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</si>
  <si>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</si>
  <si>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</si>
  <si>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</si>
  <si>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</si>
  <si>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</si>
  <si>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</si>
  <si>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</si>
  <si>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</si>
  <si>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</si>
  <si>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</si>
  <si>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</si>
  <si>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</si>
  <si>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</si>
  <si>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</si>
  <si>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</si>
  <si>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</si>
  <si>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</si>
  <si>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</si>
  <si>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</si>
  <si>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</si>
  <si>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</si>
  <si>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</si>
  <si>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</si>
  <si>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</si>
  <si>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</si>
  <si>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</si>
  <si>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</si>
  <si>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</si>
  <si>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</si>
  <si>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</si>
  <si>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</si>
  <si>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</si>
  <si>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</si>
  <si>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</si>
  <si>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</si>
  <si>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</si>
  <si>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</si>
  <si>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</si>
  <si>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</si>
  <si>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</si>
  <si>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</si>
  <si>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</si>
  <si>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</si>
  <si>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</si>
  <si>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</si>
  <si>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</si>
  <si>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</si>
  <si>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</si>
  <si>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</si>
  <si>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</si>
  <si>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</si>
  <si>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</si>
  <si>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</si>
  <si>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</si>
  <si>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</si>
  <si>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</si>
  <si>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</si>
  <si>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</si>
  <si>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</si>
  <si>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</si>
  <si>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</si>
  <si>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</si>
  <si>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</si>
  <si>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</si>
  <si>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</si>
  <si>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</si>
  <si>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</si>
  <si>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</si>
  <si>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</si>
  <si>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</si>
  <si>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</si>
  <si>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</si>
  <si>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</si>
  <si>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</si>
  <si>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</si>
  <si>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</si>
  <si>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</si>
  <si>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</si>
  <si>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</si>
  <si>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</si>
  <si>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</si>
  <si>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</si>
  <si>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</si>
  <si>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</si>
  <si>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</si>
  <si>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</si>
  <si>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</si>
  <si>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</si>
  <si>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</si>
  <si>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</si>
  <si>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</si>
  <si>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</si>
  <si>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</si>
  <si>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</si>
  <si>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</si>
  <si>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</si>
  <si>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</si>
  <si>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</si>
  <si>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</si>
  <si>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</si>
  <si>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</si>
  <si>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</si>
  <si>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</si>
  <si>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</si>
  <si>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</si>
  <si>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</si>
  <si>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</si>
  <si>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</si>
  <si>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</si>
  <si>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</si>
  <si>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</si>
  <si>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</si>
  <si>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</si>
  <si>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</si>
  <si>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</si>
  <si>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</si>
  <si>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</si>
  <si>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</si>
  <si>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</si>
  <si>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</si>
  <si>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</si>
  <si>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</si>
  <si>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</si>
  <si>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</si>
  <si>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</si>
  <si>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</si>
  <si>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</si>
  <si>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</si>
  <si>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</si>
  <si>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</si>
  <si>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</si>
  <si>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</si>
  <si>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</si>
  <si>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</si>
  <si>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</si>
  <si>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</si>
  <si>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</si>
  <si>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</si>
  <si>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</si>
  <si>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</si>
  <si>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</si>
  <si>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</si>
  <si>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</si>
  <si>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</si>
  <si>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</si>
  <si>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</si>
  <si>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</si>
  <si>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</si>
  <si>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</si>
  <si>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</si>
  <si>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</si>
  <si>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</si>
  <si>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</si>
  <si>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</si>
  <si>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</si>
  <si>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</si>
  <si>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</si>
  <si>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</si>
  <si>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</si>
  <si>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</si>
  <si>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</si>
  <si>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</si>
  <si>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</si>
  <si>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</si>
  <si>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</si>
  <si>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</si>
  <si>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</si>
  <si>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</si>
  <si>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</si>
  <si>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</si>
  <si>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</si>
  <si>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TC(B-13）</t>
  </si>
  <si>
    <t>TC(B-13）</t>
    <phoneticPr fontId="7" type="noConversion"/>
  </si>
  <si>
    <t>19760</t>
    <phoneticPr fontId="7" type="noConversion"/>
  </si>
  <si>
    <t>TC(B-12）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</si>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</sst>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029312"/>
        <c:axId val="52030848"/>
      </c:barChart>
      <c:catAx>
        <c:axId val="520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0848"/>
        <c:crosses val="autoZero"/>
        <c:auto val="1"/>
        <c:lblAlgn val="ctr"/>
        <c:lblOffset val="100"/>
        <c:noMultiLvlLbl val="0"/>
      </c:catAx>
      <c:valAx>
        <c:axId val="520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00000000-000A-0000-FFFF-FFFF00000000}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57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83" priority="23"/>
  </conditionalFormatting>
  <conditionalFormatting sqref="G132:H1048576 G1:H1">
    <cfRule type="duplicateValues" dxfId="82" priority="21"/>
    <cfRule type="duplicateValues" dxfId="81" priority="22"/>
  </conditionalFormatting>
  <conditionalFormatting sqref="G132:H1048576 G1:H1">
    <cfRule type="duplicateValues" dxfId="80" priority="19"/>
    <cfRule type="duplicateValues" dxfId="79" priority="20"/>
  </conditionalFormatting>
  <conditionalFormatting sqref="G1:G1048576">
    <cfRule type="duplicateValues" dxfId="78" priority="1"/>
    <cfRule type="duplicateValues" dxfId="77" priority="18"/>
  </conditionalFormatting>
  <conditionalFormatting sqref="G2:H131">
    <cfRule type="duplicateValues" dxfId="76" priority="16"/>
  </conditionalFormatting>
  <conditionalFormatting sqref="G2:H131">
    <cfRule type="duplicateValues" dxfId="75" priority="14"/>
    <cfRule type="duplicateValues" dxfId="74" priority="15"/>
  </conditionalFormatting>
  <conditionalFormatting sqref="G2:H131">
    <cfRule type="duplicateValues" dxfId="73" priority="12"/>
    <cfRule type="duplicateValues" dxfId="72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627</v>
      </c>
      <c r="C2" s="2" t="s">
        <v>254</v>
      </c>
      <c r="D2" s="2" t="s">
        <v>18</v>
      </c>
      <c r="E2" s="4" t="s">
        <v>214</v>
      </c>
      <c r="F2" s="4" t="s">
        <v>710</v>
      </c>
      <c r="G2" s="7" t="s">
        <v>729</v>
      </c>
      <c r="H2" s="5" t="s">
        <v>711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712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7" t="s">
        <v>730</v>
      </c>
      <c r="H3" s="5" t="s">
        <v>683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260</v>
      </c>
      <c r="M3" s="2" t="str">
        <f t="shared" si="1"/>
        <v>9.6米</v>
      </c>
      <c r="N3" s="4" t="s">
        <v>684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171</v>
      </c>
      <c r="C4" s="2" t="s">
        <v>162</v>
      </c>
      <c r="D4" s="2" t="s">
        <v>20</v>
      </c>
      <c r="E4" s="4" t="s">
        <v>61</v>
      </c>
      <c r="F4" s="4" t="s">
        <v>369</v>
      </c>
      <c r="G4" s="7" t="s">
        <v>731</v>
      </c>
      <c r="H4" s="5" t="s">
        <v>685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185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162</v>
      </c>
      <c r="D5" s="2" t="s">
        <v>19</v>
      </c>
      <c r="E5" s="4" t="s">
        <v>66</v>
      </c>
      <c r="F5" s="4" t="s">
        <v>446</v>
      </c>
      <c r="G5" s="7" t="s">
        <v>732</v>
      </c>
      <c r="H5" s="5" t="s">
        <v>686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223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165</v>
      </c>
      <c r="C6" s="2" t="s">
        <v>162</v>
      </c>
      <c r="D6" s="2" t="s">
        <v>253</v>
      </c>
      <c r="E6" s="4" t="s">
        <v>66</v>
      </c>
      <c r="F6" s="4" t="s">
        <v>371</v>
      </c>
      <c r="G6" s="7" t="s">
        <v>733</v>
      </c>
      <c r="H6" s="5" t="s">
        <v>687</v>
      </c>
      <c r="I6" s="2" t="str">
        <f t="shared" si="0"/>
        <v>武汉威伟机械</v>
      </c>
      <c r="J6" s="17" t="str">
        <f>VLOOKUP(L6,ch!$A$1:$B$33,2,0)</f>
        <v>鄂AMT870</v>
      </c>
      <c r="K6" s="17" t="s">
        <v>109</v>
      </c>
      <c r="L6" s="4" t="s">
        <v>282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252</v>
      </c>
      <c r="C7" s="2" t="s">
        <v>162</v>
      </c>
      <c r="D7" s="2" t="s">
        <v>253</v>
      </c>
      <c r="E7" s="4" t="s">
        <v>66</v>
      </c>
      <c r="F7" s="4" t="s">
        <v>373</v>
      </c>
      <c r="G7" s="7" t="s">
        <v>734</v>
      </c>
      <c r="H7" s="5" t="s">
        <v>688</v>
      </c>
      <c r="I7" s="2" t="str">
        <f t="shared" si="0"/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389</v>
      </c>
      <c r="G8" s="7" t="s">
        <v>735</v>
      </c>
      <c r="H8" s="5" t="s">
        <v>689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158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162</v>
      </c>
      <c r="D9" s="2" t="s">
        <v>20</v>
      </c>
      <c r="E9" s="4" t="s">
        <v>162</v>
      </c>
      <c r="F9" s="4" t="s">
        <v>436</v>
      </c>
      <c r="G9" s="7" t="s">
        <v>736</v>
      </c>
      <c r="H9" s="5" t="s">
        <v>690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168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204</v>
      </c>
      <c r="C10" s="2" t="s">
        <v>162</v>
      </c>
      <c r="D10" s="2" t="s">
        <v>20</v>
      </c>
      <c r="E10" s="4" t="s">
        <v>61</v>
      </c>
      <c r="F10" s="4" t="s">
        <v>372</v>
      </c>
      <c r="G10" s="7" t="s">
        <v>737</v>
      </c>
      <c r="H10" s="5" t="s">
        <v>691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168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252</v>
      </c>
      <c r="C11" s="2" t="s">
        <v>162</v>
      </c>
      <c r="D11" s="2" t="s">
        <v>19</v>
      </c>
      <c r="E11" s="4" t="s">
        <v>66</v>
      </c>
      <c r="F11" s="4" t="s">
        <v>373</v>
      </c>
      <c r="G11" s="7" t="s">
        <v>738</v>
      </c>
      <c r="H11" s="5" t="s">
        <v>692</v>
      </c>
      <c r="I11" s="2" t="str">
        <f t="shared" si="0"/>
        <v>武汉威伟机械</v>
      </c>
      <c r="J11" s="17" t="str">
        <f>VLOOKUP(L11,ch!$A$1:$B$33,2,0)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371</v>
      </c>
      <c r="G12" s="7" t="s">
        <v>739</v>
      </c>
      <c r="H12" s="5" t="s">
        <v>693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679</v>
      </c>
      <c r="L12" s="4" t="s">
        <v>632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694</v>
      </c>
      <c r="C13" s="2" t="s">
        <v>162</v>
      </c>
      <c r="D13" s="2" t="s">
        <v>20</v>
      </c>
      <c r="E13" s="4" t="s">
        <v>162</v>
      </c>
      <c r="F13" s="4" t="s">
        <v>436</v>
      </c>
      <c r="G13" s="7" t="s">
        <v>740</v>
      </c>
      <c r="H13" s="5" t="s">
        <v>695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202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252</v>
      </c>
      <c r="C14" s="2" t="s">
        <v>162</v>
      </c>
      <c r="D14" s="2" t="s">
        <v>19</v>
      </c>
      <c r="E14" s="4" t="s">
        <v>66</v>
      </c>
      <c r="F14" s="4" t="s">
        <v>469</v>
      </c>
      <c r="G14" s="7" t="s">
        <v>741</v>
      </c>
      <c r="H14" s="5" t="s">
        <v>696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697</v>
      </c>
      <c r="C15" s="2" t="s">
        <v>162</v>
      </c>
      <c r="D15" s="2" t="s">
        <v>19</v>
      </c>
      <c r="E15" s="4" t="s">
        <v>66</v>
      </c>
      <c r="F15" s="4" t="s">
        <v>457</v>
      </c>
      <c r="G15" s="7" t="s">
        <v>742</v>
      </c>
      <c r="H15" s="5" t="s">
        <v>698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202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162</v>
      </c>
      <c r="D16" s="2" t="s">
        <v>20</v>
      </c>
      <c r="E16" s="4" t="s">
        <v>162</v>
      </c>
      <c r="F16" s="4" t="s">
        <v>398</v>
      </c>
      <c r="G16" s="7" t="s">
        <v>743</v>
      </c>
      <c r="H16" s="5" t="s">
        <v>699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370</v>
      </c>
      <c r="C17" s="2" t="s">
        <v>162</v>
      </c>
      <c r="D17" s="2" t="s">
        <v>253</v>
      </c>
      <c r="E17" s="4" t="s">
        <v>66</v>
      </c>
      <c r="F17" s="4" t="s">
        <v>371</v>
      </c>
      <c r="G17" s="7" t="s">
        <v>744</v>
      </c>
      <c r="H17" s="5" t="s">
        <v>700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165</v>
      </c>
      <c r="C18" s="2" t="s">
        <v>162</v>
      </c>
      <c r="D18" s="2" t="s">
        <v>19</v>
      </c>
      <c r="E18" s="4" t="s">
        <v>66</v>
      </c>
      <c r="F18" s="4" t="s">
        <v>469</v>
      </c>
      <c r="G18" s="7" t="s">
        <v>745</v>
      </c>
      <c r="H18" s="5" t="s">
        <v>701</v>
      </c>
      <c r="I18" s="2" t="str">
        <f t="shared" si="0"/>
        <v>武汉威伟机械</v>
      </c>
      <c r="J18" s="17" t="str">
        <f>VLOOKUP(L18,ch!$A$1:$B$33,2,0)</f>
        <v>鄂AZR876</v>
      </c>
      <c r="K18" s="17" t="s">
        <v>129</v>
      </c>
      <c r="L18" s="4" t="s">
        <v>181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702</v>
      </c>
      <c r="C19" s="2" t="s">
        <v>66</v>
      </c>
      <c r="D19" s="2" t="s">
        <v>469</v>
      </c>
      <c r="E19" s="4" t="s">
        <v>162</v>
      </c>
      <c r="F19" s="4" t="s">
        <v>268</v>
      </c>
      <c r="G19" s="7" t="s">
        <v>746</v>
      </c>
      <c r="H19" s="5" t="s">
        <v>703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159</v>
      </c>
      <c r="C20" s="2" t="s">
        <v>66</v>
      </c>
      <c r="D20" s="2" t="s">
        <v>373</v>
      </c>
      <c r="E20" s="4" t="s">
        <v>162</v>
      </c>
      <c r="F20" s="4" t="s">
        <v>20</v>
      </c>
      <c r="G20" s="7" t="s">
        <v>747</v>
      </c>
      <c r="H20" s="5" t="s">
        <v>706</v>
      </c>
      <c r="I20" s="2" t="str">
        <f t="shared" si="0"/>
        <v>武汉威伟机械</v>
      </c>
      <c r="J20" s="17" t="str">
        <f>VLOOKUP(L20,ch!$A$1:$B$33,2,0)</f>
        <v>鄂AZR876</v>
      </c>
      <c r="K20" s="17" t="s">
        <v>129</v>
      </c>
      <c r="L20" s="4" t="s">
        <v>181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331</v>
      </c>
      <c r="C21" s="2" t="s">
        <v>66</v>
      </c>
      <c r="D21" s="2" t="s">
        <v>371</v>
      </c>
      <c r="E21" s="4" t="s">
        <v>162</v>
      </c>
      <c r="F21" s="4" t="s">
        <v>268</v>
      </c>
      <c r="G21" s="7" t="s">
        <v>748</v>
      </c>
      <c r="H21" s="5" t="s">
        <v>709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560</v>
      </c>
      <c r="E22" s="4" t="s">
        <v>162</v>
      </c>
      <c r="F22" s="4" t="s">
        <v>707</v>
      </c>
      <c r="G22" s="7" t="s">
        <v>749</v>
      </c>
      <c r="H22" s="5" t="s">
        <v>708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261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345</v>
      </c>
      <c r="C23" s="2" t="s">
        <v>59</v>
      </c>
      <c r="D23" s="2" t="s">
        <v>704</v>
      </c>
      <c r="E23" s="4" t="s">
        <v>162</v>
      </c>
      <c r="F23" s="4" t="s">
        <v>274</v>
      </c>
      <c r="G23" s="7" t="s">
        <v>750</v>
      </c>
      <c r="H23" s="5" t="s">
        <v>705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261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325</v>
      </c>
      <c r="C24" s="2" t="s">
        <v>61</v>
      </c>
      <c r="D24" s="2" t="s">
        <v>372</v>
      </c>
      <c r="E24" s="4" t="s">
        <v>162</v>
      </c>
      <c r="F24" s="4" t="s">
        <v>681</v>
      </c>
      <c r="G24" s="7" t="s">
        <v>751</v>
      </c>
      <c r="H24" s="5" t="s">
        <v>682</v>
      </c>
      <c r="I24" s="2" t="str">
        <f>IF(A24&lt;&gt;"","武汉威伟机械","------")</f>
        <v>武汉威伟机械</v>
      </c>
      <c r="J24" s="17" t="str">
        <f>VLOOKUP(L24,ch!$A$1:$B$33,2,0)</f>
        <v>鄂AZR876</v>
      </c>
      <c r="K24" s="17" t="s">
        <v>129</v>
      </c>
      <c r="L24" s="4" t="s">
        <v>181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713</v>
      </c>
      <c r="C25" s="2" t="s">
        <v>162</v>
      </c>
      <c r="D25" s="2" t="s">
        <v>714</v>
      </c>
      <c r="E25" s="4" t="s">
        <v>162</v>
      </c>
      <c r="F25" s="4" t="s">
        <v>436</v>
      </c>
      <c r="G25" s="7" t="s">
        <v>752</v>
      </c>
      <c r="H25" s="5" t="s">
        <v>715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185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713</v>
      </c>
      <c r="C26" s="2" t="s">
        <v>162</v>
      </c>
      <c r="D26" s="2" t="s">
        <v>714</v>
      </c>
      <c r="E26" s="4" t="s">
        <v>162</v>
      </c>
      <c r="F26" s="4" t="s">
        <v>436</v>
      </c>
      <c r="G26" s="7" t="s">
        <v>753</v>
      </c>
      <c r="H26" s="5" t="s">
        <v>716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185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717</v>
      </c>
      <c r="C27" s="2" t="s">
        <v>162</v>
      </c>
      <c r="D27" s="2" t="s">
        <v>19</v>
      </c>
      <c r="E27" s="4" t="s">
        <v>162</v>
      </c>
      <c r="F27" s="4" t="s">
        <v>436</v>
      </c>
      <c r="G27" s="7" t="s">
        <v>754</v>
      </c>
      <c r="H27" s="5" t="s">
        <v>718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185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717</v>
      </c>
      <c r="C28" s="2" t="s">
        <v>162</v>
      </c>
      <c r="D28" s="2" t="s">
        <v>19</v>
      </c>
      <c r="E28" s="4" t="s">
        <v>162</v>
      </c>
      <c r="F28" s="4" t="s">
        <v>436</v>
      </c>
      <c r="G28" s="7" t="s">
        <v>755</v>
      </c>
      <c r="H28" s="5" t="s">
        <v>719</v>
      </c>
      <c r="I28" s="2" t="str">
        <f t="shared" si="20"/>
        <v>武汉威伟机械</v>
      </c>
      <c r="J28" s="17" t="str">
        <f>VLOOKUP(L28,ch!$A$1:$B$33,2,0)</f>
        <v>鄂AZR876</v>
      </c>
      <c r="K28" s="17" t="s">
        <v>129</v>
      </c>
      <c r="L28" s="4" t="s">
        <v>181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717</v>
      </c>
      <c r="C29" s="2" t="s">
        <v>162</v>
      </c>
      <c r="D29" s="2" t="s">
        <v>714</v>
      </c>
      <c r="E29" s="4" t="s">
        <v>162</v>
      </c>
      <c r="F29" s="4" t="s">
        <v>436</v>
      </c>
      <c r="G29" s="7" t="s">
        <v>756</v>
      </c>
      <c r="H29" s="5" t="s">
        <v>720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717</v>
      </c>
      <c r="C30" s="2" t="s">
        <v>162</v>
      </c>
      <c r="D30" s="2" t="s">
        <v>714</v>
      </c>
      <c r="E30" s="4" t="s">
        <v>162</v>
      </c>
      <c r="F30" s="4" t="s">
        <v>436</v>
      </c>
      <c r="G30" s="7" t="s">
        <v>757</v>
      </c>
      <c r="H30" s="5" t="s">
        <v>721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717</v>
      </c>
      <c r="C31" s="2" t="s">
        <v>162</v>
      </c>
      <c r="D31" s="2" t="s">
        <v>714</v>
      </c>
      <c r="E31" s="4" t="s">
        <v>162</v>
      </c>
      <c r="F31" s="4" t="s">
        <v>436</v>
      </c>
      <c r="G31" s="7" t="s">
        <v>758</v>
      </c>
      <c r="H31" s="5" t="s">
        <v>722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158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717</v>
      </c>
      <c r="C32" s="2" t="s">
        <v>162</v>
      </c>
      <c r="D32" s="2" t="s">
        <v>714</v>
      </c>
      <c r="E32" s="4" t="s">
        <v>162</v>
      </c>
      <c r="F32" s="4" t="s">
        <v>436</v>
      </c>
      <c r="G32" s="7" t="s">
        <v>759</v>
      </c>
      <c r="H32" s="5" t="s">
        <v>725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270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717</v>
      </c>
      <c r="C33" s="2" t="s">
        <v>162</v>
      </c>
      <c r="D33" s="2" t="s">
        <v>714</v>
      </c>
      <c r="E33" s="4" t="s">
        <v>162</v>
      </c>
      <c r="F33" s="4" t="s">
        <v>436</v>
      </c>
      <c r="G33" s="7" t="s">
        <v>760</v>
      </c>
      <c r="H33" s="5" t="s">
        <v>726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270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713</v>
      </c>
      <c r="C34" s="2" t="s">
        <v>162</v>
      </c>
      <c r="D34" s="2" t="s">
        <v>714</v>
      </c>
      <c r="E34" s="4" t="s">
        <v>162</v>
      </c>
      <c r="F34" s="4" t="s">
        <v>436</v>
      </c>
      <c r="G34" s="7" t="s">
        <v>761</v>
      </c>
      <c r="H34" s="5" t="s">
        <v>727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267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71" priority="12"/>
  </conditionalFormatting>
  <conditionalFormatting sqref="G113:H1048576 G1:H1">
    <cfRule type="duplicateValues" dxfId="70" priority="10"/>
    <cfRule type="duplicateValues" dxfId="69" priority="11"/>
  </conditionalFormatting>
  <conditionalFormatting sqref="G113:H1048576 G1:H1">
    <cfRule type="duplicateValues" dxfId="68" priority="8"/>
    <cfRule type="duplicateValues" dxfId="67" priority="9"/>
  </conditionalFormatting>
  <conditionalFormatting sqref="G1:G1048576">
    <cfRule type="duplicateValues" dxfId="66" priority="6"/>
    <cfRule type="duplicateValues" dxfId="65" priority="7"/>
  </conditionalFormatting>
  <conditionalFormatting sqref="G2:H112">
    <cfRule type="duplicateValues" dxfId="64" priority="113"/>
  </conditionalFormatting>
  <conditionalFormatting sqref="G2:H112">
    <cfRule type="duplicateValues" dxfId="63" priority="115"/>
    <cfRule type="duplicateValues" dxfId="62" priority="116"/>
  </conditionalFormatting>
  <conditionalFormatting sqref="G2:H112">
    <cfRule type="duplicateValues" dxfId="61" priority="119"/>
    <cfRule type="duplicateValues" dxfId="60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506-9764-4795-A8D3-B85187EA355D}">
  <dimension ref="A1:CY79"/>
  <sheetViews>
    <sheetView topLeftCell="B23" workbookViewId="0">
      <selection activeCell="B23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482</v>
      </c>
      <c r="G2" s="7" t="s">
        <v>792</v>
      </c>
      <c r="H2" s="5" t="s">
        <v>762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253</v>
      </c>
      <c r="E3" s="4" t="s">
        <v>66</v>
      </c>
      <c r="F3" s="4" t="s">
        <v>469</v>
      </c>
      <c r="G3" s="7" t="s">
        <v>793</v>
      </c>
      <c r="H3" s="5" t="s">
        <v>763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469</v>
      </c>
      <c r="G4" s="7" t="s">
        <v>794</v>
      </c>
      <c r="H4" s="5" t="s">
        <v>764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370</v>
      </c>
      <c r="C5" s="2" t="s">
        <v>55</v>
      </c>
      <c r="D5" s="2" t="s">
        <v>253</v>
      </c>
      <c r="E5" s="4" t="s">
        <v>66</v>
      </c>
      <c r="F5" s="4" t="s">
        <v>371</v>
      </c>
      <c r="G5" s="7" t="s">
        <v>795</v>
      </c>
      <c r="H5" s="5" t="s">
        <v>765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469</v>
      </c>
      <c r="G6" s="7" t="s">
        <v>796</v>
      </c>
      <c r="H6" s="5" t="s">
        <v>766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370</v>
      </c>
      <c r="C7" s="2" t="s">
        <v>55</v>
      </c>
      <c r="D7" s="2" t="s">
        <v>253</v>
      </c>
      <c r="E7" s="4" t="s">
        <v>66</v>
      </c>
      <c r="F7" s="4" t="s">
        <v>371</v>
      </c>
      <c r="G7" s="7" t="s">
        <v>797</v>
      </c>
      <c r="H7" s="5" t="s">
        <v>767</v>
      </c>
      <c r="I7" s="2" t="str">
        <f t="shared" ref="I7" si="20">IF(A7&lt;&gt;"","武汉威伟机械","------")</f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768</v>
      </c>
      <c r="G8" s="7" t="s">
        <v>798</v>
      </c>
      <c r="H8" s="5" t="s">
        <v>769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252</v>
      </c>
      <c r="C9" s="2" t="s">
        <v>55</v>
      </c>
      <c r="D9" s="2" t="s">
        <v>21</v>
      </c>
      <c r="E9" s="4" t="s">
        <v>66</v>
      </c>
      <c r="F9" s="4" t="s">
        <v>457</v>
      </c>
      <c r="G9" s="7" t="s">
        <v>799</v>
      </c>
      <c r="H9" s="5" t="s">
        <v>770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523</v>
      </c>
      <c r="G10" s="7" t="s">
        <v>800</v>
      </c>
      <c r="H10" s="5" t="s">
        <v>771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457</v>
      </c>
      <c r="G11" s="7" t="s">
        <v>801</v>
      </c>
      <c r="H11" s="5" t="s">
        <v>772</v>
      </c>
      <c r="I11" s="2" t="str">
        <f t="shared" ref="I11" si="36">IF(A11&lt;&gt;"","武汉威伟机械","------")</f>
        <v>武汉威伟机械</v>
      </c>
      <c r="J11" s="17" t="str">
        <f>VLOOKUP(L11,ch!$A$1:$B$33,2,0)</f>
        <v>鄂AMT870</v>
      </c>
      <c r="K11" s="17" t="s">
        <v>109</v>
      </c>
      <c r="L11" s="4" t="s">
        <v>282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469</v>
      </c>
      <c r="G12" s="7" t="s">
        <v>802</v>
      </c>
      <c r="H12" s="5" t="s">
        <v>773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129</v>
      </c>
      <c r="L12" s="4" t="s">
        <v>181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457</v>
      </c>
      <c r="G13" s="7" t="s">
        <v>803</v>
      </c>
      <c r="H13" s="5" t="s">
        <v>774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鄂AZR876</v>
      </c>
      <c r="K13" s="17" t="s">
        <v>129</v>
      </c>
      <c r="L13" s="4" t="s">
        <v>181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469</v>
      </c>
      <c r="G14" s="7" t="s">
        <v>804</v>
      </c>
      <c r="H14" s="5" t="s">
        <v>775</v>
      </c>
      <c r="I14" s="2" t="str">
        <f t="shared" ref="I14:I21" si="48">IF(A14&lt;&gt;"","武汉威伟机械","------")</f>
        <v>武汉威伟机械</v>
      </c>
      <c r="J14" s="17" t="str">
        <f>VLOOKUP(L14,ch!$A$1:$B$33,2,0)</f>
        <v>鄂AZR876</v>
      </c>
      <c r="K14" s="17" t="s">
        <v>129</v>
      </c>
      <c r="L14" s="4" t="s">
        <v>181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252</v>
      </c>
      <c r="C15" s="2" t="s">
        <v>55</v>
      </c>
      <c r="D15" s="2" t="s">
        <v>19</v>
      </c>
      <c r="E15" s="4" t="s">
        <v>66</v>
      </c>
      <c r="F15" s="4" t="s">
        <v>446</v>
      </c>
      <c r="G15" s="7" t="s">
        <v>805</v>
      </c>
      <c r="H15" s="5" t="s">
        <v>776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269</v>
      </c>
      <c r="C16" s="2" t="s">
        <v>55</v>
      </c>
      <c r="D16" s="2" t="s">
        <v>46</v>
      </c>
      <c r="E16" s="4" t="s">
        <v>55</v>
      </c>
      <c r="F16" s="4" t="s">
        <v>436</v>
      </c>
      <c r="G16" s="7" t="s">
        <v>806</v>
      </c>
      <c r="H16" s="5" t="s">
        <v>777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269</v>
      </c>
      <c r="C17" s="2" t="s">
        <v>55</v>
      </c>
      <c r="D17" s="2" t="s">
        <v>46</v>
      </c>
      <c r="E17" s="4" t="s">
        <v>55</v>
      </c>
      <c r="F17" s="4" t="s">
        <v>436</v>
      </c>
      <c r="G17" s="7" t="s">
        <v>807</v>
      </c>
      <c r="H17" s="5" t="s">
        <v>778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331</v>
      </c>
      <c r="C18" s="2" t="s">
        <v>66</v>
      </c>
      <c r="D18" s="2" t="s">
        <v>783</v>
      </c>
      <c r="E18" s="4" t="s">
        <v>55</v>
      </c>
      <c r="F18" s="4" t="s">
        <v>46</v>
      </c>
      <c r="G18" s="7" t="s">
        <v>811</v>
      </c>
      <c r="H18" s="5" t="s">
        <v>782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560</v>
      </c>
      <c r="E19" s="4" t="s">
        <v>55</v>
      </c>
      <c r="F19" s="4" t="s">
        <v>784</v>
      </c>
      <c r="G19" s="7" t="s">
        <v>812</v>
      </c>
      <c r="H19" s="5" t="s">
        <v>785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581</v>
      </c>
      <c r="C20" s="2" t="s">
        <v>61</v>
      </c>
      <c r="D20" s="2" t="s">
        <v>369</v>
      </c>
      <c r="E20" s="4" t="s">
        <v>55</v>
      </c>
      <c r="F20" s="4" t="s">
        <v>46</v>
      </c>
      <c r="G20" s="7" t="s">
        <v>813</v>
      </c>
      <c r="H20" s="5" t="s">
        <v>786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269</v>
      </c>
      <c r="C21" s="2" t="s">
        <v>55</v>
      </c>
      <c r="D21" s="2" t="s">
        <v>46</v>
      </c>
      <c r="E21" s="4" t="s">
        <v>55</v>
      </c>
      <c r="F21" s="4" t="s">
        <v>436</v>
      </c>
      <c r="G21" s="7" t="s">
        <v>814</v>
      </c>
      <c r="H21" s="5" t="s">
        <v>787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436</v>
      </c>
      <c r="G22" s="7" t="s">
        <v>815</v>
      </c>
      <c r="H22" s="5" t="s">
        <v>788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269</v>
      </c>
      <c r="C23" s="2" t="s">
        <v>55</v>
      </c>
      <c r="D23" s="2" t="s">
        <v>20</v>
      </c>
      <c r="E23" s="4" t="s">
        <v>55</v>
      </c>
      <c r="F23" s="4" t="s">
        <v>436</v>
      </c>
      <c r="G23" s="7" t="s">
        <v>817</v>
      </c>
      <c r="H23" s="5" t="s">
        <v>791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790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818</v>
      </c>
      <c r="G24" s="5" t="s">
        <v>819</v>
      </c>
      <c r="H24" s="5"/>
      <c r="I24" s="2" t="str">
        <f t="shared" si="52"/>
        <v>武汉威伟机械</v>
      </c>
      <c r="J24" s="17"/>
      <c r="K24" s="17" t="s">
        <v>98</v>
      </c>
      <c r="L24" s="4" t="s">
        <v>820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280</v>
      </c>
      <c r="G25" s="7" t="s">
        <v>808</v>
      </c>
      <c r="H25" s="5" t="s">
        <v>779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280</v>
      </c>
      <c r="G26" s="7" t="s">
        <v>809</v>
      </c>
      <c r="H26" s="5" t="s">
        <v>780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679</v>
      </c>
      <c r="L26" s="4" t="s">
        <v>632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280</v>
      </c>
      <c r="G27" s="7" t="s">
        <v>810</v>
      </c>
      <c r="H27" s="5" t="s">
        <v>781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280</v>
      </c>
      <c r="G28" s="7" t="s">
        <v>816</v>
      </c>
      <c r="H28" s="5" t="s">
        <v>789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790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253</v>
      </c>
      <c r="E29" s="4" t="s">
        <v>48</v>
      </c>
      <c r="F29" s="4" t="s">
        <v>280</v>
      </c>
      <c r="G29" s="5" t="s">
        <v>821</v>
      </c>
      <c r="H29" s="5"/>
      <c r="I29" s="2" t="str">
        <f>IF(A29&lt;&gt;"","武汉威伟机械","------")</f>
        <v>武汉威伟机械</v>
      </c>
      <c r="J29" s="17"/>
      <c r="K29" s="17" t="s">
        <v>822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59" priority="11"/>
  </conditionalFormatting>
  <conditionalFormatting sqref="G80:H1048576 G1:H1">
    <cfRule type="duplicateValues" dxfId="58" priority="9"/>
    <cfRule type="duplicateValues" dxfId="57" priority="10"/>
  </conditionalFormatting>
  <conditionalFormatting sqref="G80:H1048576 G1:H1">
    <cfRule type="duplicateValues" dxfId="56" priority="7"/>
    <cfRule type="duplicateValues" dxfId="55" priority="8"/>
  </conditionalFormatting>
  <conditionalFormatting sqref="G1:G1048576">
    <cfRule type="duplicateValues" dxfId="54" priority="4"/>
    <cfRule type="duplicateValues" dxfId="53" priority="5"/>
    <cfRule type="duplicateValues" dxfId="52" priority="6"/>
  </conditionalFormatting>
  <conditionalFormatting sqref="G2:H79">
    <cfRule type="duplicateValues" dxfId="51" priority="138"/>
  </conditionalFormatting>
  <conditionalFormatting sqref="G2:H79">
    <cfRule type="duplicateValues" dxfId="50" priority="139"/>
    <cfRule type="duplicateValues" dxfId="49" priority="140"/>
  </conditionalFormatting>
  <conditionalFormatting sqref="G2:H79">
    <cfRule type="duplicateValues" dxfId="48" priority="141"/>
    <cfRule type="duplicateValues" dxfId="47" priority="142"/>
  </conditionalFormatting>
  <conditionalFormatting sqref="H2:H23 H25:H28">
    <cfRule type="duplicateValues" dxfId="46" priority="1"/>
    <cfRule type="duplicateValues" dxfId="45" priority="2"/>
    <cfRule type="duplicateValues" dxfId="44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2431-D134-43F1-951B-8784ECFDF9C8}">
  <dimension ref="A1:CY52"/>
  <sheetViews>
    <sheetView tabSelected="1" topLeftCell="E10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18</v>
      </c>
      <c r="E2" s="4" t="s">
        <v>48</v>
      </c>
      <c r="F2" s="4" t="s">
        <v>280</v>
      </c>
      <c r="G2" s="5" t="s">
        <v>823</v>
      </c>
      <c r="H2" s="5"/>
      <c r="I2" s="2" t="str">
        <f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>IF(A2&lt;&gt;"","9.6米","---")</f>
        <v>9.6米</v>
      </c>
      <c r="N2" s="4">
        <v>14</v>
      </c>
      <c r="O2" s="2" t="str">
        <f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43203</v>
      </c>
      <c r="B3" s="8" t="s">
        <v>348</v>
      </c>
      <c r="C3" s="2" t="s">
        <v>55</v>
      </c>
      <c r="D3" s="2" t="s">
        <v>19</v>
      </c>
      <c r="E3" s="4" t="s">
        <v>48</v>
      </c>
      <c r="F3" s="4" t="s">
        <v>280</v>
      </c>
      <c r="G3" s="5" t="s">
        <v>844</v>
      </c>
      <c r="H3" s="5"/>
      <c r="I3" s="2" t="str">
        <f>IF(A3&lt;&gt;"","武汉威伟机械","------")</f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>IF(A3&lt;&gt;"","9.6米","---")</f>
        <v>9.6米</v>
      </c>
      <c r="N3" s="4">
        <v>14</v>
      </c>
      <c r="O3" s="2" t="str">
        <f>C3&amp;"--"&amp;E3</f>
        <v>新地园区--常福园区</v>
      </c>
      <c r="P3" s="4">
        <f>IF(OR(C3="常福园区",C3="欣程园区",E3="常福园区",E3="欣程园区"),1250,165)</f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18</v>
      </c>
      <c r="E4" s="4" t="s">
        <v>48</v>
      </c>
      <c r="F4" s="4" t="s">
        <v>280</v>
      </c>
      <c r="G4" s="5" t="s">
        <v>845</v>
      </c>
      <c r="H4" s="5"/>
      <c r="I4" s="2" t="str">
        <f>IF(A4&lt;&gt;"","武汉威伟机械","------")</f>
        <v>武汉威伟机械</v>
      </c>
      <c r="J4" s="17" t="str">
        <f>VLOOKUP(L4,ch!$A$1:$B$33,2,0)</f>
        <v>粤BES791</v>
      </c>
      <c r="K4" s="17"/>
      <c r="L4" s="4" t="s">
        <v>632</v>
      </c>
      <c r="M4" s="2" t="str">
        <f>IF(A4&lt;&gt;"","9.6米","---")</f>
        <v>9.6米</v>
      </c>
      <c r="N4" s="4">
        <v>16</v>
      </c>
      <c r="O4" s="2" t="str">
        <f>C4&amp;"--"&amp;E4</f>
        <v>新地园区--常福园区</v>
      </c>
      <c r="P4" s="4">
        <f>IF(OR(C4="常福园区",C4="欣程园区",E4="常福园区",E4="欣程园区"),1250,165)</f>
        <v>1250</v>
      </c>
    </row>
    <row r="5" spans="1:103" ht="18.75">
      <c r="A5" s="9">
        <v>43203</v>
      </c>
      <c r="B5" s="8" t="s">
        <v>269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824</v>
      </c>
      <c r="H5" s="5"/>
      <c r="I5" s="2" t="str">
        <f>IF(A5&lt;&gt;"","武汉威伟机械","------")</f>
        <v>武汉威伟机械</v>
      </c>
      <c r="J5" s="17" t="str">
        <f>VLOOKUP(L5,ch!$A$1:$B$33,2,0)</f>
        <v>鄂AF1588</v>
      </c>
      <c r="K5" s="17"/>
      <c r="L5" s="4" t="s">
        <v>39</v>
      </c>
      <c r="M5" s="2" t="str">
        <f>IF(A5&lt;&gt;"","9.6米","---")</f>
        <v>9.6米</v>
      </c>
      <c r="N5" s="4">
        <v>14</v>
      </c>
      <c r="O5" s="2" t="str">
        <f>C5&amp;"--"&amp;E5</f>
        <v>新地园区--亚洲一号园区</v>
      </c>
      <c r="P5" s="4">
        <f>IF(OR(C5="常福园区",C5="欣程园区",E5="常福园区",E5="欣程园区"),1250,165)</f>
        <v>165</v>
      </c>
    </row>
    <row r="6" spans="1:103" ht="18.75">
      <c r="A6" s="9">
        <v>43203</v>
      </c>
      <c r="B6" s="8" t="s">
        <v>204</v>
      </c>
      <c r="C6" s="2" t="s">
        <v>55</v>
      </c>
      <c r="D6" s="2" t="s">
        <v>20</v>
      </c>
      <c r="E6" s="4" t="s">
        <v>61</v>
      </c>
      <c r="F6" s="4" t="s">
        <v>369</v>
      </c>
      <c r="G6" s="5" t="s">
        <v>825</v>
      </c>
      <c r="H6" s="5"/>
      <c r="I6" s="2" t="str">
        <f>IF(A6&lt;&gt;"","武汉威伟机械","------")</f>
        <v>武汉威伟机械</v>
      </c>
      <c r="J6" s="17" t="str">
        <f>VLOOKUP(L6,ch!$A$1:$B$33,2,0)</f>
        <v>鄂AF1588</v>
      </c>
      <c r="K6" s="17"/>
      <c r="L6" s="4" t="s">
        <v>39</v>
      </c>
      <c r="M6" s="2" t="str">
        <f>IF(A6&lt;&gt;"","9.6米","---")</f>
        <v>9.6米</v>
      </c>
      <c r="N6" s="4">
        <v>14</v>
      </c>
      <c r="O6" s="2" t="str">
        <f>C6&amp;"--"&amp;E6</f>
        <v>新地园区--丰树园区</v>
      </c>
      <c r="P6" s="4">
        <f>IF(OR(C6="常福园区",C6="欣程园区",E6="常福园区",E6="欣程园区"),1250,165)</f>
        <v>165</v>
      </c>
    </row>
    <row r="7" spans="1:103" ht="18.75">
      <c r="A7" s="9">
        <v>43203</v>
      </c>
      <c r="B7" s="8" t="s">
        <v>178</v>
      </c>
      <c r="C7" s="2" t="s">
        <v>55</v>
      </c>
      <c r="D7" s="2" t="s">
        <v>403</v>
      </c>
      <c r="E7" s="4" t="s">
        <v>59</v>
      </c>
      <c r="F7" s="4" t="s">
        <v>560</v>
      </c>
      <c r="G7" s="5" t="s">
        <v>826</v>
      </c>
      <c r="H7" s="5"/>
      <c r="I7" s="2" t="str">
        <f>IF(A7&lt;&gt;"","武汉威伟机械","------")</f>
        <v>武汉威伟机械</v>
      </c>
      <c r="J7" s="17" t="str">
        <f>VLOOKUP(L7,ch!$A$1:$B$33,2,0)</f>
        <v>鄂AHB101</v>
      </c>
      <c r="K7" s="17"/>
      <c r="L7" s="4" t="s">
        <v>51</v>
      </c>
      <c r="M7" s="2" t="str">
        <f>IF(A7&lt;&gt;"","9.6米","---")</f>
        <v>9.6米</v>
      </c>
      <c r="N7" s="4">
        <v>16</v>
      </c>
      <c r="O7" s="2" t="str">
        <f>C7&amp;"--"&amp;E7</f>
        <v>新地园区--万纬园区</v>
      </c>
      <c r="P7" s="4">
        <f>IF(OR(C7="常福园区",C7="欣程园区",E7="常福园区",E7="欣程园区"),1250,165)</f>
        <v>165</v>
      </c>
    </row>
    <row r="8" spans="1:103" ht="18.75">
      <c r="A8" s="9">
        <v>43203</v>
      </c>
      <c r="B8" s="8" t="s">
        <v>545</v>
      </c>
      <c r="C8" s="2" t="s">
        <v>55</v>
      </c>
      <c r="D8" s="2" t="s">
        <v>18</v>
      </c>
      <c r="E8" s="4" t="s">
        <v>55</v>
      </c>
      <c r="F8" s="4" t="s">
        <v>827</v>
      </c>
      <c r="G8" s="5" t="s">
        <v>828</v>
      </c>
      <c r="H8" s="5"/>
      <c r="I8" s="2" t="str">
        <f>IF(A8&lt;&gt;"","武汉威伟机械","------")</f>
        <v>武汉威伟机械</v>
      </c>
      <c r="J8" s="17" t="str">
        <f>VLOOKUP(L8,ch!$A$1:$B$33,2,0)</f>
        <v>鄂AHB101</v>
      </c>
      <c r="K8" s="17"/>
      <c r="L8" s="4" t="s">
        <v>51</v>
      </c>
      <c r="M8" s="2" t="str">
        <f>IF(A8&lt;&gt;"","9.6米","---")</f>
        <v>9.6米</v>
      </c>
      <c r="N8" s="4">
        <v>12</v>
      </c>
      <c r="O8" s="2" t="str">
        <f>C8&amp;"--"&amp;E8</f>
        <v>新地园区--新地园区</v>
      </c>
      <c r="P8" s="4">
        <f>IF(OR(C8="常福园区",C8="欣程园区",E8="常福园区",E8="欣程园区"),1250,165)</f>
        <v>165</v>
      </c>
    </row>
    <row r="9" spans="1:103" ht="18.75">
      <c r="A9" s="9">
        <v>43203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372</v>
      </c>
      <c r="G9" s="5" t="s">
        <v>829</v>
      </c>
      <c r="H9" s="5"/>
      <c r="I9" s="2" t="str">
        <f>IF(A9&lt;&gt;"","武汉威伟机械","------")</f>
        <v>武汉威伟机械</v>
      </c>
      <c r="J9" s="17" t="str">
        <f>VLOOKUP(L9,ch!$A$1:$B$33,2,0)</f>
        <v>鄂AAW309</v>
      </c>
      <c r="K9" s="17"/>
      <c r="L9" s="4" t="s">
        <v>57</v>
      </c>
      <c r="M9" s="2" t="str">
        <f>IF(A9&lt;&gt;"","9.6米","---")</f>
        <v>9.6米</v>
      </c>
      <c r="N9" s="4">
        <v>14</v>
      </c>
      <c r="O9" s="2" t="str">
        <f>C9&amp;"--"&amp;E9</f>
        <v>新地园区--丰树园区</v>
      </c>
      <c r="P9" s="4">
        <f>IF(OR(C9="常福园区",C9="欣程园区",E9="常福园区",E9="欣程园区"),1250,165)</f>
        <v>165</v>
      </c>
    </row>
    <row r="10" spans="1:103" ht="18.75">
      <c r="A10" s="9">
        <v>43203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457</v>
      </c>
      <c r="G10" s="5" t="s">
        <v>830</v>
      </c>
      <c r="H10" s="5"/>
      <c r="I10" s="2" t="str">
        <f>IF(A10&lt;&gt;"","武汉威伟机械","------")</f>
        <v>武汉威伟机械</v>
      </c>
      <c r="J10" s="17" t="str">
        <f>VLOOKUP(L10,ch!$A$1:$B$33,2,0)</f>
        <v>鄂AZR876</v>
      </c>
      <c r="K10" s="17"/>
      <c r="L10" s="4" t="s">
        <v>181</v>
      </c>
      <c r="M10" s="2" t="str">
        <f>IF(A10&lt;&gt;"","9.6米","---")</f>
        <v>9.6米</v>
      </c>
      <c r="N10" s="4">
        <v>14</v>
      </c>
      <c r="O10" s="2" t="str">
        <f>C10&amp;"--"&amp;E10</f>
        <v>新地园区--亚洲一号园区</v>
      </c>
      <c r="P10" s="4">
        <f>IF(OR(C10="常福园区",C10="欣程园区",E10="常福园区",E10="欣程园区"),1250,165)</f>
        <v>165</v>
      </c>
    </row>
    <row r="11" spans="1:103" ht="18.75">
      <c r="A11" s="9">
        <v>43203</v>
      </c>
      <c r="B11" s="8" t="s">
        <v>545</v>
      </c>
      <c r="C11" s="2" t="s">
        <v>55</v>
      </c>
      <c r="D11" s="2" t="s">
        <v>18</v>
      </c>
      <c r="E11" s="4" t="s">
        <v>55</v>
      </c>
      <c r="F11" s="4" t="s">
        <v>827</v>
      </c>
      <c r="G11" s="5" t="s">
        <v>831</v>
      </c>
      <c r="H11" s="5"/>
      <c r="I11" s="2" t="str">
        <f>IF(A11&lt;&gt;"","武汉威伟机械","------")</f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>IF(A11&lt;&gt;"","9.6米","---")</f>
        <v>9.6米</v>
      </c>
      <c r="N11" s="4">
        <v>14</v>
      </c>
      <c r="O11" s="2" t="str">
        <f>C11&amp;"--"&amp;E11</f>
        <v>新地园区--新地园区</v>
      </c>
      <c r="P11" s="4">
        <f>IF(OR(C11="常福园区",C11="欣程园区",E11="常福园区",E11="欣程园区"),1250,165)</f>
        <v>165</v>
      </c>
    </row>
    <row r="12" spans="1:103" ht="18.75">
      <c r="A12" s="9">
        <v>43203</v>
      </c>
      <c r="B12" s="8" t="s">
        <v>26</v>
      </c>
      <c r="C12" s="2" t="s">
        <v>55</v>
      </c>
      <c r="D12" s="2" t="s">
        <v>46</v>
      </c>
      <c r="E12" s="4" t="s">
        <v>66</v>
      </c>
      <c r="F12" s="4" t="s">
        <v>446</v>
      </c>
      <c r="G12" s="5" t="s">
        <v>832</v>
      </c>
      <c r="H12" s="5"/>
      <c r="I12" s="2" t="str">
        <f>IF(A12&lt;&gt;"","武汉威伟机械","------")</f>
        <v>武汉威伟机械</v>
      </c>
      <c r="J12" s="17" t="str">
        <f>VLOOKUP(L12,ch!$A$1:$B$33,2,0)</f>
        <v>鄂ABY256</v>
      </c>
      <c r="K12" s="17"/>
      <c r="L12" s="4" t="s">
        <v>27</v>
      </c>
      <c r="M12" s="2" t="str">
        <f>IF(A12&lt;&gt;"","9.6米","---")</f>
        <v>9.6米</v>
      </c>
      <c r="N12" s="4">
        <v>14</v>
      </c>
      <c r="O12" s="2" t="str">
        <f>C12&amp;"--"&amp;E12</f>
        <v>新地园区--亚洲一号园区</v>
      </c>
      <c r="P12" s="4">
        <f>IF(OR(C12="常福园区",C12="欣程园区",E12="常福园区",E12="欣程园区"),1250,165)</f>
        <v>165</v>
      </c>
    </row>
    <row r="13" spans="1:103" ht="18.75">
      <c r="A13" s="9">
        <v>43203</v>
      </c>
      <c r="B13" s="8" t="s">
        <v>40</v>
      </c>
      <c r="C13" s="2" t="s">
        <v>55</v>
      </c>
      <c r="D13" s="2" t="s">
        <v>46</v>
      </c>
      <c r="E13" s="4" t="s">
        <v>66</v>
      </c>
      <c r="F13" s="4" t="s">
        <v>469</v>
      </c>
      <c r="G13" s="5" t="s">
        <v>833</v>
      </c>
      <c r="H13" s="5"/>
      <c r="I13" s="2" t="str">
        <f>IF(A13&lt;&gt;"","武汉威伟机械","------")</f>
        <v>武汉威伟机械</v>
      </c>
      <c r="J13" s="17" t="str">
        <f>VLOOKUP(L13,ch!$A$1:$B$33,2,0)</f>
        <v>鄂ABY256</v>
      </c>
      <c r="K13" s="17"/>
      <c r="L13" s="4" t="s">
        <v>27</v>
      </c>
      <c r="M13" s="2" t="str">
        <f>IF(A13&lt;&gt;"","9.6米","---")</f>
        <v>9.6米</v>
      </c>
      <c r="N13" s="4">
        <v>14</v>
      </c>
      <c r="O13" s="2" t="str">
        <f>C13&amp;"--"&amp;E13</f>
        <v>新地园区--亚洲一号园区</v>
      </c>
      <c r="P13" s="4">
        <f>IF(OR(C13="常福园区",C13="欣程园区",E13="常福园区",E13="欣程园区"),1250,165)</f>
        <v>165</v>
      </c>
    </row>
    <row r="14" spans="1:103" ht="18.75">
      <c r="A14" s="9">
        <v>43203</v>
      </c>
      <c r="B14" s="8" t="s">
        <v>40</v>
      </c>
      <c r="C14" s="2" t="s">
        <v>55</v>
      </c>
      <c r="D14" s="2" t="s">
        <v>21</v>
      </c>
      <c r="E14" s="4" t="s">
        <v>61</v>
      </c>
      <c r="F14" s="4" t="s">
        <v>369</v>
      </c>
      <c r="G14" s="5" t="s">
        <v>834</v>
      </c>
      <c r="H14" s="5"/>
      <c r="I14" s="2" t="str">
        <f>IF(A14&lt;&gt;"","武汉威伟机械","------")</f>
        <v>武汉威伟机械</v>
      </c>
      <c r="J14" s="17" t="str">
        <f>VLOOKUP(L14,ch!$A$1:$B$33,2,0)</f>
        <v>鄂AZR876</v>
      </c>
      <c r="K14" s="17"/>
      <c r="L14" s="4" t="s">
        <v>181</v>
      </c>
      <c r="M14" s="2" t="str">
        <f>IF(A14&lt;&gt;"","9.6米","---")</f>
        <v>9.6米</v>
      </c>
      <c r="N14" s="4">
        <v>14</v>
      </c>
      <c r="O14" s="2" t="str">
        <f>C14&amp;"--"&amp;E14</f>
        <v>新地园区--丰树园区</v>
      </c>
      <c r="P14" s="4">
        <f>IF(OR(C14="常福园区",C14="欣程园区",E14="常福园区",E14="欣程园区"),1250,165)</f>
        <v>165</v>
      </c>
    </row>
    <row r="15" spans="1:103" ht="18.75">
      <c r="A15" s="9">
        <v>43203</v>
      </c>
      <c r="B15" s="8" t="s">
        <v>45</v>
      </c>
      <c r="C15" s="2" t="s">
        <v>59</v>
      </c>
      <c r="D15" s="2" t="s">
        <v>560</v>
      </c>
      <c r="E15" s="4" t="s">
        <v>55</v>
      </c>
      <c r="F15" s="4" t="s">
        <v>836</v>
      </c>
      <c r="G15" s="5" t="s">
        <v>837</v>
      </c>
      <c r="H15" s="5"/>
      <c r="I15" s="2" t="str">
        <f>IF(A15&lt;&gt;"","武汉威伟机械","------")</f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>IF(A15&lt;&gt;"","9.6米","---")</f>
        <v>9.6米</v>
      </c>
      <c r="N15" s="4">
        <v>11</v>
      </c>
      <c r="O15" s="2" t="str">
        <f>C15&amp;"--"&amp;E15</f>
        <v>万纬园区--新地园区</v>
      </c>
      <c r="P15" s="4">
        <f>IF(OR(C15="常福园区",C15="欣程园区",E15="常福园区",E15="欣程园区"),1250,165)</f>
        <v>165</v>
      </c>
    </row>
    <row r="16" spans="1:103" ht="18.75">
      <c r="A16" s="9">
        <v>43203</v>
      </c>
      <c r="B16" s="8" t="s">
        <v>276</v>
      </c>
      <c r="C16" s="2" t="s">
        <v>66</v>
      </c>
      <c r="D16" s="2" t="s">
        <v>446</v>
      </c>
      <c r="E16" s="4" t="s">
        <v>55</v>
      </c>
      <c r="F16" s="4" t="s">
        <v>838</v>
      </c>
      <c r="G16" s="5" t="s">
        <v>839</v>
      </c>
      <c r="H16" s="5"/>
      <c r="I16" s="2" t="str">
        <f>IF(A16&lt;&gt;"","武汉威伟机械","------")</f>
        <v>武汉威伟机械</v>
      </c>
      <c r="J16" s="17" t="str">
        <f>VLOOKUP(L16,ch!$A$1:$B$33,2,0)</f>
        <v>鄂AAW309</v>
      </c>
      <c r="K16" s="17"/>
      <c r="L16" s="4" t="s">
        <v>57</v>
      </c>
      <c r="M16" s="2" t="str">
        <f>IF(A16&lt;&gt;"","9.6米","---")</f>
        <v>9.6米</v>
      </c>
      <c r="N16" s="4">
        <v>14</v>
      </c>
      <c r="O16" s="2" t="str">
        <f>C16&amp;"--"&amp;E16</f>
        <v>亚洲一号园区--新地园区</v>
      </c>
      <c r="P16" s="4">
        <f>IF(OR(C16="常福园区",C16="欣程园区",E16="常福园区",E16="欣程园区"),1250,165)</f>
        <v>165</v>
      </c>
    </row>
    <row r="17" spans="1:16" ht="18.75">
      <c r="A17" s="9">
        <v>43203</v>
      </c>
      <c r="B17" s="8" t="s">
        <v>159</v>
      </c>
      <c r="C17" s="2" t="s">
        <v>66</v>
      </c>
      <c r="D17" s="2" t="s">
        <v>373</v>
      </c>
      <c r="E17" s="4" t="s">
        <v>55</v>
      </c>
      <c r="F17" s="4" t="s">
        <v>835</v>
      </c>
      <c r="G17" s="5" t="s">
        <v>840</v>
      </c>
      <c r="H17" s="5"/>
      <c r="I17" s="2" t="str">
        <f>IF(A17&lt;&gt;"","武汉威伟机械","------")</f>
        <v>武汉威伟机械</v>
      </c>
      <c r="J17" s="17" t="str">
        <f>VLOOKUP(L17,ch!$A$1:$B$33,2,0)</f>
        <v>鄂AFE237</v>
      </c>
      <c r="K17" s="17"/>
      <c r="L17" s="4" t="s">
        <v>43</v>
      </c>
      <c r="M17" s="2" t="str">
        <f>IF(A17&lt;&gt;"","9.6米","---")</f>
        <v>9.6米</v>
      </c>
      <c r="N17" s="4">
        <v>14</v>
      </c>
      <c r="O17" s="2" t="str">
        <f>C17&amp;"--"&amp;E17</f>
        <v>亚洲一号园区--新地园区</v>
      </c>
      <c r="P17" s="4">
        <f>IF(OR(C17="常福园区",C17="欣程园区",E17="常福园区",E17="欣程园区"),1250,165)</f>
        <v>165</v>
      </c>
    </row>
    <row r="18" spans="1:16" ht="18.75">
      <c r="A18" s="9">
        <v>43203</v>
      </c>
      <c r="B18" s="8" t="s">
        <v>331</v>
      </c>
      <c r="C18" s="2" t="s">
        <v>66</v>
      </c>
      <c r="D18" s="2" t="s">
        <v>371</v>
      </c>
      <c r="E18" s="4" t="s">
        <v>55</v>
      </c>
      <c r="F18" s="4" t="s">
        <v>46</v>
      </c>
      <c r="G18" s="5" t="s">
        <v>841</v>
      </c>
      <c r="H18" s="5"/>
      <c r="I18" s="2" t="str">
        <f>IF(A18&lt;&gt;"","武汉威伟机械","------")</f>
        <v>武汉威伟机械</v>
      </c>
      <c r="J18" s="17" t="str">
        <f>VLOOKUP(L18,ch!$A$1:$B$33,2,0)</f>
        <v>鄂AZR992</v>
      </c>
      <c r="K18" s="17"/>
      <c r="L18" s="4" t="s">
        <v>35</v>
      </c>
      <c r="M18" s="2" t="str">
        <f>IF(A18&lt;&gt;"","9.6米","---")</f>
        <v>9.6米</v>
      </c>
      <c r="N18" s="4">
        <v>14</v>
      </c>
      <c r="O18" s="2" t="str">
        <f>C18&amp;"--"&amp;E18</f>
        <v>亚洲一号园区--新地园区</v>
      </c>
      <c r="P18" s="4">
        <f>IF(OR(C18="常福园区",C18="欣程园区",E18="常福园区",E18="欣程园区"),1250,165)</f>
        <v>165</v>
      </c>
    </row>
    <row r="19" spans="1:16" ht="18.75">
      <c r="A19" s="9">
        <v>43203</v>
      </c>
      <c r="B19" s="8" t="s">
        <v>842</v>
      </c>
      <c r="C19" s="2" t="s">
        <v>61</v>
      </c>
      <c r="D19" s="2" t="s">
        <v>389</v>
      </c>
      <c r="E19" s="4" t="s">
        <v>55</v>
      </c>
      <c r="F19" s="4" t="s">
        <v>46</v>
      </c>
      <c r="G19" s="5" t="s">
        <v>843</v>
      </c>
      <c r="H19" s="5"/>
      <c r="I19" s="2" t="str">
        <f>IF(A19&lt;&gt;"","武汉威伟机械","------")</f>
        <v>武汉威伟机械</v>
      </c>
      <c r="J19" s="17" t="str">
        <f>VLOOKUP(L19,ch!$A$1:$B$33,2,0)</f>
        <v>鄂AZR992</v>
      </c>
      <c r="K19" s="17"/>
      <c r="L19" s="4" t="s">
        <v>35</v>
      </c>
      <c r="M19" s="2" t="str">
        <f>IF(A19&lt;&gt;"","9.6米","---")</f>
        <v>9.6米</v>
      </c>
      <c r="N19" s="4">
        <v>13</v>
      </c>
      <c r="O19" s="2" t="str">
        <f>C19&amp;"--"&amp;E19</f>
        <v>丰树园区--新地园区</v>
      </c>
      <c r="P19" s="4">
        <f>IF(OR(C19="常福园区",C19="欣程园区",E19="常福园区",E19="欣程园区"),1250,165)</f>
        <v>165</v>
      </c>
    </row>
    <row r="20" spans="1:16" ht="18.75">
      <c r="A20" s="9">
        <v>43203</v>
      </c>
      <c r="B20" s="8" t="s">
        <v>47</v>
      </c>
      <c r="C20" s="2" t="s">
        <v>55</v>
      </c>
      <c r="D20" s="2" t="s">
        <v>18</v>
      </c>
      <c r="E20" s="4" t="s">
        <v>48</v>
      </c>
      <c r="F20" s="4" t="s">
        <v>280</v>
      </c>
      <c r="G20" s="5" t="s">
        <v>846</v>
      </c>
      <c r="H20" s="5"/>
      <c r="I20" s="2" t="str">
        <f>IF(A20&lt;&gt;"","武汉威伟机械","------")</f>
        <v>武汉威伟机械</v>
      </c>
      <c r="J20" s="17" t="str">
        <f>VLOOKUP(L20,ch!$A$1:$B$33,2,0)</f>
        <v>鄂AZR876</v>
      </c>
      <c r="K20" s="17"/>
      <c r="L20" s="4" t="s">
        <v>181</v>
      </c>
      <c r="M20" s="2" t="str">
        <f>IF(A20&lt;&gt;"","9.6米","---")</f>
        <v>9.6米</v>
      </c>
      <c r="N20" s="4">
        <v>14</v>
      </c>
      <c r="O20" s="2" t="str">
        <f>C20&amp;"--"&amp;E20</f>
        <v>新地园区--常福园区</v>
      </c>
      <c r="P20" s="4">
        <f>IF(OR(C20="常福园区",C20="欣程园区",E20="常福园区",E20="欣程园区"),1250,165)</f>
        <v>1250</v>
      </c>
    </row>
    <row r="21" spans="1:16" ht="18.75">
      <c r="A21" s="9">
        <v>43203</v>
      </c>
      <c r="B21" s="8"/>
      <c r="C21" s="2"/>
      <c r="D21" s="2"/>
      <c r="E21" s="4"/>
      <c r="F21" s="4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</sheetData>
  <phoneticPr fontId="7" type="noConversion"/>
  <conditionalFormatting sqref="G53:H1048576 G1:H1">
    <cfRule type="duplicateValues" dxfId="43" priority="11"/>
  </conditionalFormatting>
  <conditionalFormatting sqref="G53:H1048576 G1:H1">
    <cfRule type="duplicateValues" dxfId="42" priority="9"/>
    <cfRule type="duplicateValues" dxfId="41" priority="10"/>
  </conditionalFormatting>
  <conditionalFormatting sqref="G53:H1048576 G1:H1">
    <cfRule type="duplicateValues" dxfId="40" priority="7"/>
    <cfRule type="duplicateValues" dxfId="39" priority="8"/>
  </conditionalFormatting>
  <conditionalFormatting sqref="G1:G20 G22:G1048576">
    <cfRule type="duplicateValues" dxfId="38" priority="4"/>
    <cfRule type="duplicateValues" dxfId="37" priority="5"/>
    <cfRule type="duplicateValues" dxfId="36" priority="6"/>
  </conditionalFormatting>
  <conditionalFormatting sqref="G2:H20 G22:H52 H21">
    <cfRule type="duplicateValues" dxfId="35" priority="157"/>
  </conditionalFormatting>
  <conditionalFormatting sqref="G2:H20 G22:H52 H21">
    <cfRule type="duplicateValues" dxfId="34" priority="158"/>
    <cfRule type="duplicateValues" dxfId="33" priority="159"/>
  </conditionalFormatting>
  <conditionalFormatting sqref="G2:H20 G22:H52 H21">
    <cfRule type="duplicateValues" dxfId="32" priority="160"/>
    <cfRule type="duplicateValues" dxfId="31" priority="16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D29D-0065-4244-8393-AE7167574F42}">
  <dimension ref="A1:P1"/>
  <sheetViews>
    <sheetView workbookViewId="0">
      <selection sqref="A1:XFD1"/>
    </sheetView>
  </sheetViews>
  <sheetFormatPr defaultRowHeight="13.5"/>
  <sheetData>
    <row r="1" spans="1:16" s="18" customFormat="1" ht="18.75">
      <c r="A1" s="9">
        <v>43201</v>
      </c>
      <c r="B1" s="8" t="s">
        <v>624</v>
      </c>
      <c r="C1" s="2" t="s">
        <v>66</v>
      </c>
      <c r="D1" s="2" t="s">
        <v>728</v>
      </c>
      <c r="E1" s="4" t="s">
        <v>162</v>
      </c>
      <c r="F1" s="4" t="s">
        <v>723</v>
      </c>
      <c r="G1" s="7" t="s">
        <v>673</v>
      </c>
      <c r="H1" s="5" t="s">
        <v>724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158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30" priority="1"/>
    <cfRule type="duplicateValues" dxfId="29" priority="2"/>
  </conditionalFormatting>
  <conditionalFormatting sqref="G1:H1">
    <cfRule type="duplicateValues" dxfId="28" priority="3"/>
  </conditionalFormatting>
  <conditionalFormatting sqref="G1:H1">
    <cfRule type="duplicateValues" dxfId="27" priority="4"/>
    <cfRule type="duplicateValues" dxfId="26" priority="5"/>
  </conditionalFormatting>
  <conditionalFormatting sqref="G1:H1">
    <cfRule type="duplicateValues" dxfId="25" priority="6"/>
    <cfRule type="duplicateValues" dxfId="24" priority="7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10" workbookViewId="0">
      <selection activeCell="B16" sqref="B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23" priority="24"/>
  </conditionalFormatting>
  <conditionalFormatting sqref="G31:H54">
    <cfRule type="duplicateValues" dxfId="22" priority="22"/>
    <cfRule type="duplicateValues" dxfId="21" priority="23"/>
  </conditionalFormatting>
  <conditionalFormatting sqref="G55:H77">
    <cfRule type="duplicateValues" dxfId="20" priority="19"/>
    <cfRule type="duplicateValues" dxfId="19" priority="20"/>
  </conditionalFormatting>
  <conditionalFormatting sqref="H55:H77">
    <cfRule type="duplicateValues" dxfId="18" priority="21"/>
  </conditionalFormatting>
  <conditionalFormatting sqref="G78:I94">
    <cfRule type="duplicateValues" dxfId="17" priority="17"/>
    <cfRule type="duplicateValues" dxfId="16" priority="18"/>
  </conditionalFormatting>
  <conditionalFormatting sqref="H78:I94">
    <cfRule type="duplicateValues" dxfId="15" priority="15"/>
    <cfRule type="duplicateValues" dxfId="14" priority="16"/>
  </conditionalFormatting>
  <conditionalFormatting sqref="G95:H124">
    <cfRule type="duplicateValues" dxfId="13" priority="6"/>
  </conditionalFormatting>
  <conditionalFormatting sqref="G95:H107">
    <cfRule type="duplicateValues" dxfId="12" priority="7"/>
    <cfRule type="duplicateValues" dxfId="11" priority="8"/>
  </conditionalFormatting>
  <conditionalFormatting sqref="G108:H124">
    <cfRule type="duplicateValues" dxfId="10" priority="9"/>
    <cfRule type="duplicateValues" dxfId="9" priority="10"/>
  </conditionalFormatting>
  <conditionalFormatting sqref="G95:H107">
    <cfRule type="duplicateValues" dxfId="8" priority="11"/>
    <cfRule type="duplicateValues" dxfId="7" priority="12"/>
  </conditionalFormatting>
  <conditionalFormatting sqref="G108:H124">
    <cfRule type="duplicateValues" dxfId="6" priority="13"/>
    <cfRule type="duplicateValues" dxfId="5" priority="14"/>
  </conditionalFormatting>
  <conditionalFormatting sqref="G125:H147">
    <cfRule type="duplicateValues" dxfId="4" priority="1"/>
  </conditionalFormatting>
  <conditionalFormatting sqref="G125:H147">
    <cfRule type="duplicateValues" dxfId="3" priority="2"/>
    <cfRule type="duplicateValues" dxfId="2" priority="3"/>
  </conditionalFormatting>
  <conditionalFormatting sqref="G125:H147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56" priority="1"/>
    <cfRule type="duplicateValues" dxfId="15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54" priority="4"/>
    <cfRule type="duplicateValues" dxfId="153" priority="5"/>
  </conditionalFormatting>
  <conditionalFormatting sqref="H1:H1048576">
    <cfRule type="duplicateValues" dxfId="152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51" priority="3"/>
    <cfRule type="duplicateValues" dxfId="150" priority="4"/>
  </conditionalFormatting>
  <conditionalFormatting sqref="H1:I1048576">
    <cfRule type="duplicateValues" dxfId="149" priority="1"/>
    <cfRule type="duplicateValues" dxfId="148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47" priority="1"/>
  </conditionalFormatting>
  <conditionalFormatting sqref="G1:H14">
    <cfRule type="duplicateValues" dxfId="146" priority="2"/>
    <cfRule type="duplicateValues" dxfId="145" priority="3"/>
  </conditionalFormatting>
  <conditionalFormatting sqref="G15:H31">
    <cfRule type="duplicateValues" dxfId="144" priority="4"/>
    <cfRule type="duplicateValues" dxfId="143" priority="5"/>
  </conditionalFormatting>
  <conditionalFormatting sqref="G1:H14">
    <cfRule type="duplicateValues" dxfId="142" priority="6"/>
    <cfRule type="duplicateValues" dxfId="141" priority="7"/>
  </conditionalFormatting>
  <conditionalFormatting sqref="G15:H31">
    <cfRule type="duplicateValues" dxfId="140" priority="8"/>
    <cfRule type="duplicateValues" dxfId="139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38" priority="1"/>
  </conditionalFormatting>
  <conditionalFormatting sqref="G50:H1048576 G1:H1">
    <cfRule type="duplicateValues" dxfId="137" priority="18"/>
    <cfRule type="duplicateValues" dxfId="136" priority="19"/>
  </conditionalFormatting>
  <conditionalFormatting sqref="G50:H1048576 G1:H1">
    <cfRule type="duplicateValues" dxfId="135" priority="24"/>
    <cfRule type="duplicateValues" dxfId="134" priority="25"/>
  </conditionalFormatting>
  <conditionalFormatting sqref="G2:H49">
    <cfRule type="duplicateValues" dxfId="133" priority="35"/>
    <cfRule type="duplicateValues" dxfId="132" priority="36"/>
  </conditionalFormatting>
  <conditionalFormatting sqref="G2:H49">
    <cfRule type="duplicateValues" dxfId="131" priority="39"/>
    <cfRule type="duplicateValues" dxfId="130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29" priority="1"/>
  </conditionalFormatting>
  <conditionalFormatting sqref="G27:H1048576 G1:H1">
    <cfRule type="duplicateValues" dxfId="128" priority="2"/>
    <cfRule type="duplicateValues" dxfId="127" priority="3"/>
  </conditionalFormatting>
  <conditionalFormatting sqref="G27:H1048576 G1:H1">
    <cfRule type="duplicateValues" dxfId="126" priority="4"/>
    <cfRule type="duplicateValues" dxfId="125" priority="5"/>
  </conditionalFormatting>
  <conditionalFormatting sqref="G2:H26">
    <cfRule type="duplicateValues" dxfId="124" priority="58"/>
    <cfRule type="duplicateValues" dxfId="123" priority="59"/>
  </conditionalFormatting>
  <conditionalFormatting sqref="G2:H26">
    <cfRule type="duplicateValues" dxfId="122" priority="60"/>
    <cfRule type="duplicateValues" dxfId="121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20" priority="7"/>
  </conditionalFormatting>
  <conditionalFormatting sqref="G169:H1048576 G1:H1">
    <cfRule type="duplicateValues" dxfId="119" priority="8"/>
    <cfRule type="duplicateValues" dxfId="118" priority="9"/>
  </conditionalFormatting>
  <conditionalFormatting sqref="G169:H1048576 G1:H1">
    <cfRule type="duplicateValues" dxfId="117" priority="10"/>
    <cfRule type="duplicateValues" dxfId="116" priority="11"/>
  </conditionalFormatting>
  <conditionalFormatting sqref="G5:H168">
    <cfRule type="duplicateValues" dxfId="115" priority="2"/>
  </conditionalFormatting>
  <conditionalFormatting sqref="G5:H168">
    <cfRule type="duplicateValues" dxfId="114" priority="3"/>
    <cfRule type="duplicateValues" dxfId="113" priority="4"/>
  </conditionalFormatting>
  <conditionalFormatting sqref="G5:H168">
    <cfRule type="duplicateValues" dxfId="112" priority="5"/>
    <cfRule type="duplicateValues" dxfId="111" priority="6"/>
  </conditionalFormatting>
  <conditionalFormatting sqref="G2:H4">
    <cfRule type="duplicateValues" dxfId="110" priority="48"/>
    <cfRule type="duplicateValues" dxfId="109" priority="49"/>
  </conditionalFormatting>
  <conditionalFormatting sqref="G2:H4">
    <cfRule type="duplicateValues" dxfId="108" priority="50"/>
    <cfRule type="duplicateValues" dxfId="107" priority="51"/>
  </conditionalFormatting>
  <conditionalFormatting sqref="G1:G1048576">
    <cfRule type="duplicateValues" dxfId="10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05" priority="19"/>
  </conditionalFormatting>
  <conditionalFormatting sqref="G148:H1048576 G1:H1">
    <cfRule type="duplicateValues" dxfId="104" priority="20"/>
    <cfRule type="duplicateValues" dxfId="103" priority="21"/>
  </conditionalFormatting>
  <conditionalFormatting sqref="G148:H1048576 G1:H1">
    <cfRule type="duplicateValues" dxfId="102" priority="22"/>
    <cfRule type="duplicateValues" dxfId="101" priority="23"/>
  </conditionalFormatting>
  <conditionalFormatting sqref="G18:G1048576 H15:H17 G1 H2:H11">
    <cfRule type="duplicateValues" dxfId="100" priority="13"/>
  </conditionalFormatting>
  <conditionalFormatting sqref="H12:H14">
    <cfRule type="duplicateValues" dxfId="99" priority="7"/>
  </conditionalFormatting>
  <conditionalFormatting sqref="G18:H147 H15:H17 H2:H11">
    <cfRule type="duplicateValues" dxfId="98" priority="78"/>
  </conditionalFormatting>
  <conditionalFormatting sqref="G18:H147 H15:H17 H2:H11">
    <cfRule type="duplicateValues" dxfId="97" priority="81"/>
    <cfRule type="duplicateValues" dxfId="96" priority="82"/>
  </conditionalFormatting>
  <conditionalFormatting sqref="G18:H147 H15:H17 H2:H11">
    <cfRule type="duplicateValues" dxfId="95" priority="87"/>
    <cfRule type="duplicateValues" dxfId="94" priority="88"/>
  </conditionalFormatting>
  <conditionalFormatting sqref="H12:H14">
    <cfRule type="duplicateValues" dxfId="93" priority="98"/>
    <cfRule type="duplicateValues" dxfId="92" priority="99"/>
  </conditionalFormatting>
  <conditionalFormatting sqref="H12:H14">
    <cfRule type="duplicateValues" dxfId="91" priority="100"/>
    <cfRule type="duplicateValues" dxfId="90" priority="101"/>
  </conditionalFormatting>
  <conditionalFormatting sqref="G2:G17">
    <cfRule type="duplicateValues" dxfId="89" priority="1"/>
  </conditionalFormatting>
  <conditionalFormatting sqref="G2:G17">
    <cfRule type="duplicateValues" dxfId="88" priority="2"/>
  </conditionalFormatting>
  <conditionalFormatting sqref="G2:G17">
    <cfRule type="duplicateValues" dxfId="87" priority="3"/>
    <cfRule type="duplicateValues" dxfId="86" priority="4"/>
  </conditionalFormatting>
  <conditionalFormatting sqref="G2:G17">
    <cfRule type="duplicateValues" dxfId="85" priority="5"/>
    <cfRule type="duplicateValues" dxfId="84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Sheet2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2018-04-13T14:50:42Z</dcterms:modified>
</cp:coreProperties>
</file>