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2" activeTab="19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ch" sheetId="4" r:id="rId17"/>
    <sheet name="分析" sheetId="13" r:id="rId18"/>
    <sheet name="汇总明线" sheetId="7" r:id="rId19"/>
    <sheet name="4-17" sheetId="23" r:id="rId20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9" hidden="1">'4-17'!$A$1:$U$14</definedName>
    <definedName name="_xlnm._FilterDatabase" localSheetId="1" hidden="1">'4-2'!$A$2:$T$84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1"/>
  </pivotCaches>
</workbook>
</file>

<file path=xl/calcChain.xml><?xml version="1.0" encoding="utf-8"?>
<calcChain xmlns="http://schemas.openxmlformats.org/spreadsheetml/2006/main">
  <c r="U7" i="23"/>
  <c r="Q7"/>
  <c r="M7"/>
  <c r="Q15"/>
  <c r="M15"/>
  <c r="U15"/>
  <c r="U8"/>
  <c r="Q8"/>
  <c r="M8"/>
  <c r="U14"/>
  <c r="Q14"/>
  <c r="M14"/>
  <c r="U9"/>
  <c r="Q9"/>
  <c r="M9"/>
  <c r="U13"/>
  <c r="Q13"/>
  <c r="M13"/>
  <c r="U12"/>
  <c r="Q12"/>
  <c r="M12"/>
  <c r="U22"/>
  <c r="Q22"/>
  <c r="M22"/>
  <c r="U21"/>
  <c r="Q21"/>
  <c r="M21"/>
  <c r="U20"/>
  <c r="Q20"/>
  <c r="M20"/>
  <c r="U19"/>
  <c r="Q19"/>
  <c r="M19"/>
  <c r="U18"/>
  <c r="Q18"/>
  <c r="M18"/>
  <c r="U17"/>
  <c r="Q17"/>
  <c r="M17"/>
  <c r="U11"/>
  <c r="Q11"/>
  <c r="M11"/>
  <c r="U16"/>
  <c r="Q16"/>
  <c r="M16"/>
  <c r="M5"/>
  <c r="N5"/>
  <c r="Q5"/>
  <c r="U5"/>
  <c r="M4"/>
  <c r="N4"/>
  <c r="Q4"/>
  <c r="U4"/>
  <c r="U6"/>
  <c r="T6"/>
  <c r="Q6"/>
  <c r="N6"/>
  <c r="M6"/>
  <c r="U10"/>
  <c r="T10"/>
  <c r="Q10"/>
  <c r="N10"/>
  <c r="M10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S243" i="7"/>
  <c r="R243"/>
  <c r="O243"/>
  <c r="L243"/>
  <c r="K243"/>
  <c r="S242"/>
  <c r="R242"/>
  <c r="O242"/>
  <c r="L242"/>
  <c r="K242"/>
  <c r="S241"/>
  <c r="R241"/>
  <c r="O241"/>
  <c r="L241"/>
  <c r="K241"/>
  <c r="S240"/>
  <c r="R240"/>
  <c r="O240"/>
  <c r="L240"/>
  <c r="K240"/>
  <c r="S239"/>
  <c r="R239"/>
  <c r="O239"/>
  <c r="L239"/>
  <c r="K239"/>
  <c r="S238"/>
  <c r="R238"/>
  <c r="O238"/>
  <c r="L238"/>
  <c r="K238"/>
  <c r="S237"/>
  <c r="R237"/>
  <c r="O237"/>
  <c r="L237"/>
  <c r="K237"/>
  <c r="S236"/>
  <c r="R236"/>
  <c r="O236"/>
  <c r="L236"/>
  <c r="K236"/>
  <c r="S235"/>
  <c r="R235"/>
  <c r="O235"/>
  <c r="L235"/>
  <c r="K235"/>
  <c r="S234"/>
  <c r="R234"/>
  <c r="O234"/>
  <c r="L234"/>
  <c r="K234"/>
  <c r="S233"/>
  <c r="R233"/>
  <c r="O233"/>
  <c r="L233"/>
  <c r="K233"/>
  <c r="S232"/>
  <c r="R232"/>
  <c r="O232"/>
  <c r="L232"/>
  <c r="K232"/>
  <c r="S231"/>
  <c r="R231"/>
  <c r="O231"/>
  <c r="L231"/>
  <c r="K231"/>
  <c r="S230"/>
  <c r="R230"/>
  <c r="O230"/>
  <c r="L230"/>
  <c r="K230"/>
  <c r="S229"/>
  <c r="R229"/>
  <c r="O229"/>
  <c r="L229"/>
  <c r="K229"/>
  <c r="S228"/>
  <c r="R228"/>
  <c r="O228"/>
  <c r="L228"/>
  <c r="K228"/>
  <c r="S227"/>
  <c r="R227"/>
  <c r="O227"/>
  <c r="L227"/>
  <c r="K227"/>
  <c r="S226"/>
  <c r="R226"/>
  <c r="O226"/>
  <c r="L226"/>
  <c r="K226"/>
  <c r="S225"/>
  <c r="R225"/>
  <c r="O225"/>
  <c r="L225"/>
  <c r="K225"/>
  <c r="S224"/>
  <c r="R224"/>
  <c r="O224"/>
  <c r="L224"/>
  <c r="K224"/>
  <c r="S223"/>
  <c r="R223"/>
  <c r="O223"/>
  <c r="L223"/>
  <c r="K223"/>
  <c r="S222"/>
  <c r="R222"/>
  <c r="O222"/>
  <c r="L222"/>
  <c r="K222"/>
  <c r="S221"/>
  <c r="R221"/>
  <c r="O221"/>
  <c r="L221"/>
  <c r="K221"/>
  <c r="S220"/>
  <c r="R220"/>
  <c r="O220"/>
  <c r="L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S219" i="7" l="1"/>
  <c r="R219"/>
  <c r="O219"/>
  <c r="L219"/>
  <c r="K219"/>
  <c r="S218"/>
  <c r="R218"/>
  <c r="O218"/>
  <c r="L218"/>
  <c r="K218"/>
  <c r="S217"/>
  <c r="R217"/>
  <c r="O217"/>
  <c r="L217"/>
  <c r="K217"/>
  <c r="S216"/>
  <c r="R216"/>
  <c r="O216"/>
  <c r="L216"/>
  <c r="K216"/>
  <c r="S215"/>
  <c r="R215"/>
  <c r="O215"/>
  <c r="L215"/>
  <c r="K215"/>
  <c r="S214"/>
  <c r="R214"/>
  <c r="O214"/>
  <c r="L214"/>
  <c r="K214"/>
  <c r="S213"/>
  <c r="R213"/>
  <c r="O213"/>
  <c r="L213"/>
  <c r="K213"/>
  <c r="S212"/>
  <c r="R212"/>
  <c r="O212"/>
  <c r="L212"/>
  <c r="K212"/>
  <c r="S211"/>
  <c r="R211"/>
  <c r="O211"/>
  <c r="L211"/>
  <c r="K211"/>
  <c r="S210"/>
  <c r="R210"/>
  <c r="O210"/>
  <c r="L210"/>
  <c r="K210"/>
  <c r="S209"/>
  <c r="R209"/>
  <c r="O209"/>
  <c r="L209"/>
  <c r="K209"/>
  <c r="S208"/>
  <c r="R208"/>
  <c r="O208"/>
  <c r="L208"/>
  <c r="K208"/>
  <c r="S207"/>
  <c r="R207"/>
  <c r="O207"/>
  <c r="L207"/>
  <c r="K207"/>
  <c r="S206"/>
  <c r="R206"/>
  <c r="O206"/>
  <c r="L206"/>
  <c r="K206"/>
  <c r="S205"/>
  <c r="R205"/>
  <c r="O205"/>
  <c r="L205"/>
  <c r="K205"/>
  <c r="S204"/>
  <c r="R204"/>
  <c r="O204"/>
  <c r="L204"/>
  <c r="K204"/>
  <c r="S203"/>
  <c r="R203"/>
  <c r="O203"/>
  <c r="L203"/>
  <c r="K203"/>
  <c r="S202"/>
  <c r="R202"/>
  <c r="O202"/>
  <c r="L202"/>
  <c r="K202"/>
  <c r="S201"/>
  <c r="R201"/>
  <c r="O201"/>
  <c r="L201"/>
  <c r="K201"/>
  <c r="S200"/>
  <c r="R200"/>
  <c r="O200"/>
  <c r="L200"/>
  <c r="K200"/>
  <c r="S199"/>
  <c r="R199"/>
  <c r="O199"/>
  <c r="L199"/>
  <c r="K199"/>
  <c r="S198"/>
  <c r="R198"/>
  <c r="O198"/>
  <c r="L198"/>
  <c r="K198"/>
  <c r="S197"/>
  <c r="R197"/>
  <c r="O197"/>
  <c r="L197"/>
  <c r="K197"/>
  <c r="S196"/>
  <c r="R196"/>
  <c r="O196"/>
  <c r="L196"/>
  <c r="K196"/>
  <c r="S195"/>
  <c r="R195"/>
  <c r="O195"/>
  <c r="L195"/>
  <c r="K195"/>
  <c r="S194"/>
  <c r="R194"/>
  <c r="O194"/>
  <c r="L194"/>
  <c r="K194"/>
  <c r="S193"/>
  <c r="R193"/>
  <c r="O193"/>
  <c r="L193"/>
  <c r="K193"/>
  <c r="S192"/>
  <c r="R192"/>
  <c r="O192"/>
  <c r="L192"/>
  <c r="K192"/>
  <c r="S191"/>
  <c r="R191"/>
  <c r="O191"/>
  <c r="L191"/>
  <c r="K191"/>
  <c r="S190"/>
  <c r="R190"/>
  <c r="O190"/>
  <c r="L190"/>
  <c r="K190"/>
  <c r="S189"/>
  <c r="R189"/>
  <c r="O189"/>
  <c r="L189"/>
  <c r="K189"/>
  <c r="S188"/>
  <c r="R188"/>
  <c r="O188"/>
  <c r="L188"/>
  <c r="K188"/>
  <c r="S187"/>
  <c r="R187"/>
  <c r="O187"/>
  <c r="L187"/>
  <c r="K187"/>
  <c r="S186"/>
  <c r="R186"/>
  <c r="O186"/>
  <c r="L186"/>
  <c r="K186"/>
  <c r="S185"/>
  <c r="R185"/>
  <c r="O185"/>
  <c r="L185"/>
  <c r="K185"/>
  <c r="S184"/>
  <c r="R184"/>
  <c r="O184"/>
  <c r="L184"/>
  <c r="K184"/>
  <c r="S183"/>
  <c r="R183"/>
  <c r="O183"/>
  <c r="L183"/>
  <c r="K183"/>
  <c r="S182"/>
  <c r="R182"/>
  <c r="O182"/>
  <c r="L182"/>
  <c r="K182"/>
  <c r="S181"/>
  <c r="R181"/>
  <c r="O181"/>
  <c r="L181"/>
  <c r="K181"/>
  <c r="S180"/>
  <c r="R180"/>
  <c r="O180"/>
  <c r="L180"/>
  <c r="K180"/>
  <c r="S179"/>
  <c r="R179"/>
  <c r="O179"/>
  <c r="L179"/>
  <c r="K179"/>
  <c r="S178"/>
  <c r="R178"/>
  <c r="O178"/>
  <c r="L178"/>
  <c r="K178"/>
  <c r="S177"/>
  <c r="R177"/>
  <c r="O177"/>
  <c r="L177"/>
  <c r="K177"/>
  <c r="S176"/>
  <c r="R176"/>
  <c r="O176"/>
  <c r="L176"/>
  <c r="K176"/>
  <c r="S175"/>
  <c r="R175"/>
  <c r="O175"/>
  <c r="L175"/>
  <c r="K175"/>
  <c r="S174"/>
  <c r="R174"/>
  <c r="O174"/>
  <c r="L174"/>
  <c r="K174"/>
  <c r="S173"/>
  <c r="R173"/>
  <c r="O173"/>
  <c r="L173"/>
  <c r="K173"/>
  <c r="S172"/>
  <c r="R172"/>
  <c r="O172"/>
  <c r="L172"/>
  <c r="K172"/>
  <c r="S171"/>
  <c r="R171"/>
  <c r="O171"/>
  <c r="L171"/>
  <c r="K171"/>
  <c r="S170"/>
  <c r="R170"/>
  <c r="O170"/>
  <c r="L170"/>
  <c r="K170"/>
  <c r="S169"/>
  <c r="R169"/>
  <c r="O169"/>
  <c r="L169"/>
  <c r="K169"/>
  <c r="S168"/>
  <c r="R168"/>
  <c r="O168"/>
  <c r="L168"/>
  <c r="K168"/>
  <c r="S167"/>
  <c r="R167"/>
  <c r="O167"/>
  <c r="L167"/>
  <c r="K167"/>
  <c r="S166"/>
  <c r="R166"/>
  <c r="O166"/>
  <c r="L166"/>
  <c r="K166"/>
  <c r="S165"/>
  <c r="R165"/>
  <c r="O165"/>
  <c r="L165"/>
  <c r="K165"/>
  <c r="S164"/>
  <c r="R164"/>
  <c r="O164"/>
  <c r="L164"/>
  <c r="K164"/>
  <c r="S163"/>
  <c r="R163"/>
  <c r="O163"/>
  <c r="L163"/>
  <c r="K163"/>
  <c r="S162"/>
  <c r="R162"/>
  <c r="O162"/>
  <c r="L162"/>
  <c r="K162"/>
  <c r="S161"/>
  <c r="R161"/>
  <c r="O161"/>
  <c r="L161"/>
  <c r="K161"/>
  <c r="S160"/>
  <c r="R160"/>
  <c r="O160"/>
  <c r="L160"/>
  <c r="K160"/>
  <c r="S159"/>
  <c r="R159"/>
  <c r="O159"/>
  <c r="L159"/>
  <c r="K159"/>
  <c r="S158"/>
  <c r="R158"/>
  <c r="O158"/>
  <c r="L158"/>
  <c r="K158"/>
  <c r="S157"/>
  <c r="R157"/>
  <c r="O157"/>
  <c r="L157"/>
  <c r="K157"/>
  <c r="S156"/>
  <c r="R156"/>
  <c r="O156"/>
  <c r="L156"/>
  <c r="K156"/>
  <c r="S155"/>
  <c r="R155"/>
  <c r="O155"/>
  <c r="L155"/>
  <c r="K155"/>
  <c r="S154"/>
  <c r="R154"/>
  <c r="O154"/>
  <c r="L154"/>
  <c r="K154"/>
  <c r="S153"/>
  <c r="R153"/>
  <c r="O153"/>
  <c r="L153"/>
  <c r="K153"/>
  <c r="S152"/>
  <c r="R152"/>
  <c r="O152"/>
  <c r="L152"/>
  <c r="K152"/>
  <c r="S151"/>
  <c r="R151"/>
  <c r="O151"/>
  <c r="L151"/>
  <c r="K151"/>
  <c r="S150"/>
  <c r="R150"/>
  <c r="O150"/>
  <c r="L150"/>
  <c r="K150"/>
  <c r="S149"/>
  <c r="R149"/>
  <c r="O149"/>
  <c r="L149"/>
  <c r="K149"/>
  <c r="S148"/>
  <c r="R148"/>
  <c r="O148"/>
  <c r="L148"/>
  <c r="K148"/>
  <c r="S147"/>
  <c r="R147"/>
  <c r="O147"/>
  <c r="L147"/>
  <c r="K147"/>
  <c r="S146"/>
  <c r="R146"/>
  <c r="O146"/>
  <c r="L146"/>
  <c r="K146"/>
  <c r="S145"/>
  <c r="R145"/>
  <c r="O145"/>
  <c r="L145"/>
  <c r="K145"/>
  <c r="S144"/>
  <c r="R144"/>
  <c r="O144"/>
  <c r="L144"/>
  <c r="K144"/>
  <c r="S143"/>
  <c r="R143"/>
  <c r="O143"/>
  <c r="L143"/>
  <c r="K143"/>
  <c r="S142"/>
  <c r="R142"/>
  <c r="O142"/>
  <c r="L142"/>
  <c r="K142"/>
  <c r="S141"/>
  <c r="R141"/>
  <c r="O141"/>
  <c r="L141"/>
  <c r="K141"/>
  <c r="S140"/>
  <c r="R140"/>
  <c r="O140"/>
  <c r="L140"/>
  <c r="K140"/>
  <c r="S139"/>
  <c r="R139"/>
  <c r="O139"/>
  <c r="L139"/>
  <c r="K139"/>
  <c r="S138"/>
  <c r="R138"/>
  <c r="O138"/>
  <c r="L138"/>
  <c r="K138"/>
  <c r="S137"/>
  <c r="R137"/>
  <c r="O137"/>
  <c r="L137"/>
  <c r="K137"/>
  <c r="S136"/>
  <c r="R136"/>
  <c r="O136"/>
  <c r="L136"/>
  <c r="K136"/>
  <c r="S135"/>
  <c r="R135"/>
  <c r="O135"/>
  <c r="L135"/>
  <c r="K135"/>
  <c r="S134"/>
  <c r="R134"/>
  <c r="O134"/>
  <c r="L134"/>
  <c r="K134"/>
  <c r="S133"/>
  <c r="R133"/>
  <c r="O133"/>
  <c r="L133"/>
  <c r="K133"/>
  <c r="S132"/>
  <c r="R132"/>
  <c r="O132"/>
  <c r="L132"/>
  <c r="K132"/>
  <c r="S131"/>
  <c r="R131"/>
  <c r="O131"/>
  <c r="L131"/>
  <c r="K131"/>
  <c r="S130"/>
  <c r="R130"/>
  <c r="L130"/>
  <c r="O130" s="1"/>
  <c r="K130"/>
  <c r="S129"/>
  <c r="R129"/>
  <c r="L129"/>
  <c r="O129" s="1"/>
  <c r="K129"/>
  <c r="S128"/>
  <c r="R128"/>
  <c r="L128"/>
  <c r="O128" s="1"/>
  <c r="K128"/>
  <c r="S127"/>
  <c r="R127"/>
  <c r="L127"/>
  <c r="O127" s="1"/>
  <c r="K127"/>
  <c r="S126"/>
  <c r="R126"/>
  <c r="L126"/>
  <c r="O126" s="1"/>
  <c r="K126"/>
  <c r="S125"/>
  <c r="R125"/>
  <c r="L125"/>
  <c r="O125" s="1"/>
  <c r="K125"/>
  <c r="S124"/>
  <c r="R124"/>
  <c r="L124"/>
  <c r="O124" s="1"/>
  <c r="K124"/>
  <c r="S123"/>
  <c r="R123"/>
  <c r="L123"/>
  <c r="O123" s="1"/>
  <c r="K123"/>
  <c r="S122"/>
  <c r="R122"/>
  <c r="L122"/>
  <c r="O122" s="1"/>
  <c r="K122"/>
  <c r="S121"/>
  <c r="R121"/>
  <c r="L121"/>
  <c r="O121" s="1"/>
  <c r="K121"/>
  <c r="S120"/>
  <c r="R120"/>
  <c r="L120"/>
  <c r="O120" s="1"/>
  <c r="K120"/>
  <c r="S119"/>
  <c r="R119"/>
  <c r="L119"/>
  <c r="O119" s="1"/>
  <c r="K119"/>
  <c r="S118"/>
  <c r="R118"/>
  <c r="O118"/>
  <c r="K118"/>
  <c r="S117"/>
  <c r="R117"/>
  <c r="L117"/>
  <c r="O117" s="1"/>
  <c r="K117"/>
  <c r="S116"/>
  <c r="R116"/>
  <c r="L116"/>
  <c r="O116" s="1"/>
  <c r="K116"/>
  <c r="S115"/>
  <c r="R115"/>
  <c r="L115"/>
  <c r="O115" s="1"/>
  <c r="K115"/>
  <c r="S114"/>
  <c r="R114"/>
  <c r="L114"/>
  <c r="O114" s="1"/>
  <c r="K114"/>
  <c r="S113"/>
  <c r="R113"/>
  <c r="L113"/>
  <c r="O113" s="1"/>
  <c r="K113"/>
  <c r="S112"/>
  <c r="R112"/>
  <c r="L112"/>
  <c r="O112" s="1"/>
  <c r="K112"/>
  <c r="S111"/>
  <c r="R111"/>
  <c r="L111"/>
  <c r="O111" s="1"/>
  <c r="K111"/>
  <c r="S110"/>
  <c r="R110"/>
  <c r="L110"/>
  <c r="O110" s="1"/>
  <c r="K110"/>
  <c r="S109"/>
  <c r="R109"/>
  <c r="L109"/>
  <c r="O109" s="1"/>
  <c r="K109"/>
  <c r="S108"/>
  <c r="R108"/>
  <c r="L108"/>
  <c r="O108" s="1"/>
  <c r="K108"/>
  <c r="S107"/>
  <c r="R107"/>
  <c r="L107"/>
  <c r="O107" s="1"/>
  <c r="K107"/>
  <c r="S106"/>
  <c r="R106"/>
  <c r="L106"/>
  <c r="O106" s="1"/>
  <c r="K106"/>
  <c r="S105"/>
  <c r="R105"/>
  <c r="L105"/>
  <c r="O105" s="1"/>
  <c r="K105"/>
  <c r="S104"/>
  <c r="R104"/>
  <c r="L104"/>
  <c r="O104" s="1"/>
  <c r="K104"/>
  <c r="S103"/>
  <c r="R103"/>
  <c r="L103"/>
  <c r="O103" s="1"/>
  <c r="K103"/>
  <c r="S102"/>
  <c r="R102"/>
  <c r="L102"/>
  <c r="O102" s="1"/>
  <c r="K102"/>
  <c r="S101"/>
  <c r="R101"/>
  <c r="L101"/>
  <c r="O101" s="1"/>
  <c r="K101"/>
  <c r="S100"/>
  <c r="R100"/>
  <c r="L100"/>
  <c r="O100" s="1"/>
  <c r="K100"/>
  <c r="S99"/>
  <c r="R99"/>
  <c r="L99"/>
  <c r="O99" s="1"/>
  <c r="K99"/>
  <c r="S98"/>
  <c r="R98"/>
  <c r="L98"/>
  <c r="O98" s="1"/>
  <c r="K98"/>
  <c r="S97"/>
  <c r="R97"/>
  <c r="L97"/>
  <c r="O97" s="1"/>
  <c r="K97"/>
  <c r="S96"/>
  <c r="R96"/>
  <c r="L96"/>
  <c r="O96" s="1"/>
  <c r="K96"/>
  <c r="S95"/>
  <c r="R95"/>
  <c r="L95"/>
  <c r="O95" s="1"/>
  <c r="K95"/>
  <c r="S94"/>
  <c r="R94"/>
  <c r="L94"/>
  <c r="O94" s="1"/>
  <c r="K94"/>
  <c r="S93"/>
  <c r="R93"/>
  <c r="L93"/>
  <c r="O93" s="1"/>
  <c r="K93"/>
  <c r="S92"/>
  <c r="R92"/>
  <c r="L92"/>
  <c r="O92" s="1"/>
  <c r="K92"/>
  <c r="S91"/>
  <c r="R91"/>
  <c r="L91"/>
  <c r="O91" s="1"/>
  <c r="K91"/>
  <c r="S90"/>
  <c r="R90"/>
  <c r="L90"/>
  <c r="O90" s="1"/>
  <c r="K90"/>
  <c r="S89"/>
  <c r="R89"/>
  <c r="L89"/>
  <c r="O89" s="1"/>
  <c r="K89"/>
  <c r="S88"/>
  <c r="R88"/>
  <c r="L88"/>
  <c r="O88" s="1"/>
  <c r="K88"/>
  <c r="S87"/>
  <c r="R87"/>
  <c r="L87"/>
  <c r="O87" s="1"/>
  <c r="K87"/>
  <c r="S86"/>
  <c r="R86"/>
  <c r="L86"/>
  <c r="O86" s="1"/>
  <c r="K86"/>
  <c r="S85"/>
  <c r="R85"/>
  <c r="L85"/>
  <c r="O85" s="1"/>
  <c r="K85"/>
  <c r="S84"/>
  <c r="R84"/>
  <c r="L84"/>
  <c r="O84" s="1"/>
  <c r="K84"/>
  <c r="S83"/>
  <c r="R83"/>
  <c r="L83"/>
  <c r="O83" s="1"/>
  <c r="K83"/>
  <c r="S82"/>
  <c r="R82"/>
  <c r="L82"/>
  <c r="O82" s="1"/>
  <c r="K82"/>
  <c r="S81"/>
  <c r="R81"/>
  <c r="L81"/>
  <c r="O81" s="1"/>
  <c r="K81"/>
  <c r="S80"/>
  <c r="R80"/>
  <c r="L80"/>
  <c r="O80" s="1"/>
  <c r="K80"/>
  <c r="S79"/>
  <c r="R79"/>
  <c r="L79"/>
  <c r="O79" s="1"/>
  <c r="K79"/>
  <c r="S78"/>
  <c r="R78"/>
  <c r="L78"/>
  <c r="O78" s="1"/>
  <c r="K78"/>
  <c r="S77"/>
  <c r="R77"/>
  <c r="L77"/>
  <c r="O77" s="1"/>
  <c r="K77"/>
  <c r="S76"/>
  <c r="R76"/>
  <c r="L76"/>
  <c r="O76" s="1"/>
  <c r="K76"/>
  <c r="S75"/>
  <c r="R75"/>
  <c r="L75"/>
  <c r="O75" s="1"/>
  <c r="K75"/>
  <c r="S74"/>
  <c r="R74"/>
  <c r="L74"/>
  <c r="O74" s="1"/>
  <c r="K74"/>
  <c r="S73"/>
  <c r="R73"/>
  <c r="L73"/>
  <c r="O73" s="1"/>
  <c r="K73"/>
  <c r="S72"/>
  <c r="R72"/>
  <c r="L72"/>
  <c r="O72" s="1"/>
  <c r="K72"/>
  <c r="S71"/>
  <c r="R71"/>
  <c r="L71"/>
  <c r="O71" s="1"/>
  <c r="K71"/>
  <c r="S70"/>
  <c r="R70"/>
  <c r="L70"/>
  <c r="O70" s="1"/>
  <c r="K70"/>
  <c r="S69"/>
  <c r="R69"/>
  <c r="L69"/>
  <c r="O69" s="1"/>
  <c r="K69"/>
  <c r="S68"/>
  <c r="R68"/>
  <c r="L68"/>
  <c r="O68" s="1"/>
  <c r="K68"/>
  <c r="S67"/>
  <c r="R67"/>
  <c r="L67"/>
  <c r="O67" s="1"/>
  <c r="K67"/>
  <c r="S66"/>
  <c r="R66"/>
  <c r="L66"/>
  <c r="O66" s="1"/>
  <c r="K66"/>
  <c r="S65"/>
  <c r="R65"/>
  <c r="L65"/>
  <c r="O65" s="1"/>
  <c r="K65"/>
  <c r="S64"/>
  <c r="R64"/>
  <c r="L64"/>
  <c r="O64" s="1"/>
  <c r="K64"/>
  <c r="S63"/>
  <c r="R63"/>
  <c r="L63"/>
  <c r="O63" s="1"/>
  <c r="K63"/>
  <c r="S62"/>
  <c r="R62"/>
  <c r="L62"/>
  <c r="O62" s="1"/>
  <c r="K62"/>
  <c r="S61"/>
  <c r="R61"/>
  <c r="L61"/>
  <c r="O61" s="1"/>
  <c r="K61"/>
  <c r="S60"/>
  <c r="R60"/>
  <c r="L60"/>
  <c r="O60" s="1"/>
  <c r="K60"/>
  <c r="S59"/>
  <c r="R59"/>
  <c r="L59"/>
  <c r="O59" s="1"/>
  <c r="K59"/>
  <c r="S58"/>
  <c r="R58"/>
  <c r="L58"/>
  <c r="O58" s="1"/>
  <c r="K58"/>
  <c r="S57"/>
  <c r="R57"/>
  <c r="L57"/>
  <c r="O57" s="1"/>
  <c r="K57"/>
  <c r="S56"/>
  <c r="R56"/>
  <c r="L56"/>
  <c r="O56" s="1"/>
  <c r="K56"/>
  <c r="S55"/>
  <c r="R55"/>
  <c r="L55"/>
  <c r="O55" s="1"/>
  <c r="K55"/>
  <c r="S54"/>
  <c r="R54"/>
  <c r="L54"/>
  <c r="O54" s="1"/>
  <c r="K54"/>
  <c r="S53"/>
  <c r="R53"/>
  <c r="L53"/>
  <c r="O53" s="1"/>
  <c r="K53"/>
  <c r="S52"/>
  <c r="R52"/>
  <c r="L52"/>
  <c r="O52" s="1"/>
  <c r="K52"/>
  <c r="S51"/>
  <c r="R51"/>
  <c r="L51"/>
  <c r="O51" s="1"/>
  <c r="K51"/>
  <c r="S50"/>
  <c r="R50"/>
  <c r="L50"/>
  <c r="O50" s="1"/>
  <c r="K50"/>
  <c r="S49"/>
  <c r="R49"/>
  <c r="L49"/>
  <c r="O49" s="1"/>
  <c r="K49"/>
  <c r="S48"/>
  <c r="R48"/>
  <c r="L48"/>
  <c r="O48" s="1"/>
  <c r="K48"/>
  <c r="S47"/>
  <c r="R47"/>
  <c r="L47"/>
  <c r="O47" s="1"/>
  <c r="K47"/>
  <c r="S46"/>
  <c r="R46"/>
  <c r="L46"/>
  <c r="O46" s="1"/>
  <c r="K46"/>
  <c r="S45"/>
  <c r="R45"/>
  <c r="L45"/>
  <c r="O45" s="1"/>
  <c r="K45"/>
  <c r="S44"/>
  <c r="R44"/>
  <c r="L44"/>
  <c r="O44" s="1"/>
  <c r="K44"/>
  <c r="S43"/>
  <c r="R43"/>
  <c r="L43"/>
  <c r="O43" s="1"/>
  <c r="K43"/>
  <c r="S42"/>
  <c r="R42"/>
  <c r="L42"/>
  <c r="O42" s="1"/>
  <c r="K42"/>
  <c r="S41"/>
  <c r="R41"/>
  <c r="L41"/>
  <c r="O41" s="1"/>
  <c r="K41"/>
  <c r="S40"/>
  <c r="R40"/>
  <c r="L40"/>
  <c r="O40" s="1"/>
  <c r="K40"/>
  <c r="S39"/>
  <c r="R39"/>
  <c r="L39"/>
  <c r="O39" s="1"/>
  <c r="K39"/>
  <c r="S38"/>
  <c r="R38"/>
  <c r="L38"/>
  <c r="O38" s="1"/>
  <c r="K38"/>
  <c r="S37"/>
  <c r="R37"/>
  <c r="L37"/>
  <c r="O37" s="1"/>
  <c r="K37"/>
  <c r="S36"/>
  <c r="R36"/>
  <c r="L36"/>
  <c r="O36" s="1"/>
  <c r="K36"/>
  <c r="S35"/>
  <c r="R35"/>
  <c r="L35"/>
  <c r="O35" s="1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<sst xmlns="http://schemas.openxmlformats.org/spreadsheetml/2006/main" count="7499" uniqueCount="1738">
  <si>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</si>
  <si>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</si>
  <si>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</si>
  <si>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</si>
  <si>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</si>
  <si>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</si>
  <si>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</si>
  <si>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</si>
  <si>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</si>
  <si>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</si>
  <si>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</si>
  <si>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</si>
  <si>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</si>
  <si>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</si>
  <si>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</si>
  <si>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</si>
  <si>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</si>
  <si>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</si>
  <si>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</si>
  <si>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</si>
  <si>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</si>
  <si>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</si>
  <si>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</si>
  <si>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</si>
  <si>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</si>
  <si>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</si>
  <si>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</si>
  <si>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</si>
  <si>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</si>
  <si>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</si>
  <si>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</si>
  <si>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</si>
  <si>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</si>
  <si>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</si>
  <si>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</si>
  <si>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</si>
  <si>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</si>
  <si>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</si>
  <si>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</si>
  <si>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</si>
  <si>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</si>
  <si>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</si>
  <si>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</si>
  <si>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</si>
  <si>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</si>
  <si>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</si>
  <si>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</si>
  <si>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</si>
  <si>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</si>
  <si>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</si>
  <si>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</si>
  <si>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</si>
  <si>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</si>
  <si>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</si>
  <si>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</si>
  <si>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</si>
  <si>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</si>
  <si>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</si>
  <si>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</si>
  <si>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</si>
  <si>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</si>
  <si>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</si>
  <si>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</si>
  <si>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</si>
  <si>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</si>
  <si>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</si>
  <si>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</si>
  <si>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</si>
  <si>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</si>
  <si>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</si>
  <si>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</si>
  <si>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</si>
  <si>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</si>
  <si>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</si>
  <si>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</si>
  <si>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</si>
  <si>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</si>
  <si>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</si>
  <si>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</si>
  <si>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</si>
  <si>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</si>
  <si>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</si>
  <si>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</si>
  <si>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</si>
  <si>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</si>
  <si>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</si>
  <si>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</si>
  <si>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</si>
  <si>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</si>
  <si>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</si>
  <si>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</si>
  <si>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</si>
  <si>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</si>
  <si>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</si>
  <si>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</si>
  <si>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</si>
  <si>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</si>
  <si>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</si>
  <si>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</si>
  <si>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</si>
  <si>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</si>
  <si>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</si>
  <si>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</si>
  <si>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</si>
  <si>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</si>
  <si>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</si>
  <si>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</si>
  <si>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</si>
  <si>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</si>
  <si>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</si>
  <si>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</si>
  <si>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</si>
  <si>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</si>
  <si>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</si>
  <si>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</si>
  <si>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</si>
  <si>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</si>
  <si>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</si>
  <si>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</si>
  <si>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</si>
  <si>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</si>
  <si>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</si>
  <si>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</si>
  <si>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</si>
  <si>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</si>
  <si>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</si>
  <si>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</si>
  <si>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</si>
  <si>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</si>
  <si>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</si>
  <si>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</si>
  <si>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</si>
  <si>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</si>
  <si>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</si>
  <si>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</si>
  <si>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</si>
  <si>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</si>
  <si>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</si>
  <si>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</si>
  <si>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</si>
  <si>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</si>
  <si>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</si>
  <si>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</si>
  <si>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</si>
  <si>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</si>
  <si>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</si>
  <si>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</si>
  <si>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</si>
  <si>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</si>
  <si>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</si>
  <si>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</si>
  <si>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</si>
  <si>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</si>
  <si>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</si>
  <si>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</si>
  <si>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</si>
  <si>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</si>
  <si>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</si>
  <si>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</si>
  <si>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</si>
  <si>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</si>
  <si>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</si>
  <si>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</si>
  <si>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</si>
  <si>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</si>
  <si>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</si>
  <si>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</si>
  <si>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</si>
  <si>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</si>
  <si>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</si>
  <si>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</si>
  <si>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</si>
  <si>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</si>
  <si>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</si>
  <si>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</si>
  <si>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</si>
  <si>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</si>
  <si>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</si>
  <si>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</si>
  <si>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</si>
  <si>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</si>
  <si>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</si>
  <si>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</si>
  <si>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</si>
  <si>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</si>
  <si>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</si>
  <si>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</si>
  <si>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</si>
  <si>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</si>
  <si>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</si>
  <si>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</si>
  <si>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</si>
  <si>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</si>
  <si>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</si>
  <si>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</si>
  <si>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</si>
  <si>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</si>
  <si>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</si>
  <si>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</si>
  <si>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</si>
  <si>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</si>
  <si>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</si>
  <si>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</si>
  <si>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</si>
  <si>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</si>
  <si>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</si>
  <si>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</si>
  <si>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</si>
  <si>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</si>
  <si>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</si>
  <si>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</si>
  <si>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</si>
  <si>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</si>
  <si>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</si>
  <si>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</si>
  <si>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</si>
  <si>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</si>
  <si>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</si>
  <si>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</si>
  <si>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</si>
  <si>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</si>
  <si>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</si>
  <si>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</si>
  <si>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</si>
  <si>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</si>
  <si>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</si>
  <si>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</si>
  <si>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</si>
  <si>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</si>
  <si>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</si>
  <si>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</si>
  <si>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</si>
  <si>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</si>
  <si>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</si>
  <si>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</si>
  <si>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</si>
  <si>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</si>
  <si>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</si>
  <si>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</si>
  <si>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</si>
  <si>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</si>
  <si>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</si>
  <si>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</si>
  <si>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</si>
  <si>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</si>
  <si>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</si>
  <si>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</si>
  <si>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</si>
  <si>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</si>
  <si>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</si>
  <si>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</si>
  <si>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</si>
  <si>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</si>
  <si>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</si>
  <si>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</si>
  <si>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</si>
  <si>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</si>
  <si>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</si>
  <si>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</si>
  <si>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</si>
  <si>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</si>
  <si>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</si>
  <si>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</si>
  <si>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</si>
  <si>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</si>
  <si>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</si>
  <si>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</si>
  <si>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</si>
  <si>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</si>
  <si>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</si>
  <si>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</si>
  <si>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</si>
  <si>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</si>
  <si>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</si>
  <si>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</si>
  <si>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</si>
  <si>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</si>
  <si>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</si>
  <si>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</si>
  <si>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</si>
  <si>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</si>
  <si>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</si>
  <si>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</si>
  <si>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</si>
  <si>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</si>
  <si>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</si>
  <si>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</si>
  <si>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</si>
  <si>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</si>
  <si>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</si>
  <si>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</si>
  <si>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</si>
  <si>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</si>
  <si>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</si>
  <si>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</si>
  <si>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</si>
  <si>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</si>
  <si>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</si>
  <si>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</si>
  <si>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</si>
  <si>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</si>
  <si>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</si>
  <si>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</si>
  <si>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</si>
  <si>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</si>
  <si>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</si>
  <si>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</si>
  <si>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</si>
  <si>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</si>
  <si>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</si>
  <si>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</si>
  <si>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</si>
  <si>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</si>
  <si>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</si>
  <si>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</si>
  <si>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</si>
  <si>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</si>
  <si>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</si>
  <si>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</si>
  <si>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</si>
  <si>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</si>
  <si>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</si>
  <si>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</si>
  <si>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</si>
  <si>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</si>
  <si>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</si>
  <si>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</si>
  <si>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</si>
  <si>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</si>
  <si>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</si>
  <si>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</si>
  <si>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</si>
  <si>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</si>
  <si>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</si>
  <si>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</si>
  <si>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</si>
  <si>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</si>
  <si>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</si>
  <si>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</si>
  <si>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</si>
  <si>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</si>
  <si>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</si>
  <si>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</si>
  <si>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</si>
  <si>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</si>
  <si>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</si>
  <si>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</si>
  <si>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</si>
  <si>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</si>
  <si>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</si>
  <si>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</si>
  <si>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</si>
  <si>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</si>
  <si>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</si>
  <si>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</si>
  <si>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</si>
  <si>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</si>
  <si>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</si>
  <si>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</si>
  <si>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</si>
  <si>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</si>
  <si>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</si>
  <si>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</si>
  <si>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</si>
  <si>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</si>
  <si>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</si>
  <si>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</si>
  <si>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</si>
  <si>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</si>
  <si>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</si>
  <si>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</si>
  <si>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</si>
  <si>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</si>
  <si>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</si>
  <si>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</si>
  <si>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</si>
  <si>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</si>
  <si>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</si>
  <si>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</si>
  <si>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</si>
  <si>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</si>
  <si>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</si>
  <si>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</si>
  <si>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</si>
  <si>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</si>
  <si>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</si>
  <si>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</si>
  <si>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</si>
  <si>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</si>
  <si>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</si>
  <si>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</si>
  <si>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</si>
  <si>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</si>
  <si>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</si>
  <si>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</si>
  <si>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</si>
  <si>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</si>
  <si>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</si>
  <si>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</si>
  <si>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</si>
  <si>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</si>
  <si>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</si>
  <si>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</si>
  <si>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</si>
  <si>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</si>
  <si>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</si>
  <si>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</si>
  <si>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</si>
  <si>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</si>
  <si>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</si>
  <si>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</si>
  <si>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</si>
  <si>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</si>
  <si>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</si>
  <si>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</si>
  <si>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</si>
  <si>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</si>
  <si>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</si>
  <si>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</si>
  <si>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</si>
  <si>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</si>
  <si>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</si>
  <si>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</si>
  <si>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</si>
  <si>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</si>
  <si>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</si>
  <si>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</si>
  <si>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</si>
  <si>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</si>
  <si>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</si>
  <si>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</si>
  <si>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</si>
  <si>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</si>
  <si>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</si>
  <si>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</si>
  <si>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</si>
  <si>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</si>
  <si>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</si>
  <si>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</si>
  <si>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</si>
  <si>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</si>
  <si>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</si>
  <si>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</si>
  <si>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</si>
  <si>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</si>
  <si>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</si>
  <si>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</si>
  <si>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</si>
  <si>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</si>
  <si>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</si>
  <si>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</si>
  <si>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</si>
  <si>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</si>
  <si>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</si>
  <si>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</si>
  <si>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</si>
  <si>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</si>
  <si>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</si>
  <si>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</si>
  <si>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</si>
  <si>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</si>
  <si>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</si>
  <si>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</si>
  <si>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</si>
  <si>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</si>
  <si>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</si>
  <si>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</si>
  <si>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</si>
  <si>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</si>
  <si>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</si>
  <si>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</si>
  <si>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</si>
  <si>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</si>
  <si>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</si>
  <si>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</si>
  <si>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</si>
  <si>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</si>
  <si>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</si>
  <si>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</si>
  <si>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</si>
  <si>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</si>
  <si>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</si>
  <si>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</si>
  <si>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</si>
  <si>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</si>
  <si>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</si>
  <si>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</si>
  <si>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</si>
  <si>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</si>
  <si>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</si>
  <si>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</si>
  <si>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</si>
  <si>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</si>
  <si>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</si>
  <si>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</si>
  <si>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</si>
  <si>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</si>
  <si>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</si>
  <si>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</si>
  <si>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</si>
  <si>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</si>
  <si>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</si>
  <si>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</si>
  <si>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</si>
  <si>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</si>
  <si>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</si>
  <si>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</si>
  <si>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</si>
  <si>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</si>
  <si>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</si>
  <si>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</si>
  <si>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</si>
  <si>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</si>
  <si>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</si>
  <si>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</si>
  <si>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</si>
  <si>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</si>
  <si>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</si>
  <si>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</si>
  <si>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</si>
  <si>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</si>
  <si>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</si>
  <si>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</si>
  <si>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</si>
  <si>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</si>
  <si>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</si>
  <si>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</si>
  <si>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</si>
  <si>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</si>
  <si>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</si>
  <si>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</si>
  <si>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</si>
  <si>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</si>
  <si>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</si>
  <si>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</si>
  <si>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</si>
  <si>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</si>
  <si>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</si>
  <si>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</si>
  <si>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</si>
  <si>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</si>
  <si>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</si>
  <si>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</si>
  <si>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</si>
  <si>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</si>
  <si>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</si>
  <si>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</si>
  <si>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</si>
  <si>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</si>
  <si>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</si>
  <si>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</si>
  <si>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</si>
  <si>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</si>
  <si>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</si>
  <si>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</si>
  <si>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</si>
  <si>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</si>
  <si>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</si>
  <si>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</si>
  <si>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</si>
  <si>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</si>
  <si>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</si>
  <si>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</si>
  <si>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</si>
  <si>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</si>
  <si>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</si>
  <si>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</si>
  <si>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</si>
  <si>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</si>
  <si>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</si>
  <si>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</si>
  <si>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</si>
  <si>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</si>
  <si>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</si>
  <si>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</si>
  <si>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</si>
  <si>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</si>
  <si>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</si>
  <si>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</si>
  <si>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</si>
  <si>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</si>
  <si>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</si>
  <si>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</si>
  <si>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</si>
  <si>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</si>
  <si>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</si>
  <si>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</si>
  <si>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</si>
  <si>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</si>
  <si>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</si>
  <si>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</si>
  <si>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</si>
  <si>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</si>
  <si>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</si>
  <si>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</si>
  <si>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</si>
  <si>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</si>
  <si>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</si>
  <si>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</si>
  <si>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</si>
  <si>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</si>
  <si>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</si>
  <si>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</si>
  <si>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</si>
  <si>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</si>
  <si>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</si>
  <si>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</si>
  <si>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</si>
  <si>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</si>
  <si>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</si>
  <si>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</si>
  <si>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</si>
  <si>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</si>
  <si>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</si>
  <si>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</si>
  <si>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</si>
  <si>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</si>
  <si>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</si>
  <si>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</si>
  <si>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</si>
  <si>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</si>
  <si>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</si>
  <si>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</si>
  <si>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</si>
  <si>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</si>
  <si>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</si>
  <si>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</si>
  <si>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</si>
  <si>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</si>
  <si>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</si>
  <si>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</si>
  <si>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</si>
  <si>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</si>
  <si>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</si>
  <si>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</si>
  <si>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</si>
  <si>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</si>
  <si>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</si>
  <si>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</si>
  <si>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</si>
  <si>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</si>
  <si>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</si>
  <si>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</si>
  <si>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</si>
  <si>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</si>
  <si>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</si>
  <si>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</si>
  <si>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</si>
  <si>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</si>
  <si>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</si>
  <si>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</si>
  <si>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</si>
  <si>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</si>
  <si>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</si>
  <si>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</si>
  <si>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</si>
  <si>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</si>
  <si>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</si>
  <si>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</si>
  <si>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</si>
  <si>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</si>
  <si>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</si>
  <si>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</si>
  <si>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</si>
  <si>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</si>
  <si>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</si>
  <si>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</si>
  <si>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</si>
  <si>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</si>
  <si>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</si>
  <si>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</si>
  <si>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</si>
  <si>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</si>
  <si>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</si>
  <si>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</si>
  <si>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</si>
  <si>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</si>
  <si>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</si>
  <si>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</si>
  <si>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</si>
  <si>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</si>
  <si>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</si>
  <si>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</si>
  <si>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</si>
  <si>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</si>
  <si>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</si>
  <si>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</si>
  <si>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</si>
  <si>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</si>
  <si>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</si>
  <si>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</si>
  <si>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</si>
  <si>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</si>
  <si>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</si>
  <si>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</si>
  <si>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</si>
  <si>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</si>
  <si>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</si>
  <si>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</si>
  <si>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</si>
  <si>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</si>
  <si>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</si>
  <si>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</si>
  <si>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</si>
  <si>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</si>
  <si>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</si>
  <si>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</si>
  <si>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</si>
  <si>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</si>
  <si>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</si>
  <si>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</si>
  <si>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</si>
  <si>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</si>
  <si>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</si>
  <si>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</si>
  <si>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</si>
  <si>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</si>
  <si>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</si>
  <si>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</si>
  <si>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</si>
  <si>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</si>
  <si>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</si>
  <si>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</si>
  <si>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</si>
  <si>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</si>
  <si>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</si>
  <si>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</si>
  <si>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</si>
  <si>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</si>
  <si>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</si>
  <si>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</si>
  <si>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</si>
  <si>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</si>
  <si>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</si>
  <si>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</si>
  <si>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</si>
  <si>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</si>
  <si>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</si>
  <si>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</si>
  <si>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</si>
  <si>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</si>
  <si>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</si>
  <si>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</si>
  <si>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</si>
  <si>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</si>
  <si>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</si>
  <si>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</si>
  <si>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</si>
  <si>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</si>
  <si>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</si>
  <si>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</si>
  <si>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</si>
  <si>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</si>
  <si>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</si>
  <si>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</si>
  <si>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</si>
  <si>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</si>
  <si>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</si>
  <si>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</si>
  <si>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</si>
  <si>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</si>
  <si>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</si>
  <si>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</si>
  <si>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</si>
  <si>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</si>
  <si>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</si>
  <si>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</si>
  <si>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</si>
  <si>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</si>
  <si>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</si>
  <si>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</si>
  <si>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</si>
  <si>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</si>
  <si>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</si>
  <si>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</si>
  <si>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</si>
  <si>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</si>
  <si>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</si>
  <si>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</si>
  <si>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</si>
  <si>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</si>
  <si>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</si>
  <si>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</si>
  <si>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</si>
  <si>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</si>
  <si>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</si>
  <si>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</si>
  <si>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</si>
  <si>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</si>
  <si>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</si>
  <si>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</si>
  <si>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</si>
  <si>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</si>
  <si>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</si>
  <si>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</si>
  <si>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</si>
  <si>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</si>
  <si>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</si>
  <si>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</si>
  <si>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</si>
  <si>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</si>
  <si>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</si>
  <si>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</si>
  <si>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</si>
  <si>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</si>
  <si>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</si>
  <si>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</si>
  <si>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</si>
  <si>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</si>
  <si>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</si>
  <si>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</si>
  <si>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</si>
  <si>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</si>
  <si>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</si>
  <si>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</si>
  <si>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</si>
  <si>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</si>
  <si>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</si>
  <si>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</si>
  <si>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</si>
  <si>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</si>
  <si>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</si>
  <si>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</si>
  <si>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</si>
  <si>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</si>
  <si>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</si>
  <si>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</si>
  <si>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</si>
  <si>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</si>
  <si>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</si>
  <si>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</si>
  <si>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</si>
  <si>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</si>
  <si>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</si>
  <si>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</si>
  <si>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</si>
  <si>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</si>
  <si>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</si>
  <si>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</si>
  <si>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</si>
  <si>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</si>
  <si>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</si>
  <si>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</si>
  <si>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</si>
  <si>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</si>
  <si>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</si>
  <si>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</si>
  <si>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</si>
  <si>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</si>
  <si>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</si>
  <si>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</si>
  <si>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</si>
  <si>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</si>
  <si>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</si>
  <si>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</si>
  <si>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</si>
  <si>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</si>
  <si>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</si>
  <si>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</si>
  <si>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</si>
  <si>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</si>
  <si>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</si>
  <si>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</si>
  <si>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</si>
  <si>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</si>
  <si>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</si>
  <si>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</si>
  <si>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</si>
  <si>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</si>
  <si>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</si>
  <si>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</si>
  <si>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</si>
  <si>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</si>
  <si>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</si>
  <si>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</si>
  <si>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</si>
  <si>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</si>
  <si>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</si>
  <si>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</si>
  <si>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</si>
  <si>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</si>
  <si>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</si>
  <si>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</si>
  <si>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</si>
  <si>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</si>
  <si>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</si>
  <si>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</si>
  <si>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</si>
  <si>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</si>
  <si>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</si>
  <si>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</si>
  <si>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</si>
  <si>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</si>
  <si>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</si>
  <si>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</si>
  <si>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</si>
  <si>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</si>
  <si>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</si>
  <si>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</si>
  <si>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</si>
  <si>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</si>
  <si>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</si>
  <si>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</si>
  <si>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</si>
  <si>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</si>
  <si>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</si>
  <si>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</si>
  <si>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</si>
  <si>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</si>
  <si>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</si>
  <si>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</si>
  <si>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</si>
  <si>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</si>
  <si>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</si>
  <si>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</si>
  <si>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</si>
  <si>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</si>
  <si>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</si>
  <si>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</si>
  <si>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</si>
  <si>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</si>
  <si>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</si>
  <si>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</si>
  <si>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</si>
  <si>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</si>
  <si>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</si>
  <si>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</si>
  <si>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</si>
  <si>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</si>
  <si>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</si>
  <si>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</si>
  <si>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</si>
  <si>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</si>
  <si>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</si>
  <si>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</si>
  <si>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</si>
  <si>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</si>
  <si>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</si>
  <si>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</si>
  <si>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</si>
  <si>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</si>
  <si>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</si>
  <si>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</si>
  <si>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</si>
  <si>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</si>
  <si>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</si>
  <si>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</si>
  <si>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</si>
  <si>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</si>
  <si>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</si>
  <si>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</si>
  <si>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</si>
  <si>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</si>
  <si>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</si>
  <si>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</si>
  <si>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</si>
  <si>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</si>
  <si>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</si>
  <si>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</si>
  <si>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</si>
  <si>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</si>
  <si>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</si>
  <si>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</si>
  <si>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</si>
  <si>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</si>
  <si>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</si>
  <si>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</si>
  <si>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</si>
  <si>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</si>
  <si>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</si>
  <si>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</si>
  <si>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</si>
  <si>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</si>
  <si>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</si>
  <si>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</si>
  <si>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</si>
  <si>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</si>
  <si>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</si>
  <si>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</si>
  <si>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</si>
  <si>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</si>
  <si>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</si>
  <si>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</si>
  <si>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</si>
  <si>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</si>
  <si>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</si>
  <si>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</si>
  <si>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</si>
  <si>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</si>
  <si>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</si>
  <si>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</si>
  <si>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</si>
  <si>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</si>
  <si>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</si>
  <si>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</si>
  <si>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</si>
  <si>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</si>
  <si>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</si>
  <si>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</si>
  <si>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</si>
  <si>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</si>
  <si>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</si>
  <si>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</si>
  <si>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</si>
  <si>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</si>
  <si>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</si>
  <si>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</si>
  <si>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</si>
  <si>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</si>
  <si>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</si>
  <si>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</si>
  <si>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</si>
  <si>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</si>
  <si>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</si>
  <si>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</si>
  <si>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</si>
  <si>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</si>
  <si>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</si>
  <si>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</si>
  <si>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</si>
  <si>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</si>
  <si>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</si>
  <si>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</si>
  <si>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</si>
  <si>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</si>
  <si>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</si>
  <si>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</si>
  <si>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</si>
  <si>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</si>
  <si>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</si>
  <si>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</si>
  <si>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</si>
  <si>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</si>
  <si>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</si>
  <si>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</si>
  <si>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</si>
  <si>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</si>
  <si>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</si>
  <si>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</si>
  <si>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</si>
  <si>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</si>
  <si>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</si>
  <si>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</si>
  <si>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</si>
  <si>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</si>
  <si>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</si>
  <si>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</si>
  <si>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</si>
  <si>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</si>
  <si>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</si>
  <si>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</si>
  <si>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</si>
  <si>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</si>
  <si>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</si>
  <si>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</si>
  <si>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</si>
  <si>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</si>
  <si>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</si>
  <si>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</si>
  <si>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</si>
  <si>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</si>
  <si>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</si>
  <si>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</si>
  <si>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</si>
  <si>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</si>
  <si>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</si>
  <si>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</si>
  <si>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</si>
  <si>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</si>
  <si>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</si>
  <si>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</si>
  <si>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</si>
  <si>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</si>
  <si>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</si>
  <si>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</si>
  <si>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</si>
  <si>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</si>
  <si>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</si>
  <si>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</si>
  <si>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</si>
  <si>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</si>
  <si>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</si>
  <si>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</si>
  <si>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</si>
  <si>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</si>
  <si>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</si>
  <si>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</si>
  <si>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</si>
  <si>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</si>
  <si>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</si>
  <si>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</si>
  <si>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</si>
  <si>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</si>
  <si>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</si>
  <si>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</si>
  <si>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</si>
  <si>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</si>
  <si>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</si>
  <si>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</si>
  <si>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</si>
  <si>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</si>
  <si>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</si>
  <si>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</si>
  <si>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</si>
  <si>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</si>
  <si>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</si>
  <si>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</si>
  <si>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</si>
  <si>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</si>
  <si>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</si>
  <si>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</si>
  <si>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</si>
  <si>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</si>
  <si>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</si>
  <si>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</si>
  <si>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</si>
  <si>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</si>
  <si>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</si>
  <si>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</si>
  <si>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</si>
  <si>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</si>
  <si>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</si>
  <si>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</si>
  <si>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</si>
  <si>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</si>
  <si>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</si>
  <si>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</si>
  <si>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</si>
  <si>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</si>
  <si>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</si>
  <si>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</si>
  <si>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</si>
  <si>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</si>
  <si>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</si>
  <si>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</si>
  <si>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</si>
  <si>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</si>
  <si>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</si>
  <si>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</si>
  <si>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</si>
  <si>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</si>
  <si>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</si>
  <si>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</si>
  <si>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</si>
  <si>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</si>
  <si>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</si>
  <si>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</si>
  <si>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</si>
  <si>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</si>
  <si>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</si>
  <si>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</si>
  <si>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</si>
  <si>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</si>
  <si>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</si>
  <si>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</si>
  <si>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</si>
  <si>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</si>
  <si>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</si>
  <si>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</si>
  <si>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</si>
  <si>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</si>
  <si>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</si>
  <si>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</si>
  <si>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</si>
  <si>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</si>
  <si>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</si>
  <si>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</si>
  <si>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</si>
  <si>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</si>
  <si>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</si>
  <si>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</si>
  <si>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</si>
  <si>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</si>
  <si>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</si>
  <si>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</si>
  <si>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</si>
  <si>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</si>
  <si>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</si>
  <si>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</si>
  <si>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</si>
  <si>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</si>
  <si>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</si>
  <si>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</si>
  <si>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</si>
  <si>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</si>
  <si>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</si>
  <si>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</si>
  <si>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</si>
  <si>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</si>
  <si>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</si>
  <si>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</si>
  <si>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</si>
  <si>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</si>
  <si>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</si>
  <si>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</si>
  <si>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</si>
  <si>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</si>
  <si>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</si>
  <si>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</si>
  <si>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</si>
  <si>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</si>
  <si>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</si>
  <si>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</si>
  <si>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</si>
  <si>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</si>
  <si>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</si>
  <si>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</si>
  <si>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</si>
  <si>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</si>
  <si>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</si>
  <si>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</si>
  <si>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</si>
  <si>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</si>
  <si>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</si>
  <si>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</si>
  <si>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</si>
  <si>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</si>
  <si>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</si>
  <si>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</si>
  <si>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</si>
  <si>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</si>
  <si>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</si>
  <si>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</si>
  <si>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</si>
  <si>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</si>
  <si>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</si>
  <si>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</si>
  <si>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</si>
  <si>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</si>
  <si>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</si>
  <si>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</si>
  <si>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</si>
  <si>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</si>
  <si>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</si>
  <si>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</si>
  <si>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</si>
  <si>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</si>
  <si>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</si>
  <si>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</si>
  <si>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</si>
  <si>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</si>
  <si>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</si>
  <si>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</si>
  <si>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</si>
  <si>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</si>
  <si>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</si>
  <si>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</si>
  <si>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</si>
  <si>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</si>
  <si>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</si>
  <si>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</si>
  <si>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</si>
  <si>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</si>
  <si>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</si>
  <si>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</si>
  <si>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</si>
  <si>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</si>
  <si>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</si>
  <si>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</si>
  <si>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</si>
  <si>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</si>
  <si>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</si>
  <si>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</si>
  <si>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</si>
  <si>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</si>
  <si>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</si>
  <si>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</si>
  <si>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</si>
  <si>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</si>
  <si>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</si>
  <si>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</si>
  <si>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</si>
  <si>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</si>
  <si>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</si>
  <si>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</si>
  <si>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</si>
  <si>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</si>
  <si>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</si>
  <si>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</si>
  <si>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</si>
  <si>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</si>
  <si>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</si>
  <si>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</si>
  <si>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</si>
  <si>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</si>
  <si>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</si>
  <si>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</si>
  <si>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</si>
  <si>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</si>
  <si>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</si>
  <si>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</si>
  <si>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</si>
  <si>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</si>
  <si>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</si>
  <si>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</si>
  <si>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</si>
  <si>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</si>
  <si>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</si>
  <si>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</si>
  <si>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</si>
  <si>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</si>
  <si>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</si>
  <si>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</si>
  <si>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</si>
  <si>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</si>
  <si>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</si>
  <si>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</si>
  <si>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</si>
  <si>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</si>
  <si>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</si>
  <si>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</si>
  <si>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</si>
  <si>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</si>
  <si>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</si>
  <si>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</si>
  <si>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</si>
  <si>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</si>
  <si>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</si>
  <si>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</si>
  <si>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</si>
  <si>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</si>
  <si>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</si>
  <si>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</si>
  <si>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</si>
  <si>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</si>
  <si>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</si>
  <si>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</si>
  <si>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</si>
  <si>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</si>
  <si>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</si>
  <si>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</si>
  <si>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</si>
  <si>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</si>
  <si>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</si>
  <si>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</si>
  <si>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</si>
  <si>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</si>
  <si>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</si>
  <si>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</si>
  <si>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</si>
  <si>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</si>
  <si>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</si>
  <si>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</si>
  <si>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</si>
  <si>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</si>
  <si>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</si>
  <si>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</si>
  <si>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</si>
  <si>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</si>
  <si>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</si>
  <si>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</si>
  <si>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</si>
  <si>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</si>
  <si>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</si>
  <si>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</si>
  <si>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</si>
  <si>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</si>
  <si>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</si>
  <si>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</si>
  <si>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</si>
  <si>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</si>
  <si>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</si>
  <si>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</si>
  <si>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</si>
  <si>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</si>
  <si>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</si>
  <si>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</si>
  <si>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</si>
  <si>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</si>
  <si>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</si>
  <si>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</si>
  <si>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</si>
  <si>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</si>
  <si>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</si>
  <si>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</si>
  <si>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</si>
  <si>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</si>
  <si>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</si>
  <si>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</si>
  <si>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</si>
  <si>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</si>
  <si>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</si>
  <si>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</si>
  <si>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</si>
  <si>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</si>
  <si>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</si>
  <si>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</si>
  <si>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</si>
  <si>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</si>
  <si>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</si>
  <si>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</si>
  <si>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</si>
  <si>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</si>
  <si>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</si>
  <si>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</si>
  <si>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</si>
  <si>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</si>
  <si>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</si>
  <si>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</si>
  <si>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</si>
  <si>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</si>
  <si>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</si>
  <si>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</si>
  <si>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</si>
  <si>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</si>
  <si>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</si>
  <si>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</si>
  <si>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</si>
  <si>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</si>
  <si>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</si>
  <si>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</si>
  <si>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</si>
  <si>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</si>
  <si>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</si>
  <si>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</si>
  <si>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</si>
  <si>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</si>
  <si>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</si>
  <si>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</si>
  <si>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</si>
  <si>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</si>
  <si>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</si>
  <si>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</si>
  <si>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</si>
  <si>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</si>
  <si>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</si>
  <si>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</si>
  <si>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</si>
  <si>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</si>
  <si>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</si>
  <si>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</si>
  <si>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</si>
  <si>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</si>
  <si>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</si>
  <si>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</si>
  <si>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</si>
  <si>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</si>
  <si>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</si>
  <si>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</si>
  <si>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</si>
  <si>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</si>
  <si>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</si>
  <si>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</si>
  <si>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</si>
  <si>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</si>
  <si>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</si>
  <si>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</si>
  <si>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</si>
  <si>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</si>
  <si>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</si>
  <si>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</si>
  <si>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</si>
  <si>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</si>
  <si>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</si>
  <si>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</si>
  <si>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</si>
  <si>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</si>
  <si>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</si>
  <si>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</si>
  <si>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</si>
  <si>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</si>
  <si>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</si>
  <si>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</si>
  <si>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</si>
  <si>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</si>
  <si>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</si>
  <si>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</si>
  <si>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</si>
  <si>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</si>
  <si>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</si>
  <si>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</si>
  <si>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</si>
  <si>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</si>
  <si>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</si>
  <si>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</si>
  <si>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</si>
  <si>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</si>
  <si>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</si>
  <si>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</si>
  <si>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</si>
  <si>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</si>
  <si>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</si>
  <si>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</si>
  <si>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</si>
  <si>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</si>
  <si>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</si>
  <si>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</si>
  <si>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</si>
  <si>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</si>
  <si>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</si>
  <si>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</si>
  <si>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</si>
  <si>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</si>
  <si>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</si>
  <si>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</si>
  <si>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</si>
  <si>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</si>
  <si>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</si>
  <si>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</si>
  <si>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</si>
  <si>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</si>
  <si>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</si>
  <si>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</si>
  <si>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</si>
  <si>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</si>
  <si>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</si>
  <si>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</si>
  <si>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</si>
  <si>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</si>
  <si>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</si>
  <si>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</si>
  <si>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</si>
  <si>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</si>
  <si>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</si>
  <si>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</si>
  <si>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</si>
  <si>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</si>
  <si>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</si>
  <si>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</si>
  <si>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</si>
  <si>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</si>
  <si>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</si>
  <si>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</si>
  <si>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</si>
  <si>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</si>
  <si>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</si>
  <si>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</si>
  <si>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</si>
  <si>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</si>
  <si>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</si>
  <si>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</si>
  <si>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</si>
  <si>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</si>
  <si>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</si>
  <si>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</si>
  <si>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</si>
  <si>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</si>
  <si>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</si>
  <si>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</si>
  <si>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</si>
  <si>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</si>
  <si>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</si>
  <si>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</si>
  <si>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</si>
  <si>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</si>
  <si>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</si>
  <si>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</si>
  <si>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</si>
  <si>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</si>
  <si>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</si>
  <si>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</si>
  <si>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</si>
  <si>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</si>
  <si>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</si>
  <si>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</si>
  <si>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</si>
  <si>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</si>
  <si>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</si>
  <si>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</si>
  <si>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</si>
  <si>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</si>
  <si>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</si>
  <si>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</si>
  <si>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</si>
  <si>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</si>
  <si>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</si>
  <si>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</si>
  <si>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</si>
  <si>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</si>
  <si>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</si>
  <si>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</si>
  <si>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</si>
  <si>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</si>
  <si>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</si>
  <si>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</si>
  <si>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</si>
  <si>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</si>
  <si>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</si>
  <si>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</si>
  <si>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</si>
  <si>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</si>
  <si>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</si>
  <si>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</si>
  <si>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</si>
  <si>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</si>
  <si>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</si>
  <si>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</si>
  <si>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</si>
  <si>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</si>
  <si>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</si>
  <si>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</si>
  <si>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</si>
  <si>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</si>
  <si>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</si>
  <si>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</si>
  <si>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</si>
  <si>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</si>
  <si>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</si>
  <si>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</si>
  <si>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</si>
  <si>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</si>
  <si>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</si>
  <si>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</si>
  <si>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</si>
  <si>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</si>
  <si>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</si>
  <si>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</si>
  <si>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</si>
  <si>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</si>
  <si>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</si>
  <si>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</si>
  <si>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</si>
  <si>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</si>
  <si>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</si>
  <si>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</si>
  <si>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</si>
  <si>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</si>
  <si>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</si>
  <si>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</si>
  <si>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</si>
  <si>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</si>
  <si>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</si>
  <si>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</si>
  <si>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</si>
  <si>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</si>
  <si>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</si>
  <si>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</si>
  <si>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</si>
  <si>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</si>
  <si>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</si>
  <si>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</si>
  <si>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</si>
  <si>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</si>
  <si>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</si>
  <si>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</si>
  <si>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</si>
  <si>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</si>
  <si>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</si>
  <si>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</si>
  <si>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</si>
  <si>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</si>
  <si>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</si>
  <si>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</si>
  <si>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</si>
  <si>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</si>
  <si>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</si>
  <si>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</si>
  <si>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</si>
  <si>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</si>
  <si>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</si>
  <si>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</si>
  <si>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</si>
  <si>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</si>
  <si>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</si>
  <si>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</si>
  <si>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</si>
  <si>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</si>
  <si>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</si>
  <si>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</si>
  <si>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</si>
  <si>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</si>
  <si>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</si>
  <si>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</si>
  <si>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</si>
  <si>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</si>
  <si>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</si>
  <si>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</si>
  <si>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</si>
  <si>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</si>
  <si>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</si>
  <si>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</si>
  <si>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</si>
  <si>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</si>
  <si>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</si>
  <si>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</si>
  <si>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</si>
  <si>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</si>
  <si>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</si>
  <si>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</si>
  <si>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</si>
  <si>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19997</t>
    <phoneticPr fontId="3" type="noConversion"/>
  </si>
  <si>
    <t>0028637</t>
    <phoneticPr fontId="3" type="noConversion"/>
  </si>
  <si>
    <t>14盘2筐1袋</t>
    <phoneticPr fontId="3" type="noConversion"/>
  </si>
  <si>
    <t>17491</t>
    <phoneticPr fontId="3" type="noConversion"/>
  </si>
  <si>
    <t>0029928</t>
    <phoneticPr fontId="3" type="noConversion"/>
  </si>
  <si>
    <t>14盘2袋</t>
    <phoneticPr fontId="3" type="noConversion"/>
  </si>
  <si>
    <t>18098</t>
    <phoneticPr fontId="3" type="noConversion"/>
  </si>
  <si>
    <t>0076763</t>
    <phoneticPr fontId="3" type="noConversion"/>
  </si>
  <si>
    <t>武汉公共平台1号库</t>
    <phoneticPr fontId="3" type="noConversion"/>
  </si>
  <si>
    <t>16934</t>
    <phoneticPr fontId="3" type="noConversion"/>
  </si>
  <si>
    <t>0076605</t>
    <phoneticPr fontId="3" type="noConversion"/>
  </si>
  <si>
    <t>17868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</si>
  <si>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</si>
  <si>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</si>
  <si>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</si>
  <si>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武汉亚一4号库</t>
    <phoneticPr fontId="3" type="noConversion"/>
  </si>
  <si>
    <t>15886</t>
    <phoneticPr fontId="3" type="noConversion"/>
  </si>
  <si>
    <t>0076773</t>
    <phoneticPr fontId="3" type="noConversion"/>
  </si>
  <si>
    <t>17131</t>
    <phoneticPr fontId="3" type="noConversion"/>
  </si>
  <si>
    <t>0076717</t>
    <phoneticPr fontId="3" type="noConversion"/>
  </si>
  <si>
    <t>鄂ABY277</t>
    <phoneticPr fontId="3" type="noConversion"/>
  </si>
  <si>
    <t>15885</t>
    <phoneticPr fontId="3" type="noConversion"/>
  </si>
  <si>
    <t>0076772</t>
    <phoneticPr fontId="3" type="noConversion"/>
  </si>
  <si>
    <t>鄂AKF301</t>
    <phoneticPr fontId="3" type="noConversion"/>
  </si>
  <si>
    <t>15884</t>
    <phoneticPr fontId="3" type="noConversion"/>
  </si>
  <si>
    <t>0076771</t>
    <phoneticPr fontId="3" type="noConversion"/>
  </si>
  <si>
    <t>15883</t>
    <phoneticPr fontId="3" type="noConversion"/>
  </si>
  <si>
    <t>0076770</t>
    <phoneticPr fontId="3" type="noConversion"/>
  </si>
  <si>
    <t>15882</t>
    <phoneticPr fontId="3" type="noConversion"/>
  </si>
  <si>
    <t>0076689</t>
    <phoneticPr fontId="3" type="noConversion"/>
  </si>
  <si>
    <t>15881</t>
    <phoneticPr fontId="3" type="noConversion"/>
  </si>
  <si>
    <t>0076687</t>
    <phoneticPr fontId="3" type="noConversion"/>
  </si>
  <si>
    <t>15879</t>
    <phoneticPr fontId="3" type="noConversion"/>
  </si>
  <si>
    <t>0076690</t>
    <phoneticPr fontId="3" type="noConversion"/>
  </si>
  <si>
    <t>鄂AF1588</t>
    <phoneticPr fontId="3" type="noConversion"/>
  </si>
  <si>
    <t>17130</t>
    <phoneticPr fontId="3" type="noConversion"/>
  </si>
  <si>
    <t>0076716</t>
    <phoneticPr fontId="3" type="noConversion"/>
  </si>
  <si>
    <t>17129</t>
    <phoneticPr fontId="3" type="noConversion"/>
  </si>
  <si>
    <t>0076738</t>
    <phoneticPr fontId="3" type="noConversion"/>
  </si>
  <si>
    <t>17869</t>
    <phoneticPr fontId="3" type="noConversion"/>
  </si>
  <si>
    <t>0028766</t>
    <phoneticPr fontId="3" type="noConversion"/>
  </si>
  <si>
    <t>毛向飞</t>
    <phoneticPr fontId="3" type="noConversion"/>
  </si>
  <si>
    <t>14盘12袋</t>
    <phoneticPr fontId="3" type="noConversion"/>
  </si>
  <si>
    <t>17111</t>
    <phoneticPr fontId="3" type="noConversion"/>
  </si>
  <si>
    <t>叶 方俊</t>
    <phoneticPr fontId="3" type="noConversion"/>
  </si>
  <si>
    <t>17493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</si>
  <si>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</si>
  <si>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</si>
  <si>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</si>
  <si>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19739</t>
    <phoneticPr fontId="3" type="noConversion"/>
  </si>
  <si>
    <t>0028676</t>
    <phoneticPr fontId="3" type="noConversion"/>
  </si>
  <si>
    <t>鄂ABV256</t>
    <phoneticPr fontId="3" type="noConversion"/>
  </si>
  <si>
    <t>17113</t>
    <phoneticPr fontId="3" type="noConversion"/>
  </si>
  <si>
    <t>0076636</t>
    <phoneticPr fontId="3" type="noConversion"/>
  </si>
  <si>
    <t>鄂AZR992</t>
    <phoneticPr fontId="3" type="noConversion"/>
  </si>
  <si>
    <t>16190</t>
    <phoneticPr fontId="3" type="noConversion"/>
  </si>
  <si>
    <t>0028651</t>
    <phoneticPr fontId="3" type="noConversion"/>
  </si>
  <si>
    <t>鄂AQQ353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</si>
</sst>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7" fontId="14" fillId="0" borderId="3" xfId="1" applyNumberFormat="1" applyFont="1" applyBorder="1" applyAlignment="1">
      <alignment horizontal="center" vertical="center"/>
    </xf>
  </cellXfs>
  <cellStyles count="21">
    <cellStyle name="常规" xfId="0" builtinId="0"/>
    <cellStyle name="常规 2" xfId="4"/>
    <cellStyle name="常规 2 2" xfId="2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8" xfId="11"/>
    <cellStyle name="常规 8 2" xfId="20"/>
    <cellStyle name="常规 8 3" xfId="18"/>
    <cellStyle name="常规 9" xfId="1"/>
    <cellStyle name="常规 9 2" xfId="19"/>
  </cellStyles>
  <dxfs count="200"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</c:ser>
        <c:gapWidth val="219"/>
        <c:overlap val="-27"/>
        <c:axId val="97202944"/>
        <c:axId val="97204480"/>
      </c:barChart>
      <c:catAx>
        <c:axId val="972029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04480"/>
        <c:crosses val="autoZero"/>
        <c:auto val="1"/>
        <c:lblAlgn val="ctr"/>
        <c:lblOffset val="100"/>
      </c:catAx>
      <c:valAx>
        <c:axId val="972044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0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199" priority="2"/>
  </conditionalFormatting>
  <conditionalFormatting sqref="I19:I23">
    <cfRule type="duplicateValues" dxfId="198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65" t="s">
        <v>147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197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H7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65" t="s">
        <v>147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196" priority="10"/>
  </conditionalFormatting>
  <conditionalFormatting sqref="K28">
    <cfRule type="duplicateValues" dxfId="195" priority="8"/>
  </conditionalFormatting>
  <conditionalFormatting sqref="I13:I22 I29:I40">
    <cfRule type="duplicateValues" dxfId="194" priority="7"/>
  </conditionalFormatting>
  <conditionalFormatting sqref="K13:K22 K29:K40">
    <cfRule type="duplicateValues" dxfId="193" priority="5"/>
  </conditionalFormatting>
  <conditionalFormatting sqref="I13:I22 I29:I109">
    <cfRule type="duplicateValues" dxfId="192" priority="4"/>
  </conditionalFormatting>
  <conditionalFormatting sqref="I13">
    <cfRule type="duplicateValues" dxfId="191" priority="2"/>
  </conditionalFormatting>
  <conditionalFormatting sqref="I43:K1048576 I23:K27 I1:K12">
    <cfRule type="duplicateValues" dxfId="190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65" t="s">
        <v>147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189" priority="14"/>
  </conditionalFormatting>
  <conditionalFormatting sqref="I15">
    <cfRule type="duplicateValues" dxfId="188" priority="13"/>
  </conditionalFormatting>
  <conditionalFormatting sqref="K15">
    <cfRule type="duplicateValues" dxfId="187" priority="12"/>
  </conditionalFormatting>
  <conditionalFormatting sqref="I6:I11 J12 I16:I64">
    <cfRule type="duplicateValues" dxfId="186" priority="11"/>
  </conditionalFormatting>
  <conditionalFormatting sqref="K6:K12 K16:K64">
    <cfRule type="duplicateValues" dxfId="185" priority="10"/>
  </conditionalFormatting>
  <conditionalFormatting sqref="I13:I14 I3:I5">
    <cfRule type="duplicateValues" dxfId="184" priority="23"/>
  </conditionalFormatting>
  <conditionalFormatting sqref="K13:K14 K3:K5">
    <cfRule type="duplicateValues" dxfId="183" priority="27"/>
  </conditionalFormatting>
  <conditionalFormatting sqref="I3:I11 I13:I76 J12">
    <cfRule type="duplicateValues" dxfId="182" priority="28"/>
  </conditionalFormatting>
  <conditionalFormatting sqref="I12">
    <cfRule type="duplicateValues" dxfId="181" priority="2"/>
  </conditionalFormatting>
  <conditionalFormatting sqref="I12">
    <cfRule type="duplicateValues" dxfId="180" priority="1"/>
  </conditionalFormatting>
  <conditionalFormatting sqref="I12">
    <cfRule type="duplicateValues" dxfId="179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178" priority="20"/>
  </conditionalFormatting>
  <conditionalFormatting sqref="I2:J34">
    <cfRule type="duplicateValues" dxfId="177" priority="23"/>
  </conditionalFormatting>
  <conditionalFormatting sqref="L2:L34">
    <cfRule type="duplicateValues" dxfId="176" priority="24"/>
  </conditionalFormatting>
  <conditionalFormatting sqref="I2:J46">
    <cfRule type="duplicateValues" dxfId="175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174" priority="12"/>
  </conditionalFormatting>
  <conditionalFormatting sqref="L2:L8">
    <cfRule type="duplicateValues" dxfId="173" priority="53"/>
  </conditionalFormatting>
  <conditionalFormatting sqref="I9:L89">
    <cfRule type="duplicateValues" dxfId="172" priority="54"/>
  </conditionalFormatting>
  <conditionalFormatting sqref="I9:J89">
    <cfRule type="duplicateValues" dxfId="171" priority="55"/>
  </conditionalFormatting>
  <conditionalFormatting sqref="I90:L1048576 I1:L8">
    <cfRule type="duplicateValues" dxfId="170" priority="56"/>
  </conditionalFormatting>
  <conditionalFormatting sqref="I2:J8">
    <cfRule type="duplicateValues" dxfId="169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168" priority="8"/>
  </conditionalFormatting>
  <conditionalFormatting sqref="L2:L61">
    <cfRule type="duplicateValues" dxfId="167" priority="74"/>
  </conditionalFormatting>
  <conditionalFormatting sqref="I2:L61">
    <cfRule type="duplicateValues" dxfId="166" priority="75"/>
  </conditionalFormatting>
  <conditionalFormatting sqref="I2:J61">
    <cfRule type="duplicateValues" dxfId="165" priority="76"/>
  </conditionalFormatting>
  <conditionalFormatting sqref="L21:L25">
    <cfRule type="duplicateValues" dxfId="164" priority="3"/>
  </conditionalFormatting>
  <conditionalFormatting sqref="I21:L25">
    <cfRule type="duplicateValues" dxfId="163" priority="2"/>
  </conditionalFormatting>
  <conditionalFormatting sqref="I21:J25">
    <cfRule type="duplicateValues" dxfId="162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H13" workbookViewId="0">
      <selection activeCell="O26" sqref="O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161" priority="22"/>
  </conditionalFormatting>
  <conditionalFormatting sqref="L19:L43 L2:L11">
    <cfRule type="duplicateValues" dxfId="160" priority="172"/>
  </conditionalFormatting>
  <conditionalFormatting sqref="I19:L43 I2:L11">
    <cfRule type="duplicateValues" dxfId="159" priority="173"/>
  </conditionalFormatting>
  <conditionalFormatting sqref="I19:J43 I2:J11">
    <cfRule type="duplicateValues" dxfId="158" priority="174"/>
  </conditionalFormatting>
  <conditionalFormatting sqref="L13:L15">
    <cfRule type="duplicateValues" dxfId="157" priority="16"/>
  </conditionalFormatting>
  <conditionalFormatting sqref="I13:I15 K13:L15">
    <cfRule type="duplicateValues" dxfId="156" priority="17"/>
  </conditionalFormatting>
  <conditionalFormatting sqref="I13:I15">
    <cfRule type="duplicateValues" dxfId="155" priority="18"/>
  </conditionalFormatting>
  <conditionalFormatting sqref="J13:J15">
    <cfRule type="duplicateValues" dxfId="154" priority="14"/>
  </conditionalFormatting>
  <conditionalFormatting sqref="J13:J15">
    <cfRule type="duplicateValues" dxfId="153" priority="15"/>
  </conditionalFormatting>
  <conditionalFormatting sqref="L12">
    <cfRule type="duplicateValues" dxfId="152" priority="11"/>
  </conditionalFormatting>
  <conditionalFormatting sqref="I12:L12">
    <cfRule type="duplicateValues" dxfId="151" priority="12"/>
  </conditionalFormatting>
  <conditionalFormatting sqref="I12:J12">
    <cfRule type="duplicateValues" dxfId="150" priority="13"/>
  </conditionalFormatting>
  <conditionalFormatting sqref="L16:L18">
    <cfRule type="duplicateValues" dxfId="149" priority="3"/>
  </conditionalFormatting>
  <conditionalFormatting sqref="I16:I18 K16:L18">
    <cfRule type="duplicateValues" dxfId="148" priority="4"/>
  </conditionalFormatting>
  <conditionalFormatting sqref="I16:I18">
    <cfRule type="duplicateValues" dxfId="147" priority="5"/>
  </conditionalFormatting>
  <conditionalFormatting sqref="J16:J18">
    <cfRule type="duplicateValues" dxfId="146" priority="1"/>
  </conditionalFormatting>
  <conditionalFormatting sqref="J16:J18">
    <cfRule type="duplicateValues" dxfId="145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topLeftCell="G10" workbookViewId="0">
      <selection activeCell="O15" sqref="O1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144" priority="17"/>
  </conditionalFormatting>
  <conditionalFormatting sqref="L2:L26">
    <cfRule type="duplicateValues" dxfId="143" priority="187"/>
  </conditionalFormatting>
  <conditionalFormatting sqref="I2:L26">
    <cfRule type="duplicateValues" dxfId="142" priority="188"/>
  </conditionalFormatting>
  <conditionalFormatting sqref="I2:J26">
    <cfRule type="duplicateValues" dxfId="141" priority="189"/>
  </conditionalFormatting>
  <conditionalFormatting sqref="L27:L38">
    <cfRule type="duplicateValues" dxfId="140" priority="1"/>
  </conditionalFormatting>
  <conditionalFormatting sqref="I27:L38">
    <cfRule type="duplicateValues" dxfId="139" priority="2"/>
  </conditionalFormatting>
  <conditionalFormatting sqref="I27:J38">
    <cfRule type="duplicateValues" dxfId="138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H10" zoomScale="78" zoomScaleNormal="78" workbookViewId="0">
      <selection activeCell="O1" sqref="O1:O104857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137" priority="14"/>
  </conditionalFormatting>
  <conditionalFormatting sqref="M2:M11 M15:M28">
    <cfRule type="duplicateValues" dxfId="136" priority="10"/>
  </conditionalFormatting>
  <conditionalFormatting sqref="I15:M28 I2:M11">
    <cfRule type="duplicateValues" dxfId="135" priority="9"/>
  </conditionalFormatting>
  <conditionalFormatting sqref="I2:J11 I15:J28">
    <cfRule type="duplicateValues" dxfId="134" priority="8"/>
  </conditionalFormatting>
  <conditionalFormatting sqref="M12:M14 M21:M33">
    <cfRule type="duplicateValues" dxfId="133" priority="7"/>
  </conditionalFormatting>
  <conditionalFormatting sqref="I12:M14 I21:M33">
    <cfRule type="duplicateValues" dxfId="132" priority="6"/>
  </conditionalFormatting>
  <conditionalFormatting sqref="I12:J14 I21:J33">
    <cfRule type="duplicateValues" dxfId="131" priority="5"/>
  </conditionalFormatting>
  <conditionalFormatting sqref="M29:M33">
    <cfRule type="duplicateValues" dxfId="130" priority="4"/>
  </conditionalFormatting>
  <conditionalFormatting sqref="I29:M33">
    <cfRule type="duplicateValues" dxfId="129" priority="3"/>
  </conditionalFormatting>
  <conditionalFormatting sqref="I29:J33">
    <cfRule type="duplicateValues" dxfId="128" priority="2"/>
  </conditionalFormatting>
  <conditionalFormatting sqref="L29:L31">
    <cfRule type="duplicateValues" dxfId="12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topLeftCell="G16" workbookViewId="0">
      <selection activeCell="K19" sqref="K19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126" priority="1"/>
  </conditionalFormatting>
  <conditionalFormatting sqref="I1:M1048576">
    <cfRule type="duplicateValues" dxfId="125" priority="13"/>
  </conditionalFormatting>
  <conditionalFormatting sqref="M2:M64">
    <cfRule type="duplicateValues" dxfId="124" priority="16"/>
  </conditionalFormatting>
  <conditionalFormatting sqref="I2:M64">
    <cfRule type="duplicateValues" dxfId="123" priority="17"/>
  </conditionalFormatting>
  <conditionalFormatting sqref="I2:J64">
    <cfRule type="duplicateValues" dxfId="122" priority="18"/>
  </conditionalFormatting>
  <conditionalFormatting sqref="K2:K6">
    <cfRule type="duplicateValues" dxfId="121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G19" workbookViewId="0">
      <selection activeCell="K31" sqref="K3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120" priority="27"/>
  </conditionalFormatting>
  <conditionalFormatting sqref="I33:M1048576 I1:M1">
    <cfRule type="duplicateValues" dxfId="119" priority="28"/>
  </conditionalFormatting>
  <conditionalFormatting sqref="M33:M38">
    <cfRule type="duplicateValues" dxfId="118" priority="29"/>
  </conditionalFormatting>
  <conditionalFormatting sqref="I33:M38">
    <cfRule type="duplicateValues" dxfId="117" priority="30"/>
  </conditionalFormatting>
  <conditionalFormatting sqref="I33:J38">
    <cfRule type="duplicateValues" dxfId="116" priority="31"/>
  </conditionalFormatting>
  <conditionalFormatting sqref="K10:K21 K23:K32">
    <cfRule type="duplicateValues" dxfId="115" priority="17"/>
  </conditionalFormatting>
  <conditionalFormatting sqref="J9:J13 I2:J9 L2:M9 I10:M21 I22 I23:M32">
    <cfRule type="duplicateValues" dxfId="114" priority="18"/>
  </conditionalFormatting>
  <conditionalFormatting sqref="M2:M21 M23:M32">
    <cfRule type="duplicateValues" dxfId="113" priority="19"/>
  </conditionalFormatting>
  <conditionalFormatting sqref="I10:M21 I22 I23:M32">
    <cfRule type="duplicateValues" dxfId="112" priority="20"/>
  </conditionalFormatting>
  <conditionalFormatting sqref="I2:J21 I22 I23:J32">
    <cfRule type="duplicateValues" dxfId="111" priority="21"/>
  </conditionalFormatting>
  <conditionalFormatting sqref="K2:K9">
    <cfRule type="duplicateValues" dxfId="110" priority="14"/>
  </conditionalFormatting>
  <conditionalFormatting sqref="K2:K9">
    <cfRule type="duplicateValues" dxfId="109" priority="15"/>
  </conditionalFormatting>
  <conditionalFormatting sqref="K2:K9">
    <cfRule type="duplicateValues" dxfId="108" priority="16"/>
  </conditionalFormatting>
  <conditionalFormatting sqref="J1:J21 J23:J1048576">
    <cfRule type="duplicateValues" dxfId="107" priority="13"/>
  </conditionalFormatting>
  <conditionalFormatting sqref="I22">
    <cfRule type="duplicateValues" dxfId="106" priority="11"/>
  </conditionalFormatting>
  <conditionalFormatting sqref="J22">
    <cfRule type="duplicateValues" dxfId="105" priority="5"/>
  </conditionalFormatting>
  <conditionalFormatting sqref="J22">
    <cfRule type="duplicateValues" dxfId="104" priority="6"/>
  </conditionalFormatting>
  <conditionalFormatting sqref="J22">
    <cfRule type="duplicateValues" dxfId="103" priority="7"/>
  </conditionalFormatting>
  <conditionalFormatting sqref="J22">
    <cfRule type="duplicateValues" dxfId="102" priority="4"/>
  </conditionalFormatting>
  <conditionalFormatting sqref="K22">
    <cfRule type="duplicateValues" dxfId="101" priority="3"/>
  </conditionalFormatting>
  <conditionalFormatting sqref="K22">
    <cfRule type="duplicateValues" dxfId="100" priority="2"/>
  </conditionalFormatting>
  <conditionalFormatting sqref="K22">
    <cfRule type="duplicateValues" dxfId="99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F25" workbookViewId="0">
      <selection activeCell="J37" sqref="J3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98" priority="44"/>
  </conditionalFormatting>
  <conditionalFormatting sqref="L6:L12">
    <cfRule type="duplicateValues" dxfId="97" priority="45"/>
  </conditionalFormatting>
  <conditionalFormatting sqref="I6:L12">
    <cfRule type="duplicateValues" dxfId="96" priority="46"/>
  </conditionalFormatting>
  <conditionalFormatting sqref="I6:J12">
    <cfRule type="duplicateValues" dxfId="95" priority="47"/>
  </conditionalFormatting>
  <conditionalFormatting sqref="J264:J1048576 J1 J6:J12">
    <cfRule type="duplicateValues" dxfId="94" priority="34"/>
  </conditionalFormatting>
  <conditionalFormatting sqref="J24:L24 I13:L23 I25:L263">
    <cfRule type="duplicateValues" dxfId="93" priority="22"/>
  </conditionalFormatting>
  <conditionalFormatting sqref="L13:L263">
    <cfRule type="duplicateValues" dxfId="92" priority="23"/>
  </conditionalFormatting>
  <conditionalFormatting sqref="K13:L263">
    <cfRule type="duplicateValues" dxfId="91" priority="24"/>
  </conditionalFormatting>
  <conditionalFormatting sqref="J24 I13:J23 I25:J263">
    <cfRule type="duplicateValues" dxfId="90" priority="25"/>
  </conditionalFormatting>
  <conditionalFormatting sqref="J13:J263">
    <cfRule type="duplicateValues" dxfId="89" priority="21"/>
  </conditionalFormatting>
  <conditionalFormatting sqref="I24">
    <cfRule type="duplicateValues" dxfId="88" priority="3"/>
    <cfRule type="duplicateValues" dxfId="87" priority="4"/>
    <cfRule type="duplicateValues" dxfId="86" priority="5"/>
  </conditionalFormatting>
  <conditionalFormatting sqref="I24">
    <cfRule type="duplicateValues" dxfId="85" priority="6"/>
  </conditionalFormatting>
  <conditionalFormatting sqref="I24">
    <cfRule type="duplicateValues" dxfId="84" priority="7"/>
    <cfRule type="duplicateValues" dxfId="83" priority="8"/>
  </conditionalFormatting>
  <conditionalFormatting sqref="I24">
    <cfRule type="duplicateValues" dxfId="82" priority="9"/>
    <cfRule type="duplicateValues" dxfId="81" priority="10"/>
  </conditionalFormatting>
  <conditionalFormatting sqref="I2:L5">
    <cfRule type="duplicateValues" dxfId="80" priority="200"/>
  </conditionalFormatting>
  <conditionalFormatting sqref="L2:L5">
    <cfRule type="duplicateValues" dxfId="79" priority="201"/>
  </conditionalFormatting>
  <conditionalFormatting sqref="I2:J5">
    <cfRule type="duplicateValues" dxfId="78" priority="202"/>
  </conditionalFormatting>
  <conditionalFormatting sqref="J2:J5">
    <cfRule type="duplicateValues" dxfId="77" priority="203"/>
  </conditionalFormatting>
  <conditionalFormatting sqref="I24">
    <cfRule type="duplicateValues" dxfId="76" priority="2"/>
  </conditionalFormatting>
  <conditionalFormatting sqref="I24">
    <cfRule type="duplicateValues" dxfId="75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16" workbookViewId="0">
      <selection activeCell="M6" sqref="M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74" priority="24"/>
  </conditionalFormatting>
  <conditionalFormatting sqref="J231:J1048576 J1">
    <cfRule type="duplicateValues" dxfId="73" priority="20"/>
  </conditionalFormatting>
  <conditionalFormatting sqref="I2:L230">
    <cfRule type="duplicateValues" dxfId="72" priority="41"/>
  </conditionalFormatting>
  <conditionalFormatting sqref="L2:L230">
    <cfRule type="duplicateValues" dxfId="71" priority="43"/>
  </conditionalFormatting>
  <conditionalFormatting sqref="K2:L230">
    <cfRule type="duplicateValues" dxfId="70" priority="45"/>
  </conditionalFormatting>
  <conditionalFormatting sqref="I2:J230">
    <cfRule type="duplicateValues" dxfId="69" priority="47"/>
  </conditionalFormatting>
  <conditionalFormatting sqref="J2:J230">
    <cfRule type="duplicateValues" dxfId="68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workbookViewId="0">
      <selection sqref="A1:XFD1048576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67" priority="17"/>
  </conditionalFormatting>
  <conditionalFormatting sqref="J1">
    <cfRule type="duplicateValues" dxfId="66" priority="16"/>
  </conditionalFormatting>
  <conditionalFormatting sqref="I20:L22 I2:L4 I7:L16">
    <cfRule type="duplicateValues" dxfId="65" priority="10"/>
  </conditionalFormatting>
  <conditionalFormatting sqref="L20:L22 L2:L4 L7:L16">
    <cfRule type="duplicateValues" dxfId="64" priority="9"/>
  </conditionalFormatting>
  <conditionalFormatting sqref="K20:L22 K2:L4 K7:L16">
    <cfRule type="duplicateValues" dxfId="63" priority="8"/>
  </conditionalFormatting>
  <conditionalFormatting sqref="I20:J22 I2:J4 I7:J16">
    <cfRule type="duplicateValues" dxfId="62" priority="7"/>
  </conditionalFormatting>
  <conditionalFormatting sqref="J20:J22 J2:J4 J7:J16">
    <cfRule type="duplicateValues" dxfId="61" priority="6"/>
  </conditionalFormatting>
  <conditionalFormatting sqref="I5:L6 I16:L41">
    <cfRule type="duplicateValues" dxfId="60" priority="5"/>
  </conditionalFormatting>
  <conditionalFormatting sqref="L5:L6 L16:L41">
    <cfRule type="duplicateValues" dxfId="59" priority="4"/>
  </conditionalFormatting>
  <conditionalFormatting sqref="K5:L6 K16:L41">
    <cfRule type="duplicateValues" dxfId="58" priority="3"/>
  </conditionalFormatting>
  <conditionalFormatting sqref="I5:J6 I16:J41">
    <cfRule type="duplicateValues" dxfId="57" priority="2"/>
  </conditionalFormatting>
  <conditionalFormatting sqref="J5:J6 J16:J41">
    <cfRule type="duplicateValues" dxfId="56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D19" workbookViewId="0">
      <selection activeCell="D19" sqref="A1:XFD1048576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26" priority="22"/>
  </conditionalFormatting>
  <conditionalFormatting sqref="J1">
    <cfRule type="duplicateValues" dxfId="25" priority="21"/>
  </conditionalFormatting>
  <conditionalFormatting sqref="I6:L6">
    <cfRule type="duplicateValues" dxfId="24" priority="10"/>
  </conditionalFormatting>
  <conditionalFormatting sqref="L6">
    <cfRule type="duplicateValues" dxfId="23" priority="9"/>
  </conditionalFormatting>
  <conditionalFormatting sqref="K6:L6">
    <cfRule type="duplicateValues" dxfId="22" priority="8"/>
  </conditionalFormatting>
  <conditionalFormatting sqref="I6:J6">
    <cfRule type="duplicateValues" dxfId="21" priority="7"/>
  </conditionalFormatting>
  <conditionalFormatting sqref="J6">
    <cfRule type="duplicateValues" dxfId="20" priority="6"/>
  </conditionalFormatting>
  <conditionalFormatting sqref="I7:L7">
    <cfRule type="duplicateValues" dxfId="19" priority="5"/>
  </conditionalFormatting>
  <conditionalFormatting sqref="L7">
    <cfRule type="duplicateValues" dxfId="18" priority="4"/>
  </conditionalFormatting>
  <conditionalFormatting sqref="K7:L7">
    <cfRule type="duplicateValues" dxfId="17" priority="3"/>
  </conditionalFormatting>
  <conditionalFormatting sqref="I7:J7">
    <cfRule type="duplicateValues" dxfId="16" priority="2"/>
  </conditionalFormatting>
  <conditionalFormatting sqref="J7">
    <cfRule type="duplicateValues" dxfId="15" priority="1"/>
  </conditionalFormatting>
  <conditionalFormatting sqref="I2:L195">
    <cfRule type="duplicateValues" dxfId="14" priority="55"/>
  </conditionalFormatting>
  <conditionalFormatting sqref="L2:L195">
    <cfRule type="duplicateValues" dxfId="13" priority="56"/>
  </conditionalFormatting>
  <conditionalFormatting sqref="K2:L195">
    <cfRule type="duplicateValues" dxfId="12" priority="57"/>
  </conditionalFormatting>
  <conditionalFormatting sqref="I2:J195">
    <cfRule type="duplicateValues" dxfId="11" priority="58"/>
  </conditionalFormatting>
  <conditionalFormatting sqref="J2:J195">
    <cfRule type="duplicateValues" dxfId="10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D6" sqref="D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H243"/>
  <sheetViews>
    <sheetView topLeftCell="A232" workbookViewId="0">
      <selection activeCell="F178" sqref="F178"/>
    </sheetView>
  </sheetViews>
  <sheetFormatPr defaultRowHeight="13.5"/>
  <cols>
    <col min="1" max="1" width="11.12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3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ref="N9:N34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3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3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3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3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3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9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3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9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3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9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4">IF(A35&lt;&gt;"","武汉威伟机械","------")</f>
        <v>武汉威伟机械</v>
      </c>
      <c r="L35" s="26" t="str">
        <f>VLOOKUP(N35,ch!$A$1:$B$31,2,0)</f>
        <v>鄂FJU350</v>
      </c>
      <c r="M35" s="26" t="s">
        <v>24</v>
      </c>
      <c r="N35" s="29" t="s">
        <v>48</v>
      </c>
      <c r="O35" s="7" t="str">
        <f t="shared" ref="O35:O98" si="5">IF(L35&lt;&gt;"","9.6米","--")</f>
        <v>9.6米</v>
      </c>
      <c r="P35" s="14">
        <v>14</v>
      </c>
      <c r="Q35" s="14">
        <v>0</v>
      </c>
      <c r="R35" s="14">
        <f t="shared" ref="R35:R72" si="6">SUM(P35:Q35)</f>
        <v>14</v>
      </c>
      <c r="S35" s="7" t="str">
        <f t="shared" ref="S35:S66" si="7">IF(A35&lt;&gt;"","分拣摆渡","----")</f>
        <v>分拣摆渡</v>
      </c>
    </row>
    <row r="36" spans="1:19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4"/>
        <v>武汉威伟机械</v>
      </c>
      <c r="L36" s="26" t="e">
        <f>VLOOKUP(N36,ch!$A$1:$B$31,2,0)</f>
        <v>#N/A</v>
      </c>
      <c r="M36" s="26" t="s">
        <v>176</v>
      </c>
      <c r="N36" s="29" t="s">
        <v>242</v>
      </c>
      <c r="O36" s="7" t="e">
        <f>IF(L36&lt;&gt;"","9.6米","--")</f>
        <v>#N/A</v>
      </c>
      <c r="P36" s="14">
        <v>14</v>
      </c>
      <c r="Q36" s="14">
        <v>0</v>
      </c>
      <c r="R36" s="14">
        <f>SUM(P36:Q36)</f>
        <v>14</v>
      </c>
      <c r="S36" s="7" t="str">
        <f t="shared" si="7"/>
        <v>分拣摆渡</v>
      </c>
    </row>
    <row r="37" spans="1:19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4"/>
        <v>武汉威伟机械</v>
      </c>
      <c r="L37" s="26" t="str">
        <f>VLOOKUP(N37,ch!$A$1:$B$31,2,0)</f>
        <v>鄂ABY256</v>
      </c>
      <c r="M37" s="26" t="s">
        <v>166</v>
      </c>
      <c r="N37" s="29" t="s">
        <v>250</v>
      </c>
      <c r="O37" s="7" t="str">
        <f>IF(L37&lt;&gt;"","9.6米","--")</f>
        <v>9.6米</v>
      </c>
      <c r="P37" s="14">
        <v>14</v>
      </c>
      <c r="Q37" s="14">
        <v>0</v>
      </c>
      <c r="R37" s="14">
        <f>SUM(P37:Q37)</f>
        <v>14</v>
      </c>
      <c r="S37" s="7" t="str">
        <f t="shared" si="7"/>
        <v>分拣摆渡</v>
      </c>
    </row>
    <row r="38" spans="1:19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4"/>
        <v>武汉威伟机械</v>
      </c>
      <c r="L38" s="26" t="str">
        <f>VLOOKUP(N38,ch!$A$1:$B$31,2,0)</f>
        <v>鄂AZV377</v>
      </c>
      <c r="M38" s="26" t="s">
        <v>175</v>
      </c>
      <c r="N38" s="29" t="s">
        <v>239</v>
      </c>
      <c r="O38" s="7" t="str">
        <f t="shared" si="5"/>
        <v>9.6米</v>
      </c>
      <c r="P38" s="14">
        <v>14</v>
      </c>
      <c r="Q38" s="14">
        <v>0</v>
      </c>
      <c r="R38" s="14">
        <f t="shared" si="6"/>
        <v>14</v>
      </c>
      <c r="S38" s="7" t="str">
        <f t="shared" si="7"/>
        <v>分拣摆渡</v>
      </c>
    </row>
    <row r="39" spans="1:19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4"/>
        <v>武汉威伟机械</v>
      </c>
      <c r="L39" s="26" t="str">
        <f>VLOOKUP(N39,ch!$A$1:$B$31,2,0)</f>
        <v>鄂ALU291</v>
      </c>
      <c r="M39" s="26" t="s">
        <v>181</v>
      </c>
      <c r="N39" s="29" t="s">
        <v>197</v>
      </c>
      <c r="O39" s="7" t="str">
        <f t="shared" si="5"/>
        <v>9.6米</v>
      </c>
      <c r="P39" s="14">
        <v>14</v>
      </c>
      <c r="Q39" s="14">
        <v>0</v>
      </c>
      <c r="R39" s="14">
        <f t="shared" si="6"/>
        <v>14</v>
      </c>
      <c r="S39" s="7" t="str">
        <f t="shared" si="7"/>
        <v>分拣摆渡</v>
      </c>
    </row>
    <row r="40" spans="1:19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4"/>
        <v>武汉威伟机械</v>
      </c>
      <c r="L40" s="26" t="str">
        <f>VLOOKUP(N40,ch!$A$1:$B$31,2,0)</f>
        <v>鄂AZV373</v>
      </c>
      <c r="M40" s="26" t="s">
        <v>174</v>
      </c>
      <c r="N40" s="29" t="s">
        <v>41</v>
      </c>
      <c r="O40" s="7" t="str">
        <f t="shared" si="5"/>
        <v>9.6米</v>
      </c>
      <c r="P40" s="14">
        <v>14</v>
      </c>
      <c r="Q40" s="14">
        <v>0</v>
      </c>
      <c r="R40" s="14">
        <f t="shared" si="6"/>
        <v>14</v>
      </c>
      <c r="S40" s="7" t="str">
        <f t="shared" si="7"/>
        <v>分拣摆渡</v>
      </c>
    </row>
    <row r="41" spans="1:19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4"/>
        <v>武汉威伟机械</v>
      </c>
      <c r="L41" s="26" t="str">
        <f>VLOOKUP(N41,ch!$A$1:$B$31,2,0)</f>
        <v>鄂AZV373</v>
      </c>
      <c r="M41" s="26" t="s">
        <v>174</v>
      </c>
      <c r="N41" s="29" t="s">
        <v>41</v>
      </c>
      <c r="O41" s="7" t="str">
        <f t="shared" si="5"/>
        <v>9.6米</v>
      </c>
      <c r="P41" s="14">
        <v>14</v>
      </c>
      <c r="Q41" s="14">
        <v>0</v>
      </c>
      <c r="R41" s="14">
        <f t="shared" si="6"/>
        <v>14</v>
      </c>
      <c r="S41" s="7" t="str">
        <f t="shared" si="7"/>
        <v>分拣摆渡</v>
      </c>
    </row>
    <row r="42" spans="1:19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4"/>
        <v>武汉威伟机械</v>
      </c>
      <c r="L42" s="26" t="str">
        <f>VLOOKUP(N42,ch!$A$1:$B$31,2,0)</f>
        <v>鄂AZV373</v>
      </c>
      <c r="M42" s="26" t="s">
        <v>174</v>
      </c>
      <c r="N42" s="29" t="s">
        <v>41</v>
      </c>
      <c r="O42" s="7" t="str">
        <f t="shared" si="5"/>
        <v>9.6米</v>
      </c>
      <c r="P42" s="14">
        <v>14</v>
      </c>
      <c r="Q42" s="14">
        <v>0</v>
      </c>
      <c r="R42" s="14">
        <f t="shared" si="6"/>
        <v>14</v>
      </c>
      <c r="S42" s="7" t="str">
        <f t="shared" si="7"/>
        <v>分拣摆渡</v>
      </c>
    </row>
    <row r="43" spans="1:19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4"/>
        <v>武汉威伟机械</v>
      </c>
      <c r="L43" s="26" t="str">
        <f>VLOOKUP(N43,ch!$A$1:$B$31,2,0)</f>
        <v>鄂AZV373</v>
      </c>
      <c r="M43" s="26" t="s">
        <v>174</v>
      </c>
      <c r="N43" s="29" t="s">
        <v>41</v>
      </c>
      <c r="O43" s="7" t="str">
        <f t="shared" si="5"/>
        <v>9.6米</v>
      </c>
      <c r="P43" s="14">
        <v>14</v>
      </c>
      <c r="Q43" s="14">
        <v>0</v>
      </c>
      <c r="R43" s="14">
        <f t="shared" si="6"/>
        <v>14</v>
      </c>
      <c r="S43" s="7" t="str">
        <f t="shared" si="7"/>
        <v>分拣摆渡</v>
      </c>
    </row>
    <row r="44" spans="1:19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4"/>
        <v>武汉威伟机械</v>
      </c>
      <c r="L44" s="26" t="str">
        <f>VLOOKUP(N44,ch!$A$1:$B$31,2,0)</f>
        <v>鄂AZV373</v>
      </c>
      <c r="M44" s="26" t="s">
        <v>174</v>
      </c>
      <c r="N44" s="29" t="s">
        <v>41</v>
      </c>
      <c r="O44" s="7" t="str">
        <f t="shared" si="5"/>
        <v>9.6米</v>
      </c>
      <c r="P44" s="14">
        <v>14</v>
      </c>
      <c r="Q44" s="14">
        <v>0</v>
      </c>
      <c r="R44" s="14">
        <f t="shared" si="6"/>
        <v>14</v>
      </c>
      <c r="S44" s="7" t="str">
        <f t="shared" si="7"/>
        <v>分拣摆渡</v>
      </c>
    </row>
    <row r="45" spans="1:19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4"/>
        <v>武汉威伟机械</v>
      </c>
      <c r="L45" s="26" t="str">
        <f>VLOOKUP(N45,ch!$A$1:$B$31,2,0)</f>
        <v>鄂AZV373</v>
      </c>
      <c r="M45" s="26" t="s">
        <v>174</v>
      </c>
      <c r="N45" s="29" t="s">
        <v>41</v>
      </c>
      <c r="O45" s="7" t="str">
        <f t="shared" si="5"/>
        <v>9.6米</v>
      </c>
      <c r="P45" s="14">
        <v>14</v>
      </c>
      <c r="Q45" s="14">
        <v>0</v>
      </c>
      <c r="R45" s="14">
        <f t="shared" si="6"/>
        <v>14</v>
      </c>
      <c r="S45" s="7" t="str">
        <f t="shared" si="7"/>
        <v>分拣摆渡</v>
      </c>
    </row>
    <row r="46" spans="1:19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4"/>
        <v>武汉威伟机械</v>
      </c>
      <c r="L46" s="26" t="str">
        <f>VLOOKUP(N46,ch!$A$1:$B$31,2,0)</f>
        <v>鄂AZV373</v>
      </c>
      <c r="M46" s="26" t="s">
        <v>174</v>
      </c>
      <c r="N46" s="29" t="s">
        <v>41</v>
      </c>
      <c r="O46" s="7" t="str">
        <f t="shared" si="5"/>
        <v>9.6米</v>
      </c>
      <c r="P46" s="14">
        <v>14</v>
      </c>
      <c r="Q46" s="14">
        <v>0</v>
      </c>
      <c r="R46" s="14">
        <f t="shared" si="6"/>
        <v>14</v>
      </c>
      <c r="S46" s="7" t="str">
        <f t="shared" si="7"/>
        <v>分拣摆渡</v>
      </c>
    </row>
    <row r="47" spans="1:19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4"/>
        <v>武汉威伟机械</v>
      </c>
      <c r="L47" s="26" t="str">
        <f>VLOOKUP(N47,ch!$A$1:$B$31,2,0)</f>
        <v>鄂AZV373</v>
      </c>
      <c r="M47" s="26" t="s">
        <v>174</v>
      </c>
      <c r="N47" s="29" t="s">
        <v>41</v>
      </c>
      <c r="O47" s="7" t="str">
        <f t="shared" si="5"/>
        <v>9.6米</v>
      </c>
      <c r="P47" s="14">
        <v>14</v>
      </c>
      <c r="Q47" s="14">
        <v>0</v>
      </c>
      <c r="R47" s="14">
        <f t="shared" si="6"/>
        <v>14</v>
      </c>
      <c r="S47" s="7" t="str">
        <f t="shared" si="7"/>
        <v>分拣摆渡</v>
      </c>
    </row>
    <row r="48" spans="1:19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4"/>
        <v>武汉威伟机械</v>
      </c>
      <c r="L48" s="26" t="str">
        <f>VLOOKUP(N48,ch!$A$1:$B$31,2,0)</f>
        <v>鄂AZV373</v>
      </c>
      <c r="M48" s="26" t="s">
        <v>174</v>
      </c>
      <c r="N48" s="29" t="s">
        <v>41</v>
      </c>
      <c r="O48" s="7" t="str">
        <f t="shared" si="5"/>
        <v>9.6米</v>
      </c>
      <c r="P48" s="14">
        <v>14</v>
      </c>
      <c r="Q48" s="14">
        <v>0</v>
      </c>
      <c r="R48" s="14">
        <f t="shared" si="6"/>
        <v>14</v>
      </c>
      <c r="S48" s="7" t="str">
        <f t="shared" si="7"/>
        <v>分拣摆渡</v>
      </c>
    </row>
    <row r="49" spans="1:19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4"/>
        <v>武汉威伟机械</v>
      </c>
      <c r="L49" s="26" t="str">
        <f>VLOOKUP(N49,ch!$A$1:$B$31,2,0)</f>
        <v>鄂AZV373</v>
      </c>
      <c r="M49" s="26" t="s">
        <v>174</v>
      </c>
      <c r="N49" s="29" t="s">
        <v>41</v>
      </c>
      <c r="O49" s="7" t="str">
        <f t="shared" si="5"/>
        <v>9.6米</v>
      </c>
      <c r="P49" s="14">
        <v>14</v>
      </c>
      <c r="Q49" s="14">
        <v>0</v>
      </c>
      <c r="R49" s="14">
        <f t="shared" si="6"/>
        <v>14</v>
      </c>
      <c r="S49" s="7" t="str">
        <f t="shared" si="7"/>
        <v>分拣摆渡</v>
      </c>
    </row>
    <row r="50" spans="1:19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4"/>
        <v>武汉威伟机械</v>
      </c>
      <c r="L50" s="26" t="str">
        <f>VLOOKUP(N50,ch!$A$1:$B$31,2,0)</f>
        <v>鄂AZV373</v>
      </c>
      <c r="M50" s="26" t="s">
        <v>174</v>
      </c>
      <c r="N50" s="29" t="s">
        <v>41</v>
      </c>
      <c r="O50" s="7" t="str">
        <f t="shared" si="5"/>
        <v>9.6米</v>
      </c>
      <c r="P50" s="14">
        <v>13</v>
      </c>
      <c r="Q50" s="14">
        <v>0</v>
      </c>
      <c r="R50" s="14">
        <f t="shared" si="6"/>
        <v>13</v>
      </c>
      <c r="S50" s="7" t="str">
        <f t="shared" si="7"/>
        <v>分拣摆渡</v>
      </c>
    </row>
    <row r="51" spans="1:19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4"/>
        <v>武汉威伟机械</v>
      </c>
      <c r="L51" s="26" t="str">
        <f>VLOOKUP(N51,ch!$A$1:$B$31,2,0)</f>
        <v>鄂AZV373</v>
      </c>
      <c r="M51" s="26" t="s">
        <v>174</v>
      </c>
      <c r="N51" s="29" t="s">
        <v>41</v>
      </c>
      <c r="O51" s="7" t="str">
        <f t="shared" si="5"/>
        <v>9.6米</v>
      </c>
      <c r="P51" s="14">
        <v>14</v>
      </c>
      <c r="Q51" s="14">
        <v>0</v>
      </c>
      <c r="R51" s="14">
        <f t="shared" si="6"/>
        <v>14</v>
      </c>
      <c r="S51" s="7" t="str">
        <f t="shared" si="7"/>
        <v>分拣摆渡</v>
      </c>
    </row>
    <row r="52" spans="1:19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4"/>
        <v>武汉威伟机械</v>
      </c>
      <c r="L52" s="26" t="str">
        <f>VLOOKUP(N52,ch!$A$1:$B$31,2,0)</f>
        <v>鄂ABY277</v>
      </c>
      <c r="M52" s="26" t="s">
        <v>167</v>
      </c>
      <c r="N52" s="29" t="s">
        <v>191</v>
      </c>
      <c r="O52" s="7" t="str">
        <f t="shared" si="5"/>
        <v>9.6米</v>
      </c>
      <c r="P52" s="14">
        <v>14</v>
      </c>
      <c r="Q52" s="14">
        <v>0</v>
      </c>
      <c r="R52" s="14">
        <f t="shared" si="6"/>
        <v>14</v>
      </c>
      <c r="S52" s="7" t="str">
        <f t="shared" si="7"/>
        <v>分拣摆渡</v>
      </c>
    </row>
    <row r="53" spans="1:19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4"/>
        <v>武汉威伟机械</v>
      </c>
      <c r="L53" s="26" t="str">
        <f>VLOOKUP(N53,ch!$A$1:$B$31,2,0)</f>
        <v>鄂ABY277</v>
      </c>
      <c r="M53" s="26" t="s">
        <v>167</v>
      </c>
      <c r="N53" s="29" t="s">
        <v>191</v>
      </c>
      <c r="O53" s="7" t="str">
        <f t="shared" si="5"/>
        <v>9.6米</v>
      </c>
      <c r="P53" s="14">
        <v>14</v>
      </c>
      <c r="Q53" s="14">
        <v>0</v>
      </c>
      <c r="R53" s="14">
        <f t="shared" si="6"/>
        <v>14</v>
      </c>
      <c r="S53" s="7" t="str">
        <f t="shared" si="7"/>
        <v>分拣摆渡</v>
      </c>
    </row>
    <row r="54" spans="1:19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4"/>
        <v>武汉威伟机械</v>
      </c>
      <c r="L54" s="26" t="str">
        <f>VLOOKUP(N54,ch!$A$1:$B$31,2,0)</f>
        <v>鄂ABY277</v>
      </c>
      <c r="M54" s="26" t="s">
        <v>167</v>
      </c>
      <c r="N54" s="29" t="s">
        <v>191</v>
      </c>
      <c r="O54" s="7" t="str">
        <f t="shared" si="5"/>
        <v>9.6米</v>
      </c>
      <c r="P54" s="14">
        <v>14</v>
      </c>
      <c r="Q54" s="14">
        <v>0</v>
      </c>
      <c r="R54" s="14">
        <f t="shared" si="6"/>
        <v>14</v>
      </c>
      <c r="S54" s="7" t="str">
        <f t="shared" si="7"/>
        <v>分拣摆渡</v>
      </c>
    </row>
    <row r="55" spans="1:19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4"/>
        <v>武汉威伟机械</v>
      </c>
      <c r="L55" s="26" t="str">
        <f>VLOOKUP(N55,ch!$A$1:$B$31,2,0)</f>
        <v>鄂ABY277</v>
      </c>
      <c r="M55" s="26" t="s">
        <v>167</v>
      </c>
      <c r="N55" s="29" t="s">
        <v>191</v>
      </c>
      <c r="O55" s="7" t="str">
        <f t="shared" si="5"/>
        <v>9.6米</v>
      </c>
      <c r="P55" s="14">
        <v>14</v>
      </c>
      <c r="Q55" s="14">
        <v>0</v>
      </c>
      <c r="R55" s="14">
        <f t="shared" si="6"/>
        <v>14</v>
      </c>
      <c r="S55" s="7" t="str">
        <f t="shared" si="7"/>
        <v>分拣摆渡</v>
      </c>
    </row>
    <row r="56" spans="1:19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4"/>
        <v>武汉威伟机械</v>
      </c>
      <c r="L56" s="26" t="str">
        <f>VLOOKUP(N56,ch!$A$1:$B$31,2,0)</f>
        <v>鄂ABY277</v>
      </c>
      <c r="M56" s="26" t="s">
        <v>167</v>
      </c>
      <c r="N56" s="29" t="s">
        <v>191</v>
      </c>
      <c r="O56" s="7" t="str">
        <f t="shared" si="5"/>
        <v>9.6米</v>
      </c>
      <c r="P56" s="14">
        <v>14</v>
      </c>
      <c r="Q56" s="14">
        <v>0</v>
      </c>
      <c r="R56" s="14">
        <f t="shared" si="6"/>
        <v>14</v>
      </c>
      <c r="S56" s="7" t="str">
        <f t="shared" si="7"/>
        <v>分拣摆渡</v>
      </c>
    </row>
    <row r="57" spans="1:19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4"/>
        <v>武汉威伟机械</v>
      </c>
      <c r="L57" s="26" t="str">
        <f>VLOOKUP(N57,ch!$A$1:$B$31,2,0)</f>
        <v>鄂ABY277</v>
      </c>
      <c r="M57" s="26" t="s">
        <v>167</v>
      </c>
      <c r="N57" s="29" t="s">
        <v>191</v>
      </c>
      <c r="O57" s="7" t="str">
        <f t="shared" si="5"/>
        <v>9.6米</v>
      </c>
      <c r="P57" s="14">
        <v>14</v>
      </c>
      <c r="Q57" s="14">
        <v>0</v>
      </c>
      <c r="R57" s="14">
        <f t="shared" si="6"/>
        <v>14</v>
      </c>
      <c r="S57" s="7" t="str">
        <f t="shared" si="7"/>
        <v>分拣摆渡</v>
      </c>
    </row>
    <row r="58" spans="1:19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4"/>
        <v>武汉威伟机械</v>
      </c>
      <c r="L58" s="26" t="str">
        <f>VLOOKUP(N58,ch!$A$1:$B$31,2,0)</f>
        <v>鄂ABY277</v>
      </c>
      <c r="M58" s="26" t="s">
        <v>167</v>
      </c>
      <c r="N58" s="29" t="s">
        <v>191</v>
      </c>
      <c r="O58" s="7" t="str">
        <f t="shared" si="5"/>
        <v>9.6米</v>
      </c>
      <c r="P58" s="14">
        <v>14</v>
      </c>
      <c r="Q58" s="14">
        <v>0</v>
      </c>
      <c r="R58" s="14">
        <f t="shared" si="6"/>
        <v>14</v>
      </c>
      <c r="S58" s="7" t="str">
        <f t="shared" si="7"/>
        <v>分拣摆渡</v>
      </c>
    </row>
    <row r="59" spans="1:19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4"/>
        <v>武汉威伟机械</v>
      </c>
      <c r="L59" s="26" t="str">
        <f>VLOOKUP(N59,ch!$A$1:$B$31,2,0)</f>
        <v>鄂ABY277</v>
      </c>
      <c r="M59" s="26" t="s">
        <v>167</v>
      </c>
      <c r="N59" s="29" t="s">
        <v>191</v>
      </c>
      <c r="O59" s="7" t="str">
        <f t="shared" si="5"/>
        <v>9.6米</v>
      </c>
      <c r="P59" s="14">
        <v>14</v>
      </c>
      <c r="Q59" s="14">
        <v>0</v>
      </c>
      <c r="R59" s="14">
        <f t="shared" si="6"/>
        <v>14</v>
      </c>
      <c r="S59" s="7" t="str">
        <f t="shared" si="7"/>
        <v>分拣摆渡</v>
      </c>
    </row>
    <row r="60" spans="1:19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4"/>
        <v>武汉威伟机械</v>
      </c>
      <c r="L60" s="26" t="str">
        <f>VLOOKUP(N60,ch!$A$1:$B$31,2,0)</f>
        <v>鄂ABY277</v>
      </c>
      <c r="M60" s="26" t="s">
        <v>167</v>
      </c>
      <c r="N60" s="29" t="s">
        <v>191</v>
      </c>
      <c r="O60" s="7" t="str">
        <f t="shared" si="5"/>
        <v>9.6米</v>
      </c>
      <c r="P60" s="14">
        <v>11</v>
      </c>
      <c r="Q60" s="14">
        <v>0</v>
      </c>
      <c r="R60" s="14">
        <f t="shared" si="6"/>
        <v>11</v>
      </c>
      <c r="S60" s="7" t="str">
        <f t="shared" si="7"/>
        <v>分拣摆渡</v>
      </c>
    </row>
    <row r="61" spans="1:19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4"/>
        <v>武汉威伟机械</v>
      </c>
      <c r="L61" s="26" t="str">
        <f>VLOOKUP(N61,ch!$A$1:$B$31,2,0)</f>
        <v>鄂ABY277</v>
      </c>
      <c r="M61" s="26" t="s">
        <v>167</v>
      </c>
      <c r="N61" s="29" t="s">
        <v>191</v>
      </c>
      <c r="O61" s="7" t="str">
        <f t="shared" si="5"/>
        <v>9.6米</v>
      </c>
      <c r="P61" s="14">
        <v>11</v>
      </c>
      <c r="Q61" s="14">
        <v>0</v>
      </c>
      <c r="R61" s="14">
        <f t="shared" si="6"/>
        <v>11</v>
      </c>
      <c r="S61" s="7" t="str">
        <f t="shared" si="7"/>
        <v>分拣摆渡</v>
      </c>
    </row>
    <row r="62" spans="1:19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4"/>
        <v>武汉威伟机械</v>
      </c>
      <c r="L62" s="26" t="str">
        <f>VLOOKUP(N62,ch!$A$1:$B$31,2,0)</f>
        <v>鄂ABY277</v>
      </c>
      <c r="M62" s="26" t="s">
        <v>167</v>
      </c>
      <c r="N62" s="29" t="s">
        <v>191</v>
      </c>
      <c r="O62" s="7" t="str">
        <f t="shared" si="5"/>
        <v>9.6米</v>
      </c>
      <c r="P62" s="14">
        <v>14</v>
      </c>
      <c r="Q62" s="14">
        <v>0</v>
      </c>
      <c r="R62" s="14">
        <f t="shared" si="6"/>
        <v>14</v>
      </c>
      <c r="S62" s="7" t="str">
        <f t="shared" si="7"/>
        <v>分拣摆渡</v>
      </c>
    </row>
    <row r="63" spans="1:19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4"/>
        <v>武汉威伟机械</v>
      </c>
      <c r="L63" s="26" t="str">
        <f>VLOOKUP(N63,ch!$A$1:$B$31,2,0)</f>
        <v>鄂ABY277</v>
      </c>
      <c r="M63" s="26" t="s">
        <v>167</v>
      </c>
      <c r="N63" s="29" t="s">
        <v>191</v>
      </c>
      <c r="O63" s="7" t="str">
        <f t="shared" si="5"/>
        <v>9.6米</v>
      </c>
      <c r="P63" s="14">
        <v>14</v>
      </c>
      <c r="Q63" s="14">
        <v>0</v>
      </c>
      <c r="R63" s="14">
        <f t="shared" si="6"/>
        <v>14</v>
      </c>
      <c r="S63" s="7" t="str">
        <f t="shared" si="7"/>
        <v>分拣摆渡</v>
      </c>
    </row>
    <row r="64" spans="1:19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4"/>
        <v>武汉威伟机械</v>
      </c>
      <c r="L64" s="26" t="str">
        <f>VLOOKUP(N64,ch!$A$1:$B$31,2,0)</f>
        <v>鄂AAW309</v>
      </c>
      <c r="M64" s="26" t="s">
        <v>165</v>
      </c>
      <c r="N64" s="29" t="s">
        <v>144</v>
      </c>
      <c r="O64" s="7" t="str">
        <f t="shared" si="5"/>
        <v>9.6米</v>
      </c>
      <c r="P64" s="14">
        <v>14</v>
      </c>
      <c r="Q64" s="14">
        <v>0</v>
      </c>
      <c r="R64" s="14">
        <f t="shared" si="6"/>
        <v>14</v>
      </c>
      <c r="S64" s="7" t="str">
        <f t="shared" si="7"/>
        <v>分拣摆渡</v>
      </c>
    </row>
    <row r="65" spans="1:19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4"/>
        <v>武汉威伟机械</v>
      </c>
      <c r="L65" s="26" t="str">
        <f>VLOOKUP(N65,ch!$A$1:$B$31,2,0)</f>
        <v>鄂AAW309</v>
      </c>
      <c r="M65" s="26" t="s">
        <v>165</v>
      </c>
      <c r="N65" s="29" t="s">
        <v>144</v>
      </c>
      <c r="O65" s="7" t="str">
        <f t="shared" si="5"/>
        <v>9.6米</v>
      </c>
      <c r="P65" s="14">
        <v>8</v>
      </c>
      <c r="Q65" s="14">
        <v>0</v>
      </c>
      <c r="R65" s="14">
        <f t="shared" si="6"/>
        <v>8</v>
      </c>
      <c r="S65" s="7" t="str">
        <f t="shared" si="7"/>
        <v>分拣摆渡</v>
      </c>
    </row>
    <row r="66" spans="1:19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4"/>
        <v>武汉威伟机械</v>
      </c>
      <c r="L66" s="26" t="str">
        <f>VLOOKUP(N66,ch!$A$1:$B$31,2,0)</f>
        <v>鄂AZR992</v>
      </c>
      <c r="M66" s="26" t="s">
        <v>183</v>
      </c>
      <c r="N66" s="29" t="s">
        <v>107</v>
      </c>
      <c r="O66" s="7" t="str">
        <f>IF(L66&lt;&gt;"","9.6米","--")</f>
        <v>9.6米</v>
      </c>
      <c r="P66" s="14">
        <v>12</v>
      </c>
      <c r="Q66" s="14">
        <v>0</v>
      </c>
      <c r="R66" s="14">
        <f>SUM(P66:Q66)</f>
        <v>12</v>
      </c>
      <c r="S66" s="7" t="str">
        <f t="shared" si="7"/>
        <v>分拣摆渡</v>
      </c>
    </row>
    <row r="67" spans="1:19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tr">
        <f>VLOOKUP(N67,ch!$A$1:$B$31,2,0)</f>
        <v>鄂AZR992</v>
      </c>
      <c r="M67" s="26" t="s">
        <v>183</v>
      </c>
      <c r="N67" s="29" t="s">
        <v>107</v>
      </c>
      <c r="O67" s="7" t="str">
        <f t="shared" ref="O67:O70" si="9">IF(L67&lt;&gt;"","9.6米","--")</f>
        <v>9.6米</v>
      </c>
      <c r="P67" s="14">
        <v>14</v>
      </c>
      <c r="Q67" s="14">
        <v>0</v>
      </c>
      <c r="R67" s="14">
        <f t="shared" ref="R67:R70" si="10">SUM(P67:Q67)</f>
        <v>14</v>
      </c>
      <c r="S67" s="7" t="str">
        <f t="shared" ref="S67:S98" si="11">IF(A67&lt;&gt;"","分拣摆渡","----")</f>
        <v>分拣摆渡</v>
      </c>
    </row>
    <row r="68" spans="1:19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tr">
        <f>VLOOKUP(N68,ch!$A$1:$B$31,2,0)</f>
        <v>鄂AZR992</v>
      </c>
      <c r="M68" s="26" t="s">
        <v>183</v>
      </c>
      <c r="N68" s="29" t="s">
        <v>107</v>
      </c>
      <c r="O68" s="7" t="str">
        <f t="shared" si="9"/>
        <v>9.6米</v>
      </c>
      <c r="P68" s="14">
        <v>14</v>
      </c>
      <c r="Q68" s="14">
        <v>0</v>
      </c>
      <c r="R68" s="14">
        <f t="shared" si="10"/>
        <v>14</v>
      </c>
      <c r="S68" s="7" t="str">
        <f t="shared" si="11"/>
        <v>分拣摆渡</v>
      </c>
    </row>
    <row r="69" spans="1:19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tr">
        <f>VLOOKUP(N69,ch!$A$1:$B$31,2,0)</f>
        <v>鄂AZR992</v>
      </c>
      <c r="M69" s="26" t="s">
        <v>183</v>
      </c>
      <c r="N69" s="29" t="s">
        <v>107</v>
      </c>
      <c r="O69" s="7" t="str">
        <f t="shared" si="9"/>
        <v>9.6米</v>
      </c>
      <c r="P69" s="14">
        <v>12</v>
      </c>
      <c r="Q69" s="14">
        <v>0</v>
      </c>
      <c r="R69" s="14">
        <f t="shared" si="10"/>
        <v>12</v>
      </c>
      <c r="S69" s="7" t="str">
        <f t="shared" si="11"/>
        <v>分拣摆渡</v>
      </c>
    </row>
    <row r="70" spans="1:19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e">
        <f>VLOOKUP(N70,ch!$A$1:$B$31,2,0)</f>
        <v>#N/A</v>
      </c>
      <c r="M70" s="26" t="s">
        <v>164</v>
      </c>
      <c r="N70" s="29" t="s">
        <v>58</v>
      </c>
      <c r="O70" s="7" t="e">
        <f t="shared" si="9"/>
        <v>#N/A</v>
      </c>
      <c r="P70" s="14">
        <v>12</v>
      </c>
      <c r="Q70" s="14">
        <v>0</v>
      </c>
      <c r="R70" s="14">
        <f t="shared" si="10"/>
        <v>12</v>
      </c>
      <c r="S70" s="7" t="str">
        <f t="shared" si="11"/>
        <v>分拣摆渡</v>
      </c>
    </row>
    <row r="71" spans="1:19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tr">
        <f>VLOOKUP(N71,ch!$A$1:$B$31,2,0)</f>
        <v>鄂AF1588</v>
      </c>
      <c r="M71" s="26" t="s">
        <v>162</v>
      </c>
      <c r="N71" s="29" t="s">
        <v>117</v>
      </c>
      <c r="O71" s="7" t="str">
        <f t="shared" si="5"/>
        <v>9.6米</v>
      </c>
      <c r="P71" s="14">
        <v>14</v>
      </c>
      <c r="Q71" s="14">
        <v>0</v>
      </c>
      <c r="R71" s="14">
        <f t="shared" si="6"/>
        <v>14</v>
      </c>
      <c r="S71" s="7" t="str">
        <f t="shared" si="11"/>
        <v>分拣摆渡</v>
      </c>
    </row>
    <row r="72" spans="1:19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tr">
        <f>VLOOKUP(N72,ch!$A$1:$B$31,2,0)</f>
        <v>鄂AF1588</v>
      </c>
      <c r="M72" s="26" t="s">
        <v>162</v>
      </c>
      <c r="N72" s="29" t="s">
        <v>117</v>
      </c>
      <c r="O72" s="7" t="str">
        <f t="shared" si="5"/>
        <v>9.6米</v>
      </c>
      <c r="P72" s="14">
        <v>14</v>
      </c>
      <c r="Q72" s="14">
        <v>0</v>
      </c>
      <c r="R72" s="14">
        <f t="shared" si="6"/>
        <v>14</v>
      </c>
      <c r="S72" s="7" t="str">
        <f t="shared" si="11"/>
        <v>分拣摆渡</v>
      </c>
    </row>
    <row r="73" spans="1:19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tr">
        <f>VLOOKUP(N73,ch!$A$1:$B$31,2,0)</f>
        <v>鄂AF1588</v>
      </c>
      <c r="M73" s="26" t="s">
        <v>162</v>
      </c>
      <c r="N73" s="29" t="s">
        <v>117</v>
      </c>
      <c r="O73" s="7" t="str">
        <f t="shared" si="5"/>
        <v>9.6米</v>
      </c>
      <c r="P73" s="14">
        <v>14</v>
      </c>
      <c r="Q73" s="14">
        <v>0</v>
      </c>
      <c r="R73" s="14">
        <f t="shared" ref="R73" si="12">SUM(P73:Q73)</f>
        <v>14</v>
      </c>
      <c r="S73" s="7" t="str">
        <f t="shared" si="11"/>
        <v>分拣摆渡</v>
      </c>
    </row>
    <row r="74" spans="1:19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tr">
        <f>VLOOKUP(N74,ch!$A$1:$B$31,2,0)</f>
        <v>鄂AF1588</v>
      </c>
      <c r="M74" s="26" t="s">
        <v>162</v>
      </c>
      <c r="N74" s="29" t="s">
        <v>117</v>
      </c>
      <c r="O74" s="7" t="str">
        <f t="shared" si="5"/>
        <v>9.6米</v>
      </c>
      <c r="P74" s="14">
        <v>14</v>
      </c>
      <c r="Q74" s="14">
        <v>0</v>
      </c>
      <c r="R74" s="14">
        <f t="shared" ref="R74:R107" si="13">SUM(P74:Q74)</f>
        <v>14</v>
      </c>
      <c r="S74" s="7" t="str">
        <f t="shared" si="11"/>
        <v>分拣摆渡</v>
      </c>
    </row>
    <row r="75" spans="1:19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31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tr">
        <f>VLOOKUP(N75,ch!$A$1:$B$31,2,0)</f>
        <v>鄂AF1588</v>
      </c>
      <c r="M75" s="26" t="s">
        <v>162</v>
      </c>
      <c r="N75" s="29" t="s">
        <v>117</v>
      </c>
      <c r="O75" s="7" t="str">
        <f t="shared" si="5"/>
        <v>9.6米</v>
      </c>
      <c r="P75" s="14">
        <v>14</v>
      </c>
      <c r="Q75" s="14">
        <v>0</v>
      </c>
      <c r="R75" s="14">
        <f t="shared" si="13"/>
        <v>14</v>
      </c>
      <c r="S75" s="7" t="str">
        <f t="shared" si="11"/>
        <v>分拣摆渡</v>
      </c>
    </row>
    <row r="76" spans="1:19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tr">
        <f>VLOOKUP(N76,ch!$A$1:$B$31,2,0)</f>
        <v>鄂AF1588</v>
      </c>
      <c r="M76" s="26" t="s">
        <v>162</v>
      </c>
      <c r="N76" s="29" t="s">
        <v>117</v>
      </c>
      <c r="O76" s="7" t="str">
        <f t="shared" si="5"/>
        <v>9.6米</v>
      </c>
      <c r="P76" s="14">
        <v>14</v>
      </c>
      <c r="Q76" s="14">
        <v>0</v>
      </c>
      <c r="R76" s="14">
        <f t="shared" si="13"/>
        <v>14</v>
      </c>
      <c r="S76" s="7" t="str">
        <f t="shared" si="11"/>
        <v>分拣摆渡</v>
      </c>
    </row>
    <row r="77" spans="1:19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tr">
        <f>VLOOKUP(N77,ch!$A$1:$B$31,2,0)</f>
        <v>鄂AF1588</v>
      </c>
      <c r="M77" s="26" t="s">
        <v>162</v>
      </c>
      <c r="N77" s="29" t="s">
        <v>117</v>
      </c>
      <c r="O77" s="7" t="str">
        <f t="shared" si="5"/>
        <v>9.6米</v>
      </c>
      <c r="P77" s="14">
        <v>14</v>
      </c>
      <c r="Q77" s="14">
        <v>0</v>
      </c>
      <c r="R77" s="14">
        <f t="shared" si="13"/>
        <v>14</v>
      </c>
      <c r="S77" s="7" t="str">
        <f t="shared" si="11"/>
        <v>分拣摆渡</v>
      </c>
    </row>
    <row r="78" spans="1:19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tr">
        <f>VLOOKUP(N78,ch!$A$1:$B$31,2,0)</f>
        <v>鄂AF1588</v>
      </c>
      <c r="M78" s="26" t="s">
        <v>162</v>
      </c>
      <c r="N78" s="29" t="s">
        <v>117</v>
      </c>
      <c r="O78" s="7" t="str">
        <f t="shared" si="5"/>
        <v>9.6米</v>
      </c>
      <c r="P78" s="14">
        <v>14</v>
      </c>
      <c r="Q78" s="14">
        <v>0</v>
      </c>
      <c r="R78" s="14">
        <f t="shared" si="13"/>
        <v>14</v>
      </c>
      <c r="S78" s="7" t="str">
        <f t="shared" si="11"/>
        <v>分拣摆渡</v>
      </c>
    </row>
    <row r="79" spans="1:19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tr">
        <f>VLOOKUP(N79,ch!$A$1:$B$31,2,0)</f>
        <v>鄂AF1588</v>
      </c>
      <c r="M79" s="26" t="s">
        <v>162</v>
      </c>
      <c r="N79" s="29" t="s">
        <v>117</v>
      </c>
      <c r="O79" s="7" t="str">
        <f t="shared" si="5"/>
        <v>9.6米</v>
      </c>
      <c r="P79" s="14">
        <v>14</v>
      </c>
      <c r="Q79" s="14">
        <v>0</v>
      </c>
      <c r="R79" s="14">
        <f t="shared" si="13"/>
        <v>14</v>
      </c>
      <c r="S79" s="7" t="str">
        <f t="shared" si="11"/>
        <v>分拣摆渡</v>
      </c>
    </row>
    <row r="80" spans="1:19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tr">
        <f>VLOOKUP(N80,ch!$A$1:$B$31,2,0)</f>
        <v>鄂AHB101</v>
      </c>
      <c r="M80" s="26" t="s">
        <v>168</v>
      </c>
      <c r="N80" s="29" t="s">
        <v>51</v>
      </c>
      <c r="O80" s="7" t="str">
        <f t="shared" si="5"/>
        <v>9.6米</v>
      </c>
      <c r="P80" s="14">
        <v>14</v>
      </c>
      <c r="Q80" s="14">
        <v>0</v>
      </c>
      <c r="R80" s="14">
        <f t="shared" si="13"/>
        <v>14</v>
      </c>
      <c r="S80" s="7" t="str">
        <f t="shared" si="11"/>
        <v>分拣摆渡</v>
      </c>
    </row>
    <row r="81" spans="1:19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tr">
        <f>VLOOKUP(N81,ch!$A$1:$B$31,2,0)</f>
        <v>鄂AAW309</v>
      </c>
      <c r="M81" s="26" t="s">
        <v>165</v>
      </c>
      <c r="N81" s="29" t="s">
        <v>144</v>
      </c>
      <c r="O81" s="7" t="str">
        <f t="shared" si="5"/>
        <v>9.6米</v>
      </c>
      <c r="P81" s="14">
        <v>14</v>
      </c>
      <c r="Q81" s="14">
        <v>0</v>
      </c>
      <c r="R81" s="14">
        <f t="shared" si="13"/>
        <v>14</v>
      </c>
      <c r="S81" s="7" t="str">
        <f t="shared" si="11"/>
        <v>分拣摆渡</v>
      </c>
    </row>
    <row r="82" spans="1:19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tr">
        <f>VLOOKUP(N82,ch!$A$1:$B$31,2,0)</f>
        <v>鄂AMT870</v>
      </c>
      <c r="M82" s="26" t="s">
        <v>163</v>
      </c>
      <c r="N82" s="29" t="s">
        <v>79</v>
      </c>
      <c r="O82" s="7" t="str">
        <f t="shared" si="5"/>
        <v>9.6米</v>
      </c>
      <c r="P82" s="14">
        <v>13</v>
      </c>
      <c r="Q82" s="14">
        <v>0</v>
      </c>
      <c r="R82" s="14">
        <f t="shared" si="13"/>
        <v>13</v>
      </c>
      <c r="S82" s="7" t="str">
        <f t="shared" si="11"/>
        <v>分拣摆渡</v>
      </c>
    </row>
    <row r="83" spans="1:19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tr">
        <f>VLOOKUP(N83,ch!$A$1:$B$31,2,0)</f>
        <v>鄂AMT870</v>
      </c>
      <c r="M83" s="26" t="s">
        <v>163</v>
      </c>
      <c r="N83" s="29" t="s">
        <v>79</v>
      </c>
      <c r="O83" s="7" t="str">
        <f t="shared" si="5"/>
        <v>9.6米</v>
      </c>
      <c r="P83" s="14">
        <v>14</v>
      </c>
      <c r="Q83" s="14">
        <v>0</v>
      </c>
      <c r="R83" s="14">
        <f t="shared" si="13"/>
        <v>14</v>
      </c>
      <c r="S83" s="7" t="str">
        <f t="shared" si="11"/>
        <v>分拣摆渡</v>
      </c>
    </row>
    <row r="84" spans="1:19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tr">
        <f>VLOOKUP(N84,ch!$A$1:$B$31,2,0)</f>
        <v>鄂AMT870</v>
      </c>
      <c r="M84" s="26" t="s">
        <v>163</v>
      </c>
      <c r="N84" s="29" t="s">
        <v>79</v>
      </c>
      <c r="O84" s="7" t="str">
        <f t="shared" si="5"/>
        <v>9.6米</v>
      </c>
      <c r="P84" s="14">
        <v>13</v>
      </c>
      <c r="Q84" s="14">
        <v>0</v>
      </c>
      <c r="R84" s="14">
        <f t="shared" si="13"/>
        <v>13</v>
      </c>
      <c r="S84" s="7" t="str">
        <f t="shared" si="11"/>
        <v>分拣摆渡</v>
      </c>
    </row>
    <row r="85" spans="1:19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tr">
        <f>VLOOKUP(N85,ch!$A$1:$B$31,2,0)</f>
        <v>鄂AMT870</v>
      </c>
      <c r="M85" s="26" t="s">
        <v>163</v>
      </c>
      <c r="N85" s="29" t="s">
        <v>79</v>
      </c>
      <c r="O85" s="7" t="str">
        <f t="shared" si="5"/>
        <v>9.6米</v>
      </c>
      <c r="P85" s="14">
        <v>14</v>
      </c>
      <c r="Q85" s="14">
        <v>0</v>
      </c>
      <c r="R85" s="14">
        <f t="shared" si="13"/>
        <v>14</v>
      </c>
      <c r="S85" s="7" t="str">
        <f t="shared" si="11"/>
        <v>分拣摆渡</v>
      </c>
    </row>
    <row r="86" spans="1:19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tr">
        <f>VLOOKUP(N86,ch!$A$1:$B$31,2,0)</f>
        <v>鄂AMT870</v>
      </c>
      <c r="M86" s="26" t="s">
        <v>163</v>
      </c>
      <c r="N86" s="29" t="s">
        <v>79</v>
      </c>
      <c r="O86" s="7" t="str">
        <f t="shared" si="5"/>
        <v>9.6米</v>
      </c>
      <c r="P86" s="14">
        <v>13</v>
      </c>
      <c r="Q86" s="14">
        <v>0</v>
      </c>
      <c r="R86" s="14">
        <f t="shared" si="13"/>
        <v>13</v>
      </c>
      <c r="S86" s="7" t="str">
        <f t="shared" si="11"/>
        <v>分拣摆渡</v>
      </c>
    </row>
    <row r="87" spans="1:19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tr">
        <f>VLOOKUP(N87,ch!$A$1:$B$31,2,0)</f>
        <v>鄂AMT870</v>
      </c>
      <c r="M87" s="26" t="s">
        <v>163</v>
      </c>
      <c r="N87" s="29" t="s">
        <v>79</v>
      </c>
      <c r="O87" s="7" t="str">
        <f t="shared" si="5"/>
        <v>9.6米</v>
      </c>
      <c r="P87" s="14">
        <v>14</v>
      </c>
      <c r="Q87" s="14">
        <v>0</v>
      </c>
      <c r="R87" s="14">
        <f t="shared" si="13"/>
        <v>14</v>
      </c>
      <c r="S87" s="7" t="str">
        <f t="shared" si="11"/>
        <v>分拣摆渡</v>
      </c>
    </row>
    <row r="88" spans="1:19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tr">
        <f>VLOOKUP(N88,ch!$A$1:$B$31,2,0)</f>
        <v>鄂AMT870</v>
      </c>
      <c r="M88" s="26" t="s">
        <v>163</v>
      </c>
      <c r="N88" s="29" t="s">
        <v>79</v>
      </c>
      <c r="O88" s="7" t="str">
        <f t="shared" si="5"/>
        <v>9.6米</v>
      </c>
      <c r="P88" s="14">
        <v>14</v>
      </c>
      <c r="Q88" s="14">
        <v>0</v>
      </c>
      <c r="R88" s="14">
        <f t="shared" si="13"/>
        <v>14</v>
      </c>
      <c r="S88" s="7" t="str">
        <f t="shared" si="11"/>
        <v>分拣摆渡</v>
      </c>
    </row>
    <row r="89" spans="1:19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tr">
        <f>VLOOKUP(N89,ch!$A$1:$B$31,2,0)</f>
        <v>鄂AMT870</v>
      </c>
      <c r="M89" s="26" t="s">
        <v>163</v>
      </c>
      <c r="N89" s="29" t="s">
        <v>79</v>
      </c>
      <c r="O89" s="7" t="str">
        <f t="shared" si="5"/>
        <v>9.6米</v>
      </c>
      <c r="P89" s="14">
        <v>14</v>
      </c>
      <c r="Q89" s="14">
        <v>0</v>
      </c>
      <c r="R89" s="14">
        <f t="shared" si="13"/>
        <v>14</v>
      </c>
      <c r="S89" s="7" t="str">
        <f t="shared" si="11"/>
        <v>分拣摆渡</v>
      </c>
    </row>
    <row r="90" spans="1:19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tr">
        <f>VLOOKUP(N90,ch!$A$1:$B$31,2,0)</f>
        <v>鄂AFX299</v>
      </c>
      <c r="M90" s="26" t="s">
        <v>363</v>
      </c>
      <c r="N90" s="29" t="s">
        <v>118</v>
      </c>
      <c r="O90" s="7" t="str">
        <f t="shared" si="5"/>
        <v>9.6米</v>
      </c>
      <c r="P90" s="14">
        <v>2</v>
      </c>
      <c r="Q90" s="14">
        <v>0</v>
      </c>
      <c r="R90" s="14">
        <f t="shared" si="13"/>
        <v>2</v>
      </c>
      <c r="S90" s="7" t="str">
        <f t="shared" si="11"/>
        <v>分拣摆渡</v>
      </c>
    </row>
    <row r="91" spans="1:19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tr">
        <f>VLOOKUP(N91,ch!$A$1:$B$31,2,0)</f>
        <v>鄂AFX299</v>
      </c>
      <c r="M91" s="26" t="s">
        <v>363</v>
      </c>
      <c r="N91" s="29" t="s">
        <v>118</v>
      </c>
      <c r="O91" s="7" t="str">
        <f t="shared" si="5"/>
        <v>9.6米</v>
      </c>
      <c r="P91" s="14">
        <v>1</v>
      </c>
      <c r="Q91" s="14">
        <v>0</v>
      </c>
      <c r="R91" s="14">
        <f t="shared" si="13"/>
        <v>1</v>
      </c>
      <c r="S91" s="7" t="str">
        <f t="shared" si="11"/>
        <v>分拣摆渡</v>
      </c>
    </row>
    <row r="92" spans="1:19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tr">
        <f>VLOOKUP(N92,ch!$A$1:$B$31,2,0)</f>
        <v>鄂AFX299</v>
      </c>
      <c r="M92" s="26" t="s">
        <v>363</v>
      </c>
      <c r="N92" s="29" t="s">
        <v>118</v>
      </c>
      <c r="O92" s="7" t="str">
        <f t="shared" si="5"/>
        <v>9.6米</v>
      </c>
      <c r="P92" s="14">
        <v>2</v>
      </c>
      <c r="Q92" s="14">
        <v>0</v>
      </c>
      <c r="R92" s="14">
        <f t="shared" si="13"/>
        <v>2</v>
      </c>
      <c r="S92" s="7" t="str">
        <f t="shared" si="11"/>
        <v>分拣摆渡</v>
      </c>
    </row>
    <row r="93" spans="1:19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tr">
        <f>VLOOKUP(N93,ch!$A$1:$B$31,2,0)</f>
        <v>鄂AFX299</v>
      </c>
      <c r="M93" s="26" t="s">
        <v>363</v>
      </c>
      <c r="N93" s="29" t="s">
        <v>118</v>
      </c>
      <c r="O93" s="7" t="str">
        <f t="shared" si="5"/>
        <v>9.6米</v>
      </c>
      <c r="P93" s="14">
        <v>3</v>
      </c>
      <c r="Q93" s="14">
        <v>0</v>
      </c>
      <c r="R93" s="14">
        <f t="shared" si="13"/>
        <v>3</v>
      </c>
      <c r="S93" s="7" t="str">
        <f t="shared" si="11"/>
        <v>分拣摆渡</v>
      </c>
    </row>
    <row r="94" spans="1:19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tr">
        <f>VLOOKUP(N94,ch!$A$1:$B$31,2,0)</f>
        <v>鄂AFX299</v>
      </c>
      <c r="M94" s="26" t="s">
        <v>363</v>
      </c>
      <c r="N94" s="29" t="s">
        <v>118</v>
      </c>
      <c r="O94" s="7" t="str">
        <f t="shared" si="5"/>
        <v>9.6米</v>
      </c>
      <c r="P94" s="14">
        <v>2</v>
      </c>
      <c r="Q94" s="14">
        <v>0</v>
      </c>
      <c r="R94" s="14">
        <f t="shared" si="13"/>
        <v>2</v>
      </c>
      <c r="S94" s="7" t="str">
        <f t="shared" si="11"/>
        <v>分拣摆渡</v>
      </c>
    </row>
    <row r="95" spans="1:19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tr">
        <f>VLOOKUP(N95,ch!$A$1:$B$31,2,0)</f>
        <v>鄂AFX299</v>
      </c>
      <c r="M95" s="26" t="s">
        <v>363</v>
      </c>
      <c r="N95" s="29" t="s">
        <v>118</v>
      </c>
      <c r="O95" s="7" t="str">
        <f t="shared" si="5"/>
        <v>9.6米</v>
      </c>
      <c r="P95" s="14">
        <v>2</v>
      </c>
      <c r="Q95" s="14">
        <v>1</v>
      </c>
      <c r="R95" s="14">
        <f t="shared" si="13"/>
        <v>3</v>
      </c>
      <c r="S95" s="7" t="str">
        <f t="shared" si="11"/>
        <v>分拣摆渡</v>
      </c>
    </row>
    <row r="96" spans="1:19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tr">
        <f>VLOOKUP(N96,ch!$A$1:$B$31,2,0)</f>
        <v>鄂AFX299</v>
      </c>
      <c r="M96" s="26" t="s">
        <v>363</v>
      </c>
      <c r="N96" s="29" t="s">
        <v>118</v>
      </c>
      <c r="O96" s="7" t="str">
        <f t="shared" si="5"/>
        <v>9.6米</v>
      </c>
      <c r="P96" s="14">
        <v>2</v>
      </c>
      <c r="Q96" s="14">
        <v>0</v>
      </c>
      <c r="R96" s="14">
        <f t="shared" si="13"/>
        <v>2</v>
      </c>
      <c r="S96" s="7" t="str">
        <f t="shared" si="11"/>
        <v>分拣摆渡</v>
      </c>
    </row>
    <row r="97" spans="1:19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tr">
        <f>VLOOKUP(N97,ch!$A$1:$B$31,2,0)</f>
        <v>鄂AFX299</v>
      </c>
      <c r="M97" s="26" t="s">
        <v>363</v>
      </c>
      <c r="N97" s="29" t="s">
        <v>118</v>
      </c>
      <c r="O97" s="7" t="str">
        <f t="shared" si="5"/>
        <v>9.6米</v>
      </c>
      <c r="P97" s="14">
        <v>5</v>
      </c>
      <c r="Q97" s="14">
        <v>0</v>
      </c>
      <c r="R97" s="14">
        <f t="shared" si="13"/>
        <v>5</v>
      </c>
      <c r="S97" s="7" t="str">
        <f t="shared" si="11"/>
        <v>分拣摆渡</v>
      </c>
    </row>
    <row r="98" spans="1:19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tr">
        <f>VLOOKUP(N98,ch!$A$1:$B$31,2,0)</f>
        <v>鄂AFE237</v>
      </c>
      <c r="M98" s="26" t="s">
        <v>177</v>
      </c>
      <c r="N98" s="29" t="s">
        <v>341</v>
      </c>
      <c r="O98" s="7" t="str">
        <f t="shared" si="5"/>
        <v>9.6米</v>
      </c>
      <c r="P98" s="14">
        <v>12</v>
      </c>
      <c r="Q98" s="14">
        <v>0</v>
      </c>
      <c r="R98" s="14">
        <f t="shared" si="13"/>
        <v>12</v>
      </c>
      <c r="S98" s="7" t="str">
        <f t="shared" si="11"/>
        <v>分拣摆渡</v>
      </c>
    </row>
    <row r="99" spans="1:19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4">IF(A99&lt;&gt;"","武汉威伟机械","------")</f>
        <v>武汉威伟机械</v>
      </c>
      <c r="L99" s="26" t="str">
        <f>VLOOKUP(N99,ch!$A$1:$B$31,2,0)</f>
        <v>鄂AQQ353</v>
      </c>
      <c r="M99" s="26" t="s">
        <v>180</v>
      </c>
      <c r="N99" s="29" t="s">
        <v>44</v>
      </c>
      <c r="O99" s="7" t="str">
        <f t="shared" ref="O99:O117" si="15">IF(L99&lt;&gt;"","9.6米","--")</f>
        <v>9.6米</v>
      </c>
      <c r="P99" s="14">
        <v>14</v>
      </c>
      <c r="Q99" s="14">
        <v>0</v>
      </c>
      <c r="R99" s="14">
        <f t="shared" si="13"/>
        <v>14</v>
      </c>
      <c r="S99" s="7" t="str">
        <f t="shared" ref="S99:S130" si="16">IF(A99&lt;&gt;"","分拣摆渡","----")</f>
        <v>分拣摆渡</v>
      </c>
    </row>
    <row r="100" spans="1:19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4"/>
        <v>武汉威伟机械</v>
      </c>
      <c r="L100" s="26" t="str">
        <f>VLOOKUP(N100,ch!$A$1:$B$31,2,0)</f>
        <v>鄂ALU151</v>
      </c>
      <c r="M100" s="26" t="s">
        <v>178</v>
      </c>
      <c r="N100" s="29" t="s">
        <v>35</v>
      </c>
      <c r="O100" s="7" t="str">
        <f t="shared" si="15"/>
        <v>9.6米</v>
      </c>
      <c r="P100" s="14">
        <v>14</v>
      </c>
      <c r="Q100" s="14">
        <v>0</v>
      </c>
      <c r="R100" s="14">
        <f t="shared" si="13"/>
        <v>14</v>
      </c>
      <c r="S100" s="7" t="str">
        <f t="shared" si="16"/>
        <v>分拣摆渡</v>
      </c>
    </row>
    <row r="101" spans="1:19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4"/>
        <v>武汉威伟机械</v>
      </c>
      <c r="L101" s="26" t="str">
        <f>VLOOKUP(N101,ch!$A$1:$B$31,2,0)</f>
        <v>鄂AZV377</v>
      </c>
      <c r="M101" s="26" t="s">
        <v>175</v>
      </c>
      <c r="N101" s="29" t="s">
        <v>239</v>
      </c>
      <c r="O101" s="7" t="str">
        <f t="shared" si="15"/>
        <v>9.6米</v>
      </c>
      <c r="P101" s="14">
        <v>14</v>
      </c>
      <c r="Q101" s="14">
        <v>0</v>
      </c>
      <c r="R101" s="14">
        <f t="shared" si="13"/>
        <v>14</v>
      </c>
      <c r="S101" s="7" t="str">
        <f t="shared" si="16"/>
        <v>分拣摆渡</v>
      </c>
    </row>
    <row r="102" spans="1:19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4"/>
        <v>武汉威伟机械</v>
      </c>
      <c r="L102" s="26" t="str">
        <f>VLOOKUP(N102,ch!$A$1:$B$31,2,0)</f>
        <v>鄂ALU291</v>
      </c>
      <c r="M102" s="26" t="s">
        <v>181</v>
      </c>
      <c r="N102" s="29" t="s">
        <v>197</v>
      </c>
      <c r="O102" s="7" t="str">
        <f t="shared" si="15"/>
        <v>9.6米</v>
      </c>
      <c r="P102" s="14">
        <v>14</v>
      </c>
      <c r="Q102" s="14">
        <v>0</v>
      </c>
      <c r="R102" s="14">
        <f t="shared" si="13"/>
        <v>14</v>
      </c>
      <c r="S102" s="7" t="str">
        <f t="shared" si="16"/>
        <v>分拣摆渡</v>
      </c>
    </row>
    <row r="103" spans="1:19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4"/>
        <v>武汉威伟机械</v>
      </c>
      <c r="L103" s="26" t="e">
        <f>VLOOKUP(N103,ch!$A$1:$B$31,2,0)</f>
        <v>#N/A</v>
      </c>
      <c r="M103" s="26" t="s">
        <v>164</v>
      </c>
      <c r="N103" s="29" t="s">
        <v>58</v>
      </c>
      <c r="O103" s="7" t="e">
        <f t="shared" si="15"/>
        <v>#N/A</v>
      </c>
      <c r="P103" s="14">
        <v>14</v>
      </c>
      <c r="Q103" s="14">
        <v>0</v>
      </c>
      <c r="R103" s="14">
        <f t="shared" si="13"/>
        <v>14</v>
      </c>
      <c r="S103" s="7" t="str">
        <f t="shared" si="16"/>
        <v>分拣摆渡</v>
      </c>
    </row>
    <row r="104" spans="1:19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4"/>
        <v>武汉威伟机械</v>
      </c>
      <c r="L104" s="26" t="str">
        <f>VLOOKUP(N104,ch!$A$1:$B$31,2,0)</f>
        <v>鄂ABY256</v>
      </c>
      <c r="M104" s="26" t="s">
        <v>166</v>
      </c>
      <c r="N104" s="29" t="s">
        <v>250</v>
      </c>
      <c r="O104" s="7" t="str">
        <f t="shared" si="15"/>
        <v>9.6米</v>
      </c>
      <c r="P104" s="14">
        <v>14</v>
      </c>
      <c r="Q104" s="14">
        <v>0</v>
      </c>
      <c r="R104" s="14">
        <f t="shared" si="13"/>
        <v>14</v>
      </c>
      <c r="S104" s="7" t="str">
        <f t="shared" si="16"/>
        <v>分拣摆渡</v>
      </c>
    </row>
    <row r="105" spans="1:19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4"/>
        <v>武汉威伟机械</v>
      </c>
      <c r="L105" s="26" t="str">
        <f>VLOOKUP(N105,ch!$A$1:$B$31,2,0)</f>
        <v>鄂ABY277</v>
      </c>
      <c r="M105" s="26" t="s">
        <v>167</v>
      </c>
      <c r="N105" s="29" t="s">
        <v>191</v>
      </c>
      <c r="O105" s="7" t="str">
        <f t="shared" si="15"/>
        <v>9.6米</v>
      </c>
      <c r="P105" s="14">
        <v>14</v>
      </c>
      <c r="Q105" s="14">
        <v>0</v>
      </c>
      <c r="R105" s="14">
        <f t="shared" si="13"/>
        <v>14</v>
      </c>
      <c r="S105" s="7" t="str">
        <f t="shared" si="16"/>
        <v>分拣摆渡</v>
      </c>
    </row>
    <row r="106" spans="1:19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4"/>
        <v>武汉威伟机械</v>
      </c>
      <c r="L106" s="26" t="str">
        <f>VLOOKUP(N106,ch!$A$1:$B$31,2,0)</f>
        <v>鄂ABY277</v>
      </c>
      <c r="M106" s="26" t="s">
        <v>167</v>
      </c>
      <c r="N106" s="29" t="s">
        <v>191</v>
      </c>
      <c r="O106" s="7" t="str">
        <f t="shared" si="15"/>
        <v>9.6米</v>
      </c>
      <c r="P106" s="14">
        <v>14</v>
      </c>
      <c r="Q106" s="14">
        <v>0</v>
      </c>
      <c r="R106" s="14">
        <f t="shared" si="13"/>
        <v>14</v>
      </c>
      <c r="S106" s="7" t="str">
        <f t="shared" si="16"/>
        <v>分拣摆渡</v>
      </c>
    </row>
    <row r="107" spans="1:19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4"/>
        <v>武汉威伟机械</v>
      </c>
      <c r="L107" s="26" t="str">
        <f>VLOOKUP(N107,ch!$A$1:$B$31,2,0)</f>
        <v>鄂AZV377</v>
      </c>
      <c r="M107" s="26" t="s">
        <v>175</v>
      </c>
      <c r="N107" s="29" t="s">
        <v>239</v>
      </c>
      <c r="O107" s="7" t="str">
        <f t="shared" si="15"/>
        <v>9.6米</v>
      </c>
      <c r="P107" s="14">
        <v>14</v>
      </c>
      <c r="Q107" s="14">
        <v>0</v>
      </c>
      <c r="R107" s="14">
        <f t="shared" si="13"/>
        <v>14</v>
      </c>
      <c r="S107" s="7" t="str">
        <f t="shared" si="16"/>
        <v>分拣摆渡</v>
      </c>
    </row>
    <row r="108" spans="1:19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4"/>
        <v>武汉威伟机械</v>
      </c>
      <c r="L108" s="26" t="e">
        <f>VLOOKUP(N108,ch!$A$1:$B$31,2,0)</f>
        <v>#N/A</v>
      </c>
      <c r="M108" s="10"/>
      <c r="N108" s="29" t="s">
        <v>58</v>
      </c>
      <c r="O108" s="7" t="e">
        <f t="shared" si="15"/>
        <v>#N/A</v>
      </c>
      <c r="P108" s="14">
        <v>14</v>
      </c>
      <c r="Q108" s="14">
        <v>0</v>
      </c>
      <c r="R108" s="14">
        <f t="shared" ref="R108:R110" si="17">SUM(P108:Q108)</f>
        <v>14</v>
      </c>
      <c r="S108" s="7" t="str">
        <f t="shared" si="16"/>
        <v>分拣摆渡</v>
      </c>
    </row>
    <row r="109" spans="1:19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4"/>
        <v>武汉威伟机械</v>
      </c>
      <c r="L109" s="26" t="e">
        <f>VLOOKUP(N109,ch!$A$1:$B$31,2,0)</f>
        <v>#N/A</v>
      </c>
      <c r="M109" s="10"/>
      <c r="N109" s="29" t="s">
        <v>58</v>
      </c>
      <c r="O109" s="7" t="e">
        <f t="shared" si="15"/>
        <v>#N/A</v>
      </c>
      <c r="P109" s="14">
        <v>8</v>
      </c>
      <c r="Q109" s="14">
        <v>0</v>
      </c>
      <c r="R109" s="14">
        <f t="shared" si="17"/>
        <v>8</v>
      </c>
      <c r="S109" s="7" t="str">
        <f t="shared" si="16"/>
        <v>分拣摆渡</v>
      </c>
    </row>
    <row r="110" spans="1:19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4"/>
        <v>武汉威伟机械</v>
      </c>
      <c r="L110" s="26" t="str">
        <f>VLOOKUP(N110,ch!$A$1:$B$31,2,0)</f>
        <v>鄂AFX299</v>
      </c>
      <c r="M110" s="10"/>
      <c r="N110" s="29" t="s">
        <v>118</v>
      </c>
      <c r="O110" s="7" t="str">
        <f t="shared" si="15"/>
        <v>9.6米</v>
      </c>
      <c r="P110" s="14">
        <v>2</v>
      </c>
      <c r="Q110" s="14">
        <v>1</v>
      </c>
      <c r="R110" s="14">
        <f t="shared" si="17"/>
        <v>3</v>
      </c>
      <c r="S110" s="7" t="str">
        <f t="shared" si="16"/>
        <v>分拣摆渡</v>
      </c>
    </row>
    <row r="111" spans="1:19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4"/>
        <v>武汉威伟机械</v>
      </c>
      <c r="L111" s="26" t="str">
        <f>VLOOKUP(N111,ch!$A$1:$B$31,2,0)</f>
        <v>鄂AFX299</v>
      </c>
      <c r="M111" s="10"/>
      <c r="N111" s="29" t="s">
        <v>118</v>
      </c>
      <c r="O111" s="7" t="str">
        <f t="shared" si="15"/>
        <v>9.6米</v>
      </c>
      <c r="P111" s="14">
        <v>2</v>
      </c>
      <c r="Q111" s="14">
        <v>0</v>
      </c>
      <c r="R111" s="14">
        <f t="shared" ref="R111:R117" si="18">SUM(P111:Q111)</f>
        <v>2</v>
      </c>
      <c r="S111" s="7" t="str">
        <f t="shared" si="16"/>
        <v>分拣摆渡</v>
      </c>
    </row>
    <row r="112" spans="1:19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4"/>
        <v>武汉威伟机械</v>
      </c>
      <c r="L112" s="26" t="str">
        <f>VLOOKUP(N112,ch!$A$1:$B$31,2,0)</f>
        <v>鄂AFX299</v>
      </c>
      <c r="M112" s="10"/>
      <c r="N112" s="29" t="s">
        <v>118</v>
      </c>
      <c r="O112" s="7" t="str">
        <f t="shared" si="15"/>
        <v>9.6米</v>
      </c>
      <c r="P112" s="14">
        <v>2</v>
      </c>
      <c r="Q112" s="14">
        <v>0</v>
      </c>
      <c r="R112" s="14">
        <f t="shared" si="18"/>
        <v>2</v>
      </c>
      <c r="S112" s="7" t="str">
        <f t="shared" si="16"/>
        <v>分拣摆渡</v>
      </c>
    </row>
    <row r="113" spans="1:19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4"/>
        <v>武汉威伟机械</v>
      </c>
      <c r="L113" s="26" t="str">
        <f>VLOOKUP(N113,ch!$A$1:$B$31,2,0)</f>
        <v>鄂AFX299</v>
      </c>
      <c r="M113" s="10"/>
      <c r="N113" s="29" t="s">
        <v>118</v>
      </c>
      <c r="O113" s="7" t="str">
        <f t="shared" si="15"/>
        <v>9.6米</v>
      </c>
      <c r="P113" s="14">
        <v>2</v>
      </c>
      <c r="Q113" s="14">
        <v>1</v>
      </c>
      <c r="R113" s="14">
        <f t="shared" si="18"/>
        <v>3</v>
      </c>
      <c r="S113" s="7" t="str">
        <f t="shared" si="16"/>
        <v>分拣摆渡</v>
      </c>
    </row>
    <row r="114" spans="1:19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4"/>
        <v>武汉威伟机械</v>
      </c>
      <c r="L114" s="26" t="str">
        <f>VLOOKUP(N114,ch!$A$1:$B$31,2,0)</f>
        <v>鄂AFX299</v>
      </c>
      <c r="M114" s="10"/>
      <c r="N114" s="29" t="s">
        <v>118</v>
      </c>
      <c r="O114" s="7" t="str">
        <f t="shared" si="15"/>
        <v>9.6米</v>
      </c>
      <c r="P114" s="14">
        <v>2</v>
      </c>
      <c r="Q114" s="14">
        <v>0</v>
      </c>
      <c r="R114" s="14">
        <f t="shared" si="18"/>
        <v>2</v>
      </c>
      <c r="S114" s="7" t="str">
        <f t="shared" si="16"/>
        <v>分拣摆渡</v>
      </c>
    </row>
    <row r="115" spans="1:19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4"/>
        <v>武汉威伟机械</v>
      </c>
      <c r="L115" s="26" t="str">
        <f>VLOOKUP(N115,ch!$A$1:$B$31,2,0)</f>
        <v>鄂AFX299</v>
      </c>
      <c r="M115" s="10"/>
      <c r="N115" s="29" t="s">
        <v>118</v>
      </c>
      <c r="O115" s="7" t="str">
        <f t="shared" si="15"/>
        <v>9.6米</v>
      </c>
      <c r="P115" s="14">
        <v>4</v>
      </c>
      <c r="Q115" s="14">
        <v>0</v>
      </c>
      <c r="R115" s="14">
        <f t="shared" si="18"/>
        <v>4</v>
      </c>
      <c r="S115" s="7" t="str">
        <f t="shared" si="16"/>
        <v>分拣摆渡</v>
      </c>
    </row>
    <row r="116" spans="1:19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4"/>
        <v>武汉威伟机械</v>
      </c>
      <c r="L116" s="26" t="str">
        <f>VLOOKUP(N116,ch!$A$1:$B$31,2,0)</f>
        <v>鄂AFX299</v>
      </c>
      <c r="M116" s="10"/>
      <c r="N116" s="29" t="s">
        <v>118</v>
      </c>
      <c r="O116" s="7" t="str">
        <f t="shared" si="15"/>
        <v>9.6米</v>
      </c>
      <c r="P116" s="14">
        <v>1</v>
      </c>
      <c r="Q116" s="14">
        <v>0</v>
      </c>
      <c r="R116" s="14">
        <f t="shared" si="18"/>
        <v>1</v>
      </c>
      <c r="S116" s="7" t="str">
        <f t="shared" si="16"/>
        <v>分拣摆渡</v>
      </c>
    </row>
    <row r="117" spans="1:19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4"/>
        <v>武汉威伟机械</v>
      </c>
      <c r="L117" s="26" t="str">
        <f>VLOOKUP(N117,ch!$A$1:$B$31,2,0)</f>
        <v>鄂AFX299</v>
      </c>
      <c r="M117" s="10"/>
      <c r="N117" s="29" t="s">
        <v>118</v>
      </c>
      <c r="O117" s="7" t="str">
        <f t="shared" si="15"/>
        <v>9.6米</v>
      </c>
      <c r="P117" s="14">
        <v>1</v>
      </c>
      <c r="Q117" s="14">
        <v>1</v>
      </c>
      <c r="R117" s="14">
        <f t="shared" si="18"/>
        <v>2</v>
      </c>
      <c r="S117" s="7" t="str">
        <f t="shared" si="16"/>
        <v>分拣摆渡</v>
      </c>
    </row>
    <row r="118" spans="1:19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4"/>
        <v>武汉威伟机械</v>
      </c>
      <c r="L118" s="26" t="s">
        <v>163</v>
      </c>
      <c r="M118" s="26" t="s">
        <v>163</v>
      </c>
      <c r="N118" s="29" t="s">
        <v>79</v>
      </c>
      <c r="O118" s="7" t="str">
        <f>IF(L118&lt;&gt;"","9.6米","--")</f>
        <v>9.6米</v>
      </c>
      <c r="P118" s="14">
        <v>11</v>
      </c>
      <c r="Q118" s="14">
        <v>0</v>
      </c>
      <c r="R118" s="14">
        <f>SUM(P118:Q118)</f>
        <v>11</v>
      </c>
      <c r="S118" s="7" t="str">
        <f t="shared" si="16"/>
        <v>分拣摆渡</v>
      </c>
    </row>
    <row r="119" spans="1:19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4"/>
        <v>武汉威伟机械</v>
      </c>
      <c r="L119" s="26" t="str">
        <f>VLOOKUP(N119,ch!$A$1:$B$31,2,0)</f>
        <v>鄂AZR876</v>
      </c>
      <c r="M119" s="26" t="s">
        <v>163</v>
      </c>
      <c r="N119" s="29" t="s">
        <v>372</v>
      </c>
      <c r="O119" s="7" t="str">
        <f t="shared" ref="O119:O130" si="19">IF(L119&lt;&gt;"","9.6米","--")</f>
        <v>9.6米</v>
      </c>
      <c r="P119" s="14">
        <v>14</v>
      </c>
      <c r="Q119" s="14">
        <v>0</v>
      </c>
      <c r="R119" s="14">
        <f>SUM(P119:Q119)</f>
        <v>14</v>
      </c>
      <c r="S119" s="7" t="str">
        <f t="shared" si="16"/>
        <v>分拣摆渡</v>
      </c>
    </row>
    <row r="120" spans="1:19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4"/>
        <v>武汉威伟机械</v>
      </c>
      <c r="L120" s="26" t="str">
        <f>VLOOKUP(N120,ch!$A$1:$B$31,2,0)</f>
        <v>鄂AZR876</v>
      </c>
      <c r="M120" s="26" t="s">
        <v>163</v>
      </c>
      <c r="N120" s="29" t="s">
        <v>372</v>
      </c>
      <c r="O120" s="7" t="str">
        <f t="shared" si="19"/>
        <v>9.6米</v>
      </c>
      <c r="P120" s="14">
        <v>14</v>
      </c>
      <c r="Q120" s="14">
        <v>0</v>
      </c>
      <c r="R120" s="14">
        <f t="shared" ref="R120:R122" si="20">SUM(P120:Q120)</f>
        <v>14</v>
      </c>
      <c r="S120" s="7" t="str">
        <f t="shared" si="16"/>
        <v>分拣摆渡</v>
      </c>
    </row>
    <row r="121" spans="1:19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4"/>
        <v>武汉威伟机械</v>
      </c>
      <c r="L121" s="26" t="str">
        <f>VLOOKUP(N121,ch!$A$1:$B$31,2,0)</f>
        <v>鄂AZR876</v>
      </c>
      <c r="M121" s="26" t="s">
        <v>163</v>
      </c>
      <c r="N121" s="29" t="s">
        <v>372</v>
      </c>
      <c r="O121" s="7" t="str">
        <f t="shared" si="19"/>
        <v>9.6米</v>
      </c>
      <c r="P121" s="14">
        <v>14</v>
      </c>
      <c r="Q121" s="14">
        <v>0</v>
      </c>
      <c r="R121" s="14">
        <f t="shared" si="20"/>
        <v>14</v>
      </c>
      <c r="S121" s="7" t="str">
        <f t="shared" si="16"/>
        <v>分拣摆渡</v>
      </c>
    </row>
    <row r="122" spans="1:19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4"/>
        <v>武汉威伟机械</v>
      </c>
      <c r="L122" s="26" t="str">
        <f>VLOOKUP(N122,ch!$A$1:$B$31,2,0)</f>
        <v>鄂AZR876</v>
      </c>
      <c r="M122" s="26" t="s">
        <v>163</v>
      </c>
      <c r="N122" s="29" t="s">
        <v>372</v>
      </c>
      <c r="O122" s="7" t="str">
        <f t="shared" si="19"/>
        <v>9.6米</v>
      </c>
      <c r="P122" s="14">
        <v>14</v>
      </c>
      <c r="Q122" s="14">
        <v>0</v>
      </c>
      <c r="R122" s="14">
        <f t="shared" si="20"/>
        <v>14</v>
      </c>
      <c r="S122" s="7" t="str">
        <f t="shared" si="16"/>
        <v>分拣摆渡</v>
      </c>
    </row>
    <row r="123" spans="1:19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4"/>
        <v>武汉威伟机械</v>
      </c>
      <c r="L123" s="26" t="str">
        <f>VLOOKUP(N123,ch!$A$1:$B$31,2,0)</f>
        <v>鄂AZR876</v>
      </c>
      <c r="M123" s="10"/>
      <c r="N123" s="29" t="s">
        <v>372</v>
      </c>
      <c r="O123" s="7" t="str">
        <f t="shared" si="19"/>
        <v>9.6米</v>
      </c>
      <c r="P123" s="14">
        <v>14</v>
      </c>
      <c r="Q123" s="14">
        <v>0</v>
      </c>
      <c r="R123" s="14">
        <f t="shared" ref="R123:R130" si="21">SUM(P123:Q123)</f>
        <v>14</v>
      </c>
      <c r="S123" s="7" t="str">
        <f t="shared" si="16"/>
        <v>分拣摆渡</v>
      </c>
    </row>
    <row r="124" spans="1:19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4"/>
        <v>武汉威伟机械</v>
      </c>
      <c r="L124" s="26" t="e">
        <f>VLOOKUP(N124,ch!$A$1:$B$31,2,0)</f>
        <v>#N/A</v>
      </c>
      <c r="M124" s="10"/>
      <c r="N124" s="29" t="s">
        <v>58</v>
      </c>
      <c r="O124" s="7" t="e">
        <f t="shared" si="19"/>
        <v>#N/A</v>
      </c>
      <c r="P124" s="14">
        <v>12</v>
      </c>
      <c r="Q124" s="14">
        <v>0</v>
      </c>
      <c r="R124" s="14">
        <f t="shared" si="21"/>
        <v>12</v>
      </c>
      <c r="S124" s="7" t="str">
        <f t="shared" si="16"/>
        <v>分拣摆渡</v>
      </c>
    </row>
    <row r="125" spans="1:19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4"/>
        <v>武汉威伟机械</v>
      </c>
      <c r="L125" s="26" t="str">
        <f>VLOOKUP(N125,ch!$A$1:$B$31,2,0)</f>
        <v>鄂AF1588</v>
      </c>
      <c r="M125" s="10"/>
      <c r="N125" s="29" t="s">
        <v>117</v>
      </c>
      <c r="O125" s="7" t="str">
        <f t="shared" si="19"/>
        <v>9.6米</v>
      </c>
      <c r="P125" s="14">
        <v>14</v>
      </c>
      <c r="Q125" s="14">
        <v>0</v>
      </c>
      <c r="R125" s="14">
        <f t="shared" si="21"/>
        <v>14</v>
      </c>
      <c r="S125" s="7" t="str">
        <f t="shared" si="16"/>
        <v>分拣摆渡</v>
      </c>
    </row>
    <row r="126" spans="1:19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4"/>
        <v>武汉威伟机械</v>
      </c>
      <c r="L126" s="26" t="str">
        <f>VLOOKUP(N126,ch!$A$1:$B$31,2,0)</f>
        <v>鄂AF1588</v>
      </c>
      <c r="M126" s="10"/>
      <c r="N126" s="29" t="s">
        <v>117</v>
      </c>
      <c r="O126" s="7" t="str">
        <f t="shared" si="19"/>
        <v>9.6米</v>
      </c>
      <c r="P126" s="14">
        <v>14</v>
      </c>
      <c r="Q126" s="14">
        <v>0</v>
      </c>
      <c r="R126" s="14">
        <f t="shared" si="21"/>
        <v>14</v>
      </c>
      <c r="S126" s="7" t="str">
        <f t="shared" si="16"/>
        <v>分拣摆渡</v>
      </c>
    </row>
    <row r="127" spans="1:19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4"/>
        <v>武汉威伟机械</v>
      </c>
      <c r="L127" s="26" t="str">
        <f>VLOOKUP(N127,ch!$A$1:$B$31,2,0)</f>
        <v>鄂AF1588</v>
      </c>
      <c r="M127" s="10"/>
      <c r="N127" s="29" t="s">
        <v>117</v>
      </c>
      <c r="O127" s="7" t="str">
        <f t="shared" si="19"/>
        <v>9.6米</v>
      </c>
      <c r="P127" s="14">
        <v>14</v>
      </c>
      <c r="Q127" s="14">
        <v>0</v>
      </c>
      <c r="R127" s="14">
        <f t="shared" si="21"/>
        <v>14</v>
      </c>
      <c r="S127" s="7" t="str">
        <f t="shared" si="16"/>
        <v>分拣摆渡</v>
      </c>
    </row>
    <row r="128" spans="1:19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4"/>
        <v>武汉威伟机械</v>
      </c>
      <c r="L128" s="26" t="str">
        <f>VLOOKUP(N128,ch!$A$1:$B$31,2,0)</f>
        <v>鄂AF1588</v>
      </c>
      <c r="M128" s="10"/>
      <c r="N128" s="29" t="s">
        <v>117</v>
      </c>
      <c r="O128" s="7" t="str">
        <f t="shared" si="19"/>
        <v>9.6米</v>
      </c>
      <c r="P128" s="14">
        <v>14</v>
      </c>
      <c r="Q128" s="14">
        <v>0</v>
      </c>
      <c r="R128" s="14">
        <f t="shared" si="21"/>
        <v>14</v>
      </c>
      <c r="S128" s="7" t="str">
        <f t="shared" si="16"/>
        <v>分拣摆渡</v>
      </c>
    </row>
    <row r="129" spans="1:19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4"/>
        <v>武汉威伟机械</v>
      </c>
      <c r="L129" s="26" t="str">
        <f>VLOOKUP(N129,ch!$A$1:$B$31,2,0)</f>
        <v>鄂AF1588</v>
      </c>
      <c r="M129" s="10"/>
      <c r="N129" s="29" t="s">
        <v>117</v>
      </c>
      <c r="O129" s="7" t="str">
        <f t="shared" si="19"/>
        <v>9.6米</v>
      </c>
      <c r="P129" s="14">
        <v>14</v>
      </c>
      <c r="Q129" s="14">
        <v>0</v>
      </c>
      <c r="R129" s="14">
        <f t="shared" si="21"/>
        <v>14</v>
      </c>
      <c r="S129" s="7" t="str">
        <f t="shared" si="16"/>
        <v>分拣摆渡</v>
      </c>
    </row>
    <row r="130" spans="1:19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4"/>
        <v>武汉威伟机械</v>
      </c>
      <c r="L130" s="26" t="str">
        <f>VLOOKUP(N130,ch!$A$1:$B$31,2,0)</f>
        <v>鄂AF1588</v>
      </c>
      <c r="M130" s="10"/>
      <c r="N130" s="29" t="s">
        <v>117</v>
      </c>
      <c r="O130" s="7" t="str">
        <f t="shared" si="19"/>
        <v>9.6米</v>
      </c>
      <c r="P130" s="14">
        <v>14</v>
      </c>
      <c r="Q130" s="14">
        <v>0</v>
      </c>
      <c r="R130" s="14">
        <f t="shared" si="21"/>
        <v>14</v>
      </c>
      <c r="S130" s="7" t="str">
        <f t="shared" si="16"/>
        <v>分拣摆渡</v>
      </c>
    </row>
    <row r="131" spans="1:19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22">IF(A131&lt;&gt;"","武汉威伟机械","------")</f>
        <v>武汉威伟机械</v>
      </c>
      <c r="L131" s="26" t="str">
        <f>VLOOKUP(N131,ch!$A$1:$B$31,2,0)</f>
        <v>鄂AHB101</v>
      </c>
      <c r="M131" s="10" t="s">
        <v>168</v>
      </c>
      <c r="N131" s="29" t="s">
        <v>51</v>
      </c>
      <c r="O131" s="7" t="str">
        <f t="shared" ref="O131:O160" si="23">IF(A131&lt;&gt;"","9.6米","--")</f>
        <v>9.6米</v>
      </c>
      <c r="P131" s="14">
        <v>8</v>
      </c>
      <c r="Q131" s="14">
        <v>0</v>
      </c>
      <c r="R131" s="14">
        <f t="shared" ref="R131:R160" si="24">SUM(P131:Q131)</f>
        <v>8</v>
      </c>
      <c r="S131" s="7" t="str">
        <f t="shared" ref="S131:S160" si="25">IF(A131&lt;&gt;"","分拣摆渡","----")</f>
        <v>分拣摆渡</v>
      </c>
    </row>
    <row r="132" spans="1:19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22"/>
        <v>武汉威伟机械</v>
      </c>
      <c r="L132" s="26" t="e">
        <f>VLOOKUP(N132,ch!$A$1:$B$31,2,0)</f>
        <v>#N/A</v>
      </c>
      <c r="M132" s="10" t="s">
        <v>176</v>
      </c>
      <c r="N132" s="29" t="s">
        <v>242</v>
      </c>
      <c r="O132" s="7" t="str">
        <f t="shared" si="23"/>
        <v>9.6米</v>
      </c>
      <c r="P132" s="14">
        <v>14</v>
      </c>
      <c r="Q132" s="14">
        <v>0</v>
      </c>
      <c r="R132" s="14">
        <f t="shared" si="24"/>
        <v>14</v>
      </c>
      <c r="S132" s="7" t="str">
        <f t="shared" si="25"/>
        <v>分拣摆渡</v>
      </c>
    </row>
    <row r="133" spans="1:19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22"/>
        <v>武汉威伟机械</v>
      </c>
      <c r="L133" s="26" t="str">
        <f>VLOOKUP(N133,ch!$A$1:$B$31,2,0)</f>
        <v>鄂FJU350</v>
      </c>
      <c r="M133" s="10" t="s">
        <v>24</v>
      </c>
      <c r="N133" s="29" t="s">
        <v>48</v>
      </c>
      <c r="O133" s="7" t="str">
        <f t="shared" si="23"/>
        <v>9.6米</v>
      </c>
      <c r="P133" s="14">
        <v>14</v>
      </c>
      <c r="Q133" s="14">
        <v>0</v>
      </c>
      <c r="R133" s="14">
        <f t="shared" si="24"/>
        <v>14</v>
      </c>
      <c r="S133" s="7" t="str">
        <f t="shared" si="25"/>
        <v>分拣摆渡</v>
      </c>
    </row>
    <row r="134" spans="1:19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22"/>
        <v>武汉威伟机械</v>
      </c>
      <c r="L134" s="26" t="str">
        <f>VLOOKUP(N134,ch!$A$1:$B$31,2,0)</f>
        <v>鄂ALU291</v>
      </c>
      <c r="M134" s="10" t="s">
        <v>181</v>
      </c>
      <c r="N134" s="29" t="s">
        <v>197</v>
      </c>
      <c r="O134" s="7" t="str">
        <f t="shared" si="23"/>
        <v>9.6米</v>
      </c>
      <c r="P134" s="14">
        <v>14</v>
      </c>
      <c r="Q134" s="14">
        <v>0</v>
      </c>
      <c r="R134" s="14">
        <f>SUM(P134:Q134)</f>
        <v>14</v>
      </c>
      <c r="S134" s="7" t="str">
        <f t="shared" si="25"/>
        <v>分拣摆渡</v>
      </c>
    </row>
    <row r="135" spans="1:19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22"/>
        <v>武汉威伟机械</v>
      </c>
      <c r="L135" s="26" t="e">
        <f>VLOOKUP(N135,ch!$A$1:$B$31,2,0)</f>
        <v>#N/A</v>
      </c>
      <c r="M135" s="10" t="s">
        <v>164</v>
      </c>
      <c r="N135" s="29" t="s">
        <v>58</v>
      </c>
      <c r="O135" s="7" t="str">
        <f t="shared" si="23"/>
        <v>9.6米</v>
      </c>
      <c r="P135" s="14">
        <v>12</v>
      </c>
      <c r="Q135" s="14">
        <v>0</v>
      </c>
      <c r="R135" s="14">
        <f>SUM(P135:Q135)</f>
        <v>12</v>
      </c>
      <c r="S135" s="7" t="str">
        <f t="shared" si="25"/>
        <v>分拣摆渡</v>
      </c>
    </row>
    <row r="136" spans="1:19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22"/>
        <v>武汉威伟机械</v>
      </c>
      <c r="L136" s="26" t="e">
        <f>VLOOKUP(N136,ch!$A$1:$B$31,2,0)</f>
        <v>#N/A</v>
      </c>
      <c r="M136" s="10" t="s">
        <v>164</v>
      </c>
      <c r="N136" s="29" t="s">
        <v>58</v>
      </c>
      <c r="O136" s="7" t="str">
        <f t="shared" si="23"/>
        <v>9.6米</v>
      </c>
      <c r="P136" s="14">
        <v>14</v>
      </c>
      <c r="Q136" s="14">
        <v>0</v>
      </c>
      <c r="R136" s="14">
        <f t="shared" si="24"/>
        <v>14</v>
      </c>
      <c r="S136" s="7" t="str">
        <f t="shared" si="25"/>
        <v>分拣摆渡</v>
      </c>
    </row>
    <row r="137" spans="1:19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22"/>
        <v>武汉威伟机械</v>
      </c>
      <c r="L137" s="26" t="str">
        <f>VLOOKUP(N137,ch!$A$1:$B$31,2,0)</f>
        <v>鄂AZV377</v>
      </c>
      <c r="M137" s="10" t="s">
        <v>175</v>
      </c>
      <c r="N137" s="29" t="s">
        <v>239</v>
      </c>
      <c r="O137" s="7" t="str">
        <f t="shared" si="23"/>
        <v>9.6米</v>
      </c>
      <c r="P137" s="14">
        <v>8</v>
      </c>
      <c r="Q137" s="14">
        <v>0</v>
      </c>
      <c r="R137" s="14">
        <f t="shared" si="24"/>
        <v>8</v>
      </c>
      <c r="S137" s="7" t="str">
        <f t="shared" si="25"/>
        <v>分拣摆渡</v>
      </c>
    </row>
    <row r="138" spans="1:19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22"/>
        <v>武汉威伟机械</v>
      </c>
      <c r="L138" s="26" t="str">
        <f>VLOOKUP(N138,ch!$A$1:$B$31,2,0)</f>
        <v>鄂AZV377</v>
      </c>
      <c r="M138" s="10" t="s">
        <v>175</v>
      </c>
      <c r="N138" s="29" t="s">
        <v>239</v>
      </c>
      <c r="O138" s="7" t="str">
        <f t="shared" si="23"/>
        <v>9.6米</v>
      </c>
      <c r="P138" s="14">
        <v>9</v>
      </c>
      <c r="Q138" s="14">
        <v>0</v>
      </c>
      <c r="R138" s="14">
        <f t="shared" si="24"/>
        <v>9</v>
      </c>
      <c r="S138" s="7" t="str">
        <f t="shared" si="25"/>
        <v>分拣摆渡</v>
      </c>
    </row>
    <row r="139" spans="1:19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22"/>
        <v>武汉威伟机械</v>
      </c>
      <c r="L139" s="26" t="str">
        <f>VLOOKUP(N139,ch!$A$1:$B$31,2,0)</f>
        <v>鄂AZV377</v>
      </c>
      <c r="M139" s="10" t="s">
        <v>175</v>
      </c>
      <c r="N139" s="29" t="s">
        <v>239</v>
      </c>
      <c r="O139" s="7" t="str">
        <f t="shared" si="23"/>
        <v>9.6米</v>
      </c>
      <c r="P139" s="14">
        <v>14</v>
      </c>
      <c r="Q139" s="14">
        <v>0</v>
      </c>
      <c r="R139" s="14">
        <f t="shared" si="24"/>
        <v>14</v>
      </c>
      <c r="S139" s="7" t="str">
        <f t="shared" si="25"/>
        <v>分拣摆渡</v>
      </c>
    </row>
    <row r="140" spans="1:19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22"/>
        <v>武汉威伟机械</v>
      </c>
      <c r="L140" s="26" t="str">
        <f>VLOOKUP(N140,ch!$A$1:$B$31,2,0)</f>
        <v>鄂AZR876</v>
      </c>
      <c r="M140" s="10" t="s">
        <v>163</v>
      </c>
      <c r="N140" s="29" t="s">
        <v>372</v>
      </c>
      <c r="O140" s="7" t="str">
        <f t="shared" si="23"/>
        <v>9.6米</v>
      </c>
      <c r="P140" s="14">
        <v>12</v>
      </c>
      <c r="Q140" s="14">
        <v>0</v>
      </c>
      <c r="R140" s="14">
        <f t="shared" si="24"/>
        <v>12</v>
      </c>
      <c r="S140" s="7" t="str">
        <f t="shared" si="25"/>
        <v>分拣摆渡</v>
      </c>
    </row>
    <row r="141" spans="1:19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22"/>
        <v>武汉威伟机械</v>
      </c>
      <c r="L141" s="26" t="str">
        <f>VLOOKUP(N141,ch!$A$1:$B$31,2,0)</f>
        <v>鄂AF1588</v>
      </c>
      <c r="M141" s="10" t="s">
        <v>162</v>
      </c>
      <c r="N141" s="29" t="s">
        <v>117</v>
      </c>
      <c r="O141" s="7" t="str">
        <f t="shared" si="23"/>
        <v>9.6米</v>
      </c>
      <c r="P141" s="14">
        <v>12</v>
      </c>
      <c r="Q141" s="14">
        <v>0</v>
      </c>
      <c r="R141" s="14">
        <f t="shared" si="24"/>
        <v>12</v>
      </c>
      <c r="S141" s="7" t="str">
        <f t="shared" si="25"/>
        <v>分拣摆渡</v>
      </c>
    </row>
    <row r="142" spans="1:19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22"/>
        <v>武汉威伟机械</v>
      </c>
      <c r="L142" s="26" t="str">
        <f>VLOOKUP(N142,ch!$A$1:$B$31,2,0)</f>
        <v>鄂AF1588</v>
      </c>
      <c r="M142" s="10" t="s">
        <v>162</v>
      </c>
      <c r="N142" s="29" t="s">
        <v>117</v>
      </c>
      <c r="O142" s="7" t="str">
        <f t="shared" si="23"/>
        <v>9.6米</v>
      </c>
      <c r="P142" s="14">
        <v>14</v>
      </c>
      <c r="Q142" s="14">
        <v>0</v>
      </c>
      <c r="R142" s="14">
        <f t="shared" si="24"/>
        <v>14</v>
      </c>
      <c r="S142" s="7" t="str">
        <f t="shared" si="25"/>
        <v>分拣摆渡</v>
      </c>
    </row>
    <row r="143" spans="1:19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22"/>
        <v>武汉威伟机械</v>
      </c>
      <c r="L143" s="26" t="str">
        <f>VLOOKUP(N143,ch!$A$1:$B$31,2,0)</f>
        <v>鄂AF1588</v>
      </c>
      <c r="M143" s="10" t="s">
        <v>162</v>
      </c>
      <c r="N143" s="29" t="s">
        <v>117</v>
      </c>
      <c r="O143" s="7" t="str">
        <f t="shared" si="23"/>
        <v>9.6米</v>
      </c>
      <c r="P143" s="14">
        <v>14</v>
      </c>
      <c r="Q143" s="14">
        <v>0</v>
      </c>
      <c r="R143" s="14">
        <f t="shared" si="24"/>
        <v>14</v>
      </c>
      <c r="S143" s="7" t="str">
        <f t="shared" si="25"/>
        <v>分拣摆渡</v>
      </c>
    </row>
    <row r="144" spans="1:19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22"/>
        <v>武汉威伟机械</v>
      </c>
      <c r="L144" s="26" t="str">
        <f>VLOOKUP(N144,ch!$A$1:$B$31,2,0)</f>
        <v>鄂AF1588</v>
      </c>
      <c r="M144" s="10" t="s">
        <v>162</v>
      </c>
      <c r="N144" s="29" t="s">
        <v>117</v>
      </c>
      <c r="O144" s="7" t="str">
        <f t="shared" si="23"/>
        <v>9.6米</v>
      </c>
      <c r="P144" s="14">
        <v>14</v>
      </c>
      <c r="Q144" s="14">
        <v>0</v>
      </c>
      <c r="R144" s="14">
        <f t="shared" si="24"/>
        <v>14</v>
      </c>
      <c r="S144" s="7" t="str">
        <f t="shared" si="25"/>
        <v>分拣摆渡</v>
      </c>
    </row>
    <row r="145" spans="1:19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22"/>
        <v>武汉威伟机械</v>
      </c>
      <c r="L145" s="26" t="str">
        <f>VLOOKUP(N145,ch!$A$1:$B$31,2,0)</f>
        <v>鄂AF1588</v>
      </c>
      <c r="M145" s="10" t="s">
        <v>162</v>
      </c>
      <c r="N145" s="29" t="s">
        <v>117</v>
      </c>
      <c r="O145" s="7" t="str">
        <f t="shared" si="23"/>
        <v>9.6米</v>
      </c>
      <c r="P145" s="14">
        <v>14</v>
      </c>
      <c r="Q145" s="14">
        <v>0</v>
      </c>
      <c r="R145" s="14">
        <f t="shared" si="24"/>
        <v>14</v>
      </c>
      <c r="S145" s="7" t="str">
        <f t="shared" si="25"/>
        <v>分拣摆渡</v>
      </c>
    </row>
    <row r="146" spans="1:19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22"/>
        <v>武汉威伟机械</v>
      </c>
      <c r="L146" s="26" t="str">
        <f>VLOOKUP(N146,ch!$A$1:$B$31,2,0)</f>
        <v>鄂AF1588</v>
      </c>
      <c r="M146" s="10" t="s">
        <v>162</v>
      </c>
      <c r="N146" s="29" t="s">
        <v>117</v>
      </c>
      <c r="O146" s="7" t="str">
        <f t="shared" si="23"/>
        <v>9.6米</v>
      </c>
      <c r="P146" s="14">
        <v>14</v>
      </c>
      <c r="Q146" s="14">
        <v>0</v>
      </c>
      <c r="R146" s="14">
        <f t="shared" si="24"/>
        <v>14</v>
      </c>
      <c r="S146" s="7" t="str">
        <f t="shared" si="25"/>
        <v>分拣摆渡</v>
      </c>
    </row>
    <row r="147" spans="1:19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22"/>
        <v>武汉威伟机械</v>
      </c>
      <c r="L147" s="26" t="e">
        <f>VLOOKUP(N147,ch!$A$1:$B$31,2,0)</f>
        <v>#N/A</v>
      </c>
      <c r="M147" s="10" t="s">
        <v>164</v>
      </c>
      <c r="N147" s="29" t="s">
        <v>58</v>
      </c>
      <c r="O147" s="7" t="str">
        <f t="shared" si="23"/>
        <v>9.6米</v>
      </c>
      <c r="P147" s="14">
        <v>14</v>
      </c>
      <c r="Q147" s="14">
        <v>0</v>
      </c>
      <c r="R147" s="14">
        <f t="shared" si="24"/>
        <v>14</v>
      </c>
      <c r="S147" s="7" t="str">
        <f t="shared" si="25"/>
        <v>分拣摆渡</v>
      </c>
    </row>
    <row r="148" spans="1:19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22"/>
        <v>武汉威伟机械</v>
      </c>
      <c r="L148" s="26" t="str">
        <f>VLOOKUP(N148,ch!$A$1:$B$31,2,0)</f>
        <v>鄂AZR876</v>
      </c>
      <c r="M148" s="10" t="s">
        <v>163</v>
      </c>
      <c r="N148" s="29" t="s">
        <v>372</v>
      </c>
      <c r="O148" s="7" t="str">
        <f t="shared" si="23"/>
        <v>9.6米</v>
      </c>
      <c r="P148" s="14">
        <v>12</v>
      </c>
      <c r="Q148" s="14">
        <v>0</v>
      </c>
      <c r="R148" s="14">
        <f t="shared" si="24"/>
        <v>12</v>
      </c>
      <c r="S148" s="7" t="str">
        <f t="shared" si="25"/>
        <v>分拣摆渡</v>
      </c>
    </row>
    <row r="149" spans="1:19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22"/>
        <v>武汉威伟机械</v>
      </c>
      <c r="L149" s="26" t="str">
        <f>VLOOKUP(N149,ch!$A$1:$B$31,2,0)</f>
        <v>鄂AZR876</v>
      </c>
      <c r="M149" s="10" t="s">
        <v>163</v>
      </c>
      <c r="N149" s="29" t="s">
        <v>372</v>
      </c>
      <c r="O149" s="7" t="str">
        <f t="shared" si="23"/>
        <v>9.6米</v>
      </c>
      <c r="P149" s="14">
        <v>14</v>
      </c>
      <c r="Q149" s="14">
        <v>0</v>
      </c>
      <c r="R149" s="14">
        <f t="shared" si="24"/>
        <v>14</v>
      </c>
      <c r="S149" s="7" t="str">
        <f t="shared" si="25"/>
        <v>分拣摆渡</v>
      </c>
    </row>
    <row r="150" spans="1:19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22"/>
        <v>武汉威伟机械</v>
      </c>
      <c r="L150" s="26" t="str">
        <f>VLOOKUP(N150,ch!$A$1:$B$31,2,0)</f>
        <v>鄂AZR876</v>
      </c>
      <c r="M150" s="10" t="s">
        <v>163</v>
      </c>
      <c r="N150" s="29" t="s">
        <v>372</v>
      </c>
      <c r="O150" s="7" t="str">
        <f t="shared" si="23"/>
        <v>9.6米</v>
      </c>
      <c r="P150" s="14">
        <v>14</v>
      </c>
      <c r="Q150" s="14">
        <v>0</v>
      </c>
      <c r="R150" s="14">
        <f t="shared" si="24"/>
        <v>14</v>
      </c>
      <c r="S150" s="7" t="str">
        <f t="shared" si="25"/>
        <v>分拣摆渡</v>
      </c>
    </row>
    <row r="151" spans="1:19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22"/>
        <v>武汉威伟机械</v>
      </c>
      <c r="L151" s="26" t="str">
        <f>VLOOKUP(N151,ch!$A$1:$B$31,2,0)</f>
        <v>鄂AZR876</v>
      </c>
      <c r="M151" s="10" t="s">
        <v>163</v>
      </c>
      <c r="N151" s="29" t="s">
        <v>372</v>
      </c>
      <c r="O151" s="7" t="str">
        <f t="shared" si="23"/>
        <v>9.6米</v>
      </c>
      <c r="P151" s="14">
        <v>12</v>
      </c>
      <c r="Q151" s="14">
        <v>0</v>
      </c>
      <c r="R151" s="14">
        <f t="shared" si="24"/>
        <v>12</v>
      </c>
      <c r="S151" s="7" t="str">
        <f t="shared" si="25"/>
        <v>分拣摆渡</v>
      </c>
    </row>
    <row r="152" spans="1:19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22"/>
        <v>武汉威伟机械</v>
      </c>
      <c r="L152" s="26" t="str">
        <f>VLOOKUP(N152,ch!$A$1:$B$31,2,0)</f>
        <v>鄂AZR876</v>
      </c>
      <c r="M152" s="10" t="s">
        <v>163</v>
      </c>
      <c r="N152" s="29" t="s">
        <v>372</v>
      </c>
      <c r="O152" s="7" t="str">
        <f t="shared" si="23"/>
        <v>9.6米</v>
      </c>
      <c r="P152" s="14">
        <v>16</v>
      </c>
      <c r="Q152" s="14">
        <v>0</v>
      </c>
      <c r="R152" s="14">
        <f t="shared" si="24"/>
        <v>16</v>
      </c>
      <c r="S152" s="7" t="str">
        <f t="shared" si="25"/>
        <v>分拣摆渡</v>
      </c>
    </row>
    <row r="153" spans="1:19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22"/>
        <v>武汉威伟机械</v>
      </c>
      <c r="L153" s="26" t="str">
        <f>VLOOKUP(N153,ch!$A$1:$B$31,2,0)</f>
        <v>鄂AFX299</v>
      </c>
      <c r="M153" s="10" t="s">
        <v>363</v>
      </c>
      <c r="N153" s="29" t="s">
        <v>118</v>
      </c>
      <c r="O153" s="7" t="str">
        <f t="shared" si="23"/>
        <v>9.6米</v>
      </c>
      <c r="P153" s="14">
        <v>1</v>
      </c>
      <c r="Q153" s="14">
        <v>0</v>
      </c>
      <c r="R153" s="14">
        <f t="shared" si="24"/>
        <v>1</v>
      </c>
      <c r="S153" s="7" t="str">
        <f t="shared" si="25"/>
        <v>分拣摆渡</v>
      </c>
    </row>
    <row r="154" spans="1:19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22"/>
        <v>武汉威伟机械</v>
      </c>
      <c r="L154" s="26" t="str">
        <f>VLOOKUP(N154,ch!$A$1:$B$31,2,0)</f>
        <v>鄂AFX299</v>
      </c>
      <c r="M154" s="10" t="s">
        <v>363</v>
      </c>
      <c r="N154" s="29" t="s">
        <v>118</v>
      </c>
      <c r="O154" s="7" t="str">
        <f t="shared" si="23"/>
        <v>9.6米</v>
      </c>
      <c r="P154" s="14">
        <v>2</v>
      </c>
      <c r="Q154" s="14">
        <v>1</v>
      </c>
      <c r="R154" s="14">
        <f t="shared" si="24"/>
        <v>3</v>
      </c>
      <c r="S154" s="7" t="str">
        <f t="shared" si="25"/>
        <v>分拣摆渡</v>
      </c>
    </row>
    <row r="155" spans="1:19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22"/>
        <v>武汉威伟机械</v>
      </c>
      <c r="L155" s="26" t="str">
        <f>VLOOKUP(N155,ch!$A$1:$B$31,2,0)</f>
        <v>鄂AFX299</v>
      </c>
      <c r="M155" s="10" t="s">
        <v>363</v>
      </c>
      <c r="N155" s="29" t="s">
        <v>118</v>
      </c>
      <c r="O155" s="7" t="str">
        <f t="shared" si="23"/>
        <v>9.6米</v>
      </c>
      <c r="P155" s="14">
        <v>1</v>
      </c>
      <c r="Q155" s="14">
        <v>0</v>
      </c>
      <c r="R155" s="14">
        <f t="shared" si="24"/>
        <v>1</v>
      </c>
      <c r="S155" s="7" t="str">
        <f t="shared" si="25"/>
        <v>分拣摆渡</v>
      </c>
    </row>
    <row r="156" spans="1:19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22"/>
        <v>武汉威伟机械</v>
      </c>
      <c r="L156" s="26" t="str">
        <f>VLOOKUP(N156,ch!$A$1:$B$31,2,0)</f>
        <v>鄂AFX299</v>
      </c>
      <c r="M156" s="10" t="s">
        <v>363</v>
      </c>
      <c r="N156" s="29" t="s">
        <v>118</v>
      </c>
      <c r="O156" s="7" t="str">
        <f t="shared" si="23"/>
        <v>9.6米</v>
      </c>
      <c r="P156" s="14">
        <v>1</v>
      </c>
      <c r="Q156" s="14">
        <v>0</v>
      </c>
      <c r="R156" s="14">
        <f t="shared" si="24"/>
        <v>1</v>
      </c>
      <c r="S156" s="7" t="str">
        <f t="shared" si="25"/>
        <v>分拣摆渡</v>
      </c>
    </row>
    <row r="157" spans="1:19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22"/>
        <v>武汉威伟机械</v>
      </c>
      <c r="L157" s="26" t="str">
        <f>VLOOKUP(N157,ch!$A$1:$B$31,2,0)</f>
        <v>鄂AFX299</v>
      </c>
      <c r="M157" s="10" t="s">
        <v>363</v>
      </c>
      <c r="N157" s="29" t="s">
        <v>118</v>
      </c>
      <c r="O157" s="7" t="str">
        <f t="shared" si="23"/>
        <v>9.6米</v>
      </c>
      <c r="P157" s="14">
        <v>1</v>
      </c>
      <c r="Q157" s="14">
        <v>0</v>
      </c>
      <c r="R157" s="14">
        <f t="shared" si="24"/>
        <v>1</v>
      </c>
      <c r="S157" s="7" t="str">
        <f t="shared" si="25"/>
        <v>分拣摆渡</v>
      </c>
    </row>
    <row r="158" spans="1:19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22"/>
        <v>武汉威伟机械</v>
      </c>
      <c r="L158" s="26" t="str">
        <f>VLOOKUP(N158,ch!$A$1:$B$31,2,0)</f>
        <v>鄂AFX299</v>
      </c>
      <c r="M158" s="10" t="s">
        <v>363</v>
      </c>
      <c r="N158" s="29" t="s">
        <v>118</v>
      </c>
      <c r="O158" s="7" t="str">
        <f t="shared" si="23"/>
        <v>9.6米</v>
      </c>
      <c r="P158" s="14">
        <v>1</v>
      </c>
      <c r="Q158" s="14">
        <v>0</v>
      </c>
      <c r="R158" s="14">
        <f t="shared" si="24"/>
        <v>1</v>
      </c>
      <c r="S158" s="7" t="str">
        <f t="shared" si="25"/>
        <v>分拣摆渡</v>
      </c>
    </row>
    <row r="159" spans="1:19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22"/>
        <v>武汉威伟机械</v>
      </c>
      <c r="L159" s="26" t="str">
        <f>VLOOKUP(N159,ch!$A$1:$B$31,2,0)</f>
        <v>鄂AFX299</v>
      </c>
      <c r="M159" s="10" t="s">
        <v>363</v>
      </c>
      <c r="N159" s="29" t="s">
        <v>118</v>
      </c>
      <c r="O159" s="7" t="str">
        <f t="shared" si="23"/>
        <v>9.6米</v>
      </c>
      <c r="P159" s="14">
        <v>2</v>
      </c>
      <c r="Q159" s="14">
        <v>1</v>
      </c>
      <c r="R159" s="14">
        <f t="shared" si="24"/>
        <v>3</v>
      </c>
      <c r="S159" s="7" t="str">
        <f t="shared" si="25"/>
        <v>分拣摆渡</v>
      </c>
    </row>
    <row r="160" spans="1:19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22"/>
        <v>武汉威伟机械</v>
      </c>
      <c r="L160" s="26" t="str">
        <f>VLOOKUP(N160,ch!$A$1:$B$31,2,0)</f>
        <v>鄂AFX299</v>
      </c>
      <c r="M160" s="10" t="s">
        <v>363</v>
      </c>
      <c r="N160" s="29" t="s">
        <v>118</v>
      </c>
      <c r="O160" s="7" t="str">
        <f t="shared" si="23"/>
        <v>9.6米</v>
      </c>
      <c r="P160" s="14">
        <v>1</v>
      </c>
      <c r="Q160" s="14">
        <v>0</v>
      </c>
      <c r="R160" s="14">
        <f t="shared" si="24"/>
        <v>1</v>
      </c>
      <c r="S160" s="7" t="str">
        <f t="shared" si="25"/>
        <v>分拣摆渡</v>
      </c>
    </row>
    <row r="161" spans="1:19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6">IF(A161&lt;&gt;"","武汉威伟机械","------")</f>
        <v>武汉威伟机械</v>
      </c>
      <c r="L161" s="26" t="str">
        <f>VLOOKUP(N161,ch!$A$1:$B$31,2,0)</f>
        <v>鄂AAW309</v>
      </c>
      <c r="M161" s="10" t="s">
        <v>165</v>
      </c>
      <c r="N161" s="29" t="s">
        <v>144</v>
      </c>
      <c r="O161" s="7" t="str">
        <f t="shared" ref="O161:O192" si="27">IF(A161&lt;&gt;"","9.6米","--")</f>
        <v>9.6米</v>
      </c>
      <c r="P161" s="14">
        <v>11</v>
      </c>
      <c r="Q161" s="14">
        <v>0</v>
      </c>
      <c r="R161" s="14">
        <f t="shared" ref="R161:R189" si="28">SUM(P161:Q161)</f>
        <v>11</v>
      </c>
      <c r="S161" s="7" t="str">
        <f t="shared" ref="S161:S192" si="29">IF(A161&lt;&gt;"","分拣摆渡","----")</f>
        <v>分拣摆渡</v>
      </c>
    </row>
    <row r="162" spans="1:19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6"/>
        <v>武汉威伟机械</v>
      </c>
      <c r="L162" s="26" t="str">
        <f>VLOOKUP(N162,ch!$A$1:$B$31,2,0)</f>
        <v>鄂ABY256</v>
      </c>
      <c r="M162" s="10" t="s">
        <v>166</v>
      </c>
      <c r="N162" s="29" t="s">
        <v>250</v>
      </c>
      <c r="O162" s="7" t="str">
        <f t="shared" si="27"/>
        <v>9.6米</v>
      </c>
      <c r="P162" s="14">
        <v>14</v>
      </c>
      <c r="Q162" s="14">
        <v>0</v>
      </c>
      <c r="R162" s="14">
        <f t="shared" si="28"/>
        <v>14</v>
      </c>
      <c r="S162" s="7" t="str">
        <f t="shared" si="29"/>
        <v>分拣摆渡</v>
      </c>
    </row>
    <row r="163" spans="1:19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6"/>
        <v>武汉威伟机械</v>
      </c>
      <c r="L163" s="26" t="str">
        <f>VLOOKUP(N163,ch!$A$1:$B$31,2,0)</f>
        <v>鄂ABY277</v>
      </c>
      <c r="M163" s="10" t="s">
        <v>167</v>
      </c>
      <c r="N163" s="29" t="s">
        <v>191</v>
      </c>
      <c r="O163" s="7" t="str">
        <f t="shared" si="27"/>
        <v>9.6米</v>
      </c>
      <c r="P163" s="14">
        <v>8</v>
      </c>
      <c r="Q163" s="14">
        <v>0</v>
      </c>
      <c r="R163" s="14">
        <f t="shared" si="28"/>
        <v>8</v>
      </c>
      <c r="S163" s="7" t="str">
        <f t="shared" si="29"/>
        <v>分拣摆渡</v>
      </c>
    </row>
    <row r="164" spans="1:19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6"/>
        <v>武汉威伟机械</v>
      </c>
      <c r="L164" s="26" t="str">
        <f>VLOOKUP(N164,ch!$A$1:$B$32,2,0)</f>
        <v>粤BGR032</v>
      </c>
      <c r="M164" s="10" t="s">
        <v>510</v>
      </c>
      <c r="N164" s="29" t="s">
        <v>66</v>
      </c>
      <c r="O164" s="7" t="str">
        <f t="shared" si="27"/>
        <v>9.6米</v>
      </c>
      <c r="P164" s="14">
        <v>9</v>
      </c>
      <c r="Q164" s="14">
        <v>0</v>
      </c>
      <c r="R164" s="14">
        <f t="shared" si="28"/>
        <v>9</v>
      </c>
      <c r="S164" s="7" t="str">
        <f t="shared" si="29"/>
        <v>分拣摆渡</v>
      </c>
    </row>
    <row r="165" spans="1:19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6"/>
        <v>武汉威伟机械</v>
      </c>
      <c r="L165" s="26" t="str">
        <f>VLOOKUP(N165,ch!$A$1:$B$32,2,0)</f>
        <v>鄂ABY256</v>
      </c>
      <c r="M165" s="10" t="s">
        <v>166</v>
      </c>
      <c r="N165" s="29" t="s">
        <v>250</v>
      </c>
      <c r="O165" s="7" t="str">
        <f t="shared" si="27"/>
        <v>9.6米</v>
      </c>
      <c r="P165" s="14">
        <v>4</v>
      </c>
      <c r="Q165" s="14">
        <v>0</v>
      </c>
      <c r="R165" s="14">
        <f t="shared" si="28"/>
        <v>4</v>
      </c>
      <c r="S165" s="7" t="str">
        <f t="shared" si="29"/>
        <v>分拣摆渡</v>
      </c>
    </row>
    <row r="166" spans="1:19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6"/>
        <v>武汉威伟机械</v>
      </c>
      <c r="L166" s="26" t="e">
        <f>VLOOKUP(N166,ch!$A$1:$B$32,2,0)</f>
        <v>#N/A</v>
      </c>
      <c r="M166" s="10" t="s">
        <v>164</v>
      </c>
      <c r="N166" s="29" t="s">
        <v>58</v>
      </c>
      <c r="O166" s="7" t="str">
        <f t="shared" si="27"/>
        <v>9.6米</v>
      </c>
      <c r="P166" s="14">
        <v>13</v>
      </c>
      <c r="Q166" s="14">
        <v>0</v>
      </c>
      <c r="R166" s="14">
        <f t="shared" si="28"/>
        <v>13</v>
      </c>
      <c r="S166" s="7" t="str">
        <f t="shared" si="29"/>
        <v>分拣摆渡</v>
      </c>
    </row>
    <row r="167" spans="1:19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6"/>
        <v>武汉威伟机械</v>
      </c>
      <c r="L167" s="26" t="str">
        <f>VLOOKUP(N167,ch!$A$1:$B$32,2,0)</f>
        <v>鄂AZV377</v>
      </c>
      <c r="M167" s="10" t="s">
        <v>175</v>
      </c>
      <c r="N167" s="29" t="s">
        <v>239</v>
      </c>
      <c r="O167" s="7" t="str">
        <f t="shared" si="27"/>
        <v>9.6米</v>
      </c>
      <c r="P167" s="14">
        <v>12</v>
      </c>
      <c r="Q167" s="14">
        <v>0</v>
      </c>
      <c r="R167" s="14">
        <f t="shared" si="28"/>
        <v>12</v>
      </c>
      <c r="S167" s="7" t="str">
        <f t="shared" si="29"/>
        <v>分拣摆渡</v>
      </c>
    </row>
    <row r="168" spans="1:19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6"/>
        <v>武汉威伟机械</v>
      </c>
      <c r="L168" s="26" t="e">
        <f>VLOOKUP(N168,ch!$A$1:$B$32,2,0)</f>
        <v>#N/A</v>
      </c>
      <c r="M168" s="10" t="s">
        <v>164</v>
      </c>
      <c r="N168" s="29" t="s">
        <v>58</v>
      </c>
      <c r="O168" s="7" t="str">
        <f t="shared" si="27"/>
        <v>9.6米</v>
      </c>
      <c r="P168" s="14">
        <v>11</v>
      </c>
      <c r="Q168" s="14">
        <v>0</v>
      </c>
      <c r="R168" s="14">
        <f t="shared" si="28"/>
        <v>11</v>
      </c>
      <c r="S168" s="7" t="str">
        <f t="shared" si="29"/>
        <v>分拣摆渡</v>
      </c>
    </row>
    <row r="169" spans="1:19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6"/>
        <v>武汉威伟机械</v>
      </c>
      <c r="L169" s="26" t="str">
        <f>VLOOKUP(N169,ch!$A$1:$B$32,2,0)</f>
        <v>鄂AZR876</v>
      </c>
      <c r="M169" s="10" t="s">
        <v>163</v>
      </c>
      <c r="N169" s="29" t="s">
        <v>372</v>
      </c>
      <c r="O169" s="7" t="str">
        <f t="shared" si="27"/>
        <v>9.6米</v>
      </c>
      <c r="P169" s="14">
        <v>15</v>
      </c>
      <c r="Q169" s="14">
        <v>0</v>
      </c>
      <c r="R169" s="14">
        <f t="shared" si="28"/>
        <v>15</v>
      </c>
      <c r="S169" s="7" t="str">
        <f t="shared" si="29"/>
        <v>分拣摆渡</v>
      </c>
    </row>
    <row r="170" spans="1:19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6"/>
        <v>武汉威伟机械</v>
      </c>
      <c r="L170" s="26" t="str">
        <f>VLOOKUP(N170,ch!$A$1:$B$32,2,0)</f>
        <v>鄂AZR876</v>
      </c>
      <c r="M170" s="10" t="s">
        <v>163</v>
      </c>
      <c r="N170" s="29" t="s">
        <v>372</v>
      </c>
      <c r="O170" s="7" t="str">
        <f t="shared" si="27"/>
        <v>9.6米</v>
      </c>
      <c r="P170" s="14">
        <v>14</v>
      </c>
      <c r="Q170" s="14">
        <v>0</v>
      </c>
      <c r="R170" s="14">
        <f t="shared" si="28"/>
        <v>14</v>
      </c>
      <c r="S170" s="7" t="str">
        <f t="shared" si="29"/>
        <v>分拣摆渡</v>
      </c>
    </row>
    <row r="171" spans="1:19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6"/>
        <v>武汉威伟机械</v>
      </c>
      <c r="L171" s="26" t="str">
        <f>VLOOKUP(N171,ch!$A$1:$B$32,2,0)</f>
        <v>鄂AZR876</v>
      </c>
      <c r="M171" s="10" t="s">
        <v>163</v>
      </c>
      <c r="N171" s="29" t="s">
        <v>372</v>
      </c>
      <c r="O171" s="7" t="str">
        <f t="shared" si="27"/>
        <v>9.6米</v>
      </c>
      <c r="P171" s="14">
        <v>14</v>
      </c>
      <c r="Q171" s="14">
        <v>0</v>
      </c>
      <c r="R171" s="14">
        <f t="shared" si="28"/>
        <v>14</v>
      </c>
      <c r="S171" s="7" t="str">
        <f t="shared" si="29"/>
        <v>分拣摆渡</v>
      </c>
    </row>
    <row r="172" spans="1:19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6"/>
        <v>武汉威伟机械</v>
      </c>
      <c r="L172" s="26" t="str">
        <f>VLOOKUP(N172,ch!$A$1:$B$32,2,0)</f>
        <v>鄂AZR876</v>
      </c>
      <c r="M172" s="10" t="s">
        <v>163</v>
      </c>
      <c r="N172" s="29" t="s">
        <v>372</v>
      </c>
      <c r="O172" s="7" t="str">
        <f t="shared" si="27"/>
        <v>9.6米</v>
      </c>
      <c r="P172" s="14">
        <v>14</v>
      </c>
      <c r="Q172" s="14">
        <v>0</v>
      </c>
      <c r="R172" s="14">
        <f t="shared" si="28"/>
        <v>14</v>
      </c>
      <c r="S172" s="7" t="str">
        <f t="shared" si="29"/>
        <v>分拣摆渡</v>
      </c>
    </row>
    <row r="173" spans="1:19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6"/>
        <v>武汉威伟机械</v>
      </c>
      <c r="L173" s="26" t="str">
        <f>VLOOKUP(N173,ch!$A$1:$B$32,2,0)</f>
        <v>鄂AZR876</v>
      </c>
      <c r="M173" s="10" t="s">
        <v>163</v>
      </c>
      <c r="N173" s="29" t="s">
        <v>372</v>
      </c>
      <c r="O173" s="7" t="str">
        <f t="shared" si="27"/>
        <v>9.6米</v>
      </c>
      <c r="P173" s="14">
        <v>12</v>
      </c>
      <c r="Q173" s="14">
        <v>0</v>
      </c>
      <c r="R173" s="14">
        <f t="shared" si="28"/>
        <v>12</v>
      </c>
      <c r="S173" s="7" t="str">
        <f t="shared" si="29"/>
        <v>分拣摆渡</v>
      </c>
    </row>
    <row r="174" spans="1:19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6"/>
        <v>武汉威伟机械</v>
      </c>
      <c r="L174" s="26" t="str">
        <f>VLOOKUP(N174,ch!$A$1:$B$32,2,0)</f>
        <v>鄂AF1588</v>
      </c>
      <c r="M174" s="10" t="s">
        <v>162</v>
      </c>
      <c r="N174" s="29" t="s">
        <v>117</v>
      </c>
      <c r="O174" s="7" t="str">
        <f t="shared" si="27"/>
        <v>9.6米</v>
      </c>
      <c r="P174" s="14">
        <v>14</v>
      </c>
      <c r="Q174" s="14">
        <v>0</v>
      </c>
      <c r="R174" s="14">
        <f t="shared" si="28"/>
        <v>14</v>
      </c>
      <c r="S174" s="7" t="str">
        <f t="shared" si="29"/>
        <v>分拣摆渡</v>
      </c>
    </row>
    <row r="175" spans="1:19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6"/>
        <v>武汉威伟机械</v>
      </c>
      <c r="L175" s="26" t="str">
        <f>VLOOKUP(N175,ch!$A$1:$B$32,2,0)</f>
        <v>鄂AF1588</v>
      </c>
      <c r="M175" s="10" t="s">
        <v>162</v>
      </c>
      <c r="N175" s="29" t="s">
        <v>117</v>
      </c>
      <c r="O175" s="7" t="str">
        <f t="shared" si="27"/>
        <v>9.6米</v>
      </c>
      <c r="P175" s="14">
        <v>14</v>
      </c>
      <c r="Q175" s="14">
        <v>0</v>
      </c>
      <c r="R175" s="14">
        <f t="shared" si="28"/>
        <v>14</v>
      </c>
      <c r="S175" s="7" t="str">
        <f t="shared" si="29"/>
        <v>分拣摆渡</v>
      </c>
    </row>
    <row r="176" spans="1:19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6"/>
        <v>武汉威伟机械</v>
      </c>
      <c r="L176" s="26" t="str">
        <f>VLOOKUP(N176,ch!$A$1:$B$32,2,0)</f>
        <v>鄂AF1588</v>
      </c>
      <c r="M176" s="10" t="s">
        <v>162</v>
      </c>
      <c r="N176" s="29" t="s">
        <v>117</v>
      </c>
      <c r="O176" s="7" t="str">
        <f t="shared" si="27"/>
        <v>9.6米</v>
      </c>
      <c r="P176" s="14">
        <v>14</v>
      </c>
      <c r="Q176" s="14">
        <v>0</v>
      </c>
      <c r="R176" s="14">
        <f t="shared" si="28"/>
        <v>14</v>
      </c>
      <c r="S176" s="7" t="str">
        <f t="shared" si="29"/>
        <v>分拣摆渡</v>
      </c>
    </row>
    <row r="177" spans="1:19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6"/>
        <v>武汉威伟机械</v>
      </c>
      <c r="L177" s="26" t="str">
        <f>VLOOKUP(N177,ch!$A$1:$B$32,2,0)</f>
        <v>鄂AF1588</v>
      </c>
      <c r="M177" s="10" t="s">
        <v>162</v>
      </c>
      <c r="N177" s="29" t="s">
        <v>117</v>
      </c>
      <c r="O177" s="7" t="str">
        <f t="shared" si="27"/>
        <v>9.6米</v>
      </c>
      <c r="P177" s="14">
        <v>14</v>
      </c>
      <c r="Q177" s="14">
        <v>0</v>
      </c>
      <c r="R177" s="14">
        <f t="shared" si="28"/>
        <v>14</v>
      </c>
      <c r="S177" s="7" t="str">
        <f t="shared" si="29"/>
        <v>分拣摆渡</v>
      </c>
    </row>
    <row r="178" spans="1:19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6"/>
        <v>武汉威伟机械</v>
      </c>
      <c r="L178" s="26" t="str">
        <f>VLOOKUP(N178,ch!$A$1:$B$32,2,0)</f>
        <v>鄂AF1588</v>
      </c>
      <c r="M178" s="10" t="s">
        <v>162</v>
      </c>
      <c r="N178" s="29" t="s">
        <v>117</v>
      </c>
      <c r="O178" s="7" t="str">
        <f t="shared" si="27"/>
        <v>9.6米</v>
      </c>
      <c r="P178" s="14">
        <v>14</v>
      </c>
      <c r="Q178" s="14">
        <v>0</v>
      </c>
      <c r="R178" s="14">
        <f t="shared" si="28"/>
        <v>14</v>
      </c>
      <c r="S178" s="7" t="str">
        <f t="shared" si="29"/>
        <v>分拣摆渡</v>
      </c>
    </row>
    <row r="179" spans="1:19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6"/>
        <v>武汉威伟机械</v>
      </c>
      <c r="L179" s="26" t="str">
        <f>VLOOKUP(N179,ch!$A$1:$B$32,2,0)</f>
        <v>鄂AF1588</v>
      </c>
      <c r="M179" s="10" t="s">
        <v>162</v>
      </c>
      <c r="N179" s="29" t="s">
        <v>117</v>
      </c>
      <c r="O179" s="7" t="str">
        <f t="shared" si="27"/>
        <v>9.6米</v>
      </c>
      <c r="P179" s="14">
        <v>14</v>
      </c>
      <c r="Q179" s="14">
        <v>0</v>
      </c>
      <c r="R179" s="14">
        <f t="shared" si="28"/>
        <v>14</v>
      </c>
      <c r="S179" s="7" t="str">
        <f t="shared" si="29"/>
        <v>分拣摆渡</v>
      </c>
    </row>
    <row r="180" spans="1:19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6"/>
        <v>武汉威伟机械</v>
      </c>
      <c r="L180" s="26" t="str">
        <f>VLOOKUP(N180,ch!$A$1:$B$32,2,0)</f>
        <v>鄂AF1588</v>
      </c>
      <c r="M180" s="10" t="s">
        <v>162</v>
      </c>
      <c r="N180" s="29" t="s">
        <v>117</v>
      </c>
      <c r="O180" s="7" t="str">
        <f t="shared" si="27"/>
        <v>9.6米</v>
      </c>
      <c r="P180" s="14">
        <v>14</v>
      </c>
      <c r="Q180" s="14">
        <v>0</v>
      </c>
      <c r="R180" s="14">
        <f t="shared" si="28"/>
        <v>14</v>
      </c>
      <c r="S180" s="7" t="str">
        <f t="shared" si="29"/>
        <v>分拣摆渡</v>
      </c>
    </row>
    <row r="181" spans="1:19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6"/>
        <v>武汉威伟机械</v>
      </c>
      <c r="L181" s="26" t="str">
        <f>VLOOKUP(N181,ch!$A$1:$B$32,2,0)</f>
        <v>鄂AF1588</v>
      </c>
      <c r="M181" s="10" t="s">
        <v>162</v>
      </c>
      <c r="N181" s="29" t="s">
        <v>117</v>
      </c>
      <c r="O181" s="7" t="str">
        <f t="shared" si="27"/>
        <v>9.6米</v>
      </c>
      <c r="P181" s="14">
        <v>14</v>
      </c>
      <c r="Q181" s="14">
        <v>0</v>
      </c>
      <c r="R181" s="14">
        <f t="shared" si="28"/>
        <v>14</v>
      </c>
      <c r="S181" s="7" t="str">
        <f t="shared" si="29"/>
        <v>分拣摆渡</v>
      </c>
    </row>
    <row r="182" spans="1:19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6"/>
        <v>武汉威伟机械</v>
      </c>
      <c r="L182" s="26" t="str">
        <f>VLOOKUP(N182,ch!$A$1:$B$32,2,0)</f>
        <v>鄂AFX299</v>
      </c>
      <c r="M182" s="10" t="s">
        <v>363</v>
      </c>
      <c r="N182" s="29" t="s">
        <v>118</v>
      </c>
      <c r="O182" s="7" t="str">
        <f t="shared" si="27"/>
        <v>9.6米</v>
      </c>
      <c r="P182" s="14">
        <v>0</v>
      </c>
      <c r="Q182" s="14">
        <v>1</v>
      </c>
      <c r="R182" s="14">
        <f t="shared" si="28"/>
        <v>1</v>
      </c>
      <c r="S182" s="7" t="str">
        <f t="shared" si="29"/>
        <v>分拣摆渡</v>
      </c>
    </row>
    <row r="183" spans="1:19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6"/>
        <v>武汉威伟机械</v>
      </c>
      <c r="L183" s="26" t="str">
        <f>VLOOKUP(N183,ch!$A$1:$B$32,2,0)</f>
        <v>鄂AFX299</v>
      </c>
      <c r="M183" s="10" t="s">
        <v>363</v>
      </c>
      <c r="N183" s="29" t="s">
        <v>118</v>
      </c>
      <c r="O183" s="7" t="str">
        <f t="shared" si="27"/>
        <v>9.6米</v>
      </c>
      <c r="P183" s="14">
        <v>1</v>
      </c>
      <c r="Q183" s="14">
        <v>0</v>
      </c>
      <c r="R183" s="14">
        <f t="shared" si="28"/>
        <v>1</v>
      </c>
      <c r="S183" s="7" t="str">
        <f t="shared" si="29"/>
        <v>分拣摆渡</v>
      </c>
    </row>
    <row r="184" spans="1:19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6"/>
        <v>武汉威伟机械</v>
      </c>
      <c r="L184" s="26" t="str">
        <f>VLOOKUP(N184,ch!$A$1:$B$32,2,0)</f>
        <v>鄂AFX299</v>
      </c>
      <c r="M184" s="10" t="s">
        <v>363</v>
      </c>
      <c r="N184" s="29" t="s">
        <v>118</v>
      </c>
      <c r="O184" s="7" t="str">
        <f t="shared" si="27"/>
        <v>9.6米</v>
      </c>
      <c r="P184" s="14">
        <v>1</v>
      </c>
      <c r="Q184" s="14">
        <v>0</v>
      </c>
      <c r="R184" s="14">
        <f t="shared" si="28"/>
        <v>1</v>
      </c>
      <c r="S184" s="7" t="str">
        <f t="shared" si="29"/>
        <v>分拣摆渡</v>
      </c>
    </row>
    <row r="185" spans="1:19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6"/>
        <v>武汉威伟机械</v>
      </c>
      <c r="L185" s="26" t="str">
        <f>VLOOKUP(N185,ch!$A$1:$B$32,2,0)</f>
        <v>鄂AFX299</v>
      </c>
      <c r="M185" s="10" t="s">
        <v>363</v>
      </c>
      <c r="N185" s="29" t="s">
        <v>118</v>
      </c>
      <c r="O185" s="7" t="str">
        <f t="shared" si="27"/>
        <v>9.6米</v>
      </c>
      <c r="P185" s="14">
        <v>1</v>
      </c>
      <c r="Q185" s="14">
        <v>0</v>
      </c>
      <c r="R185" s="14">
        <f t="shared" si="28"/>
        <v>1</v>
      </c>
      <c r="S185" s="7" t="str">
        <f t="shared" si="29"/>
        <v>分拣摆渡</v>
      </c>
    </row>
    <row r="186" spans="1:19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6"/>
        <v>武汉威伟机械</v>
      </c>
      <c r="L186" s="26" t="str">
        <f>VLOOKUP(N186,ch!$A$1:$B$32,2,0)</f>
        <v>鄂AFX299</v>
      </c>
      <c r="M186" s="10" t="s">
        <v>363</v>
      </c>
      <c r="N186" s="29" t="s">
        <v>118</v>
      </c>
      <c r="O186" s="7" t="str">
        <f t="shared" si="27"/>
        <v>9.6米</v>
      </c>
      <c r="P186" s="14">
        <v>2</v>
      </c>
      <c r="Q186" s="14">
        <v>0</v>
      </c>
      <c r="R186" s="14">
        <f t="shared" si="28"/>
        <v>2</v>
      </c>
      <c r="S186" s="7" t="str">
        <f t="shared" si="29"/>
        <v>分拣摆渡</v>
      </c>
    </row>
    <row r="187" spans="1:19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6"/>
        <v>武汉威伟机械</v>
      </c>
      <c r="L187" s="26" t="str">
        <f>VLOOKUP(N187,ch!$A$1:$B$32,2,0)</f>
        <v>鄂AFX299</v>
      </c>
      <c r="M187" s="10" t="s">
        <v>363</v>
      </c>
      <c r="N187" s="29" t="s">
        <v>118</v>
      </c>
      <c r="O187" s="7" t="str">
        <f t="shared" si="27"/>
        <v>9.6米</v>
      </c>
      <c r="P187" s="14">
        <v>1</v>
      </c>
      <c r="Q187" s="14">
        <v>0</v>
      </c>
      <c r="R187" s="14">
        <f t="shared" si="28"/>
        <v>1</v>
      </c>
      <c r="S187" s="7" t="str">
        <f t="shared" si="29"/>
        <v>分拣摆渡</v>
      </c>
    </row>
    <row r="188" spans="1:19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6"/>
        <v>武汉威伟机械</v>
      </c>
      <c r="L188" s="26" t="str">
        <f>VLOOKUP(N188,ch!$A$1:$B$32,2,0)</f>
        <v>鄂AFX299</v>
      </c>
      <c r="M188" s="10" t="s">
        <v>363</v>
      </c>
      <c r="N188" s="29" t="s">
        <v>118</v>
      </c>
      <c r="O188" s="7" t="str">
        <f t="shared" si="27"/>
        <v>9.6米</v>
      </c>
      <c r="P188" s="14">
        <v>1</v>
      </c>
      <c r="Q188" s="14">
        <v>1</v>
      </c>
      <c r="R188" s="14">
        <f t="shared" si="28"/>
        <v>2</v>
      </c>
      <c r="S188" s="7" t="str">
        <f t="shared" si="29"/>
        <v>分拣摆渡</v>
      </c>
    </row>
    <row r="189" spans="1:19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6"/>
        <v>武汉威伟机械</v>
      </c>
      <c r="L189" s="26" t="str">
        <f>VLOOKUP(N189,ch!$A$1:$B$32,2,0)</f>
        <v>鄂AFX299</v>
      </c>
      <c r="M189" s="10" t="s">
        <v>363</v>
      </c>
      <c r="N189" s="29" t="s">
        <v>118</v>
      </c>
      <c r="O189" s="7" t="str">
        <f t="shared" si="27"/>
        <v>9.6米</v>
      </c>
      <c r="P189" s="14">
        <v>1</v>
      </c>
      <c r="Q189" s="14">
        <v>0</v>
      </c>
      <c r="R189" s="14">
        <f t="shared" si="28"/>
        <v>1</v>
      </c>
      <c r="S189" s="7" t="str">
        <f t="shared" si="29"/>
        <v>分拣摆渡</v>
      </c>
    </row>
    <row r="190" spans="1:19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6"/>
        <v>武汉威伟机械</v>
      </c>
      <c r="L190" s="26" t="e">
        <f>VLOOKUP(N190,ch!$A$1:$B$32,2,0)</f>
        <v>#N/A</v>
      </c>
      <c r="M190" s="10" t="s">
        <v>164</v>
      </c>
      <c r="N190" s="29" t="s">
        <v>58</v>
      </c>
      <c r="O190" s="7" t="str">
        <f t="shared" si="27"/>
        <v>9.6米</v>
      </c>
      <c r="P190" s="14">
        <v>14</v>
      </c>
      <c r="Q190" s="14">
        <v>0</v>
      </c>
      <c r="R190" s="14">
        <f>SUM(P190:Q190)</f>
        <v>14</v>
      </c>
      <c r="S190" s="7" t="str">
        <f t="shared" si="29"/>
        <v>分拣摆渡</v>
      </c>
    </row>
    <row r="191" spans="1:19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6"/>
        <v>武汉威伟机械</v>
      </c>
      <c r="L191" s="26" t="str">
        <f>VLOOKUP(N191,ch!$A$1:$B$32,2,0)</f>
        <v>鄂FJU350</v>
      </c>
      <c r="M191" s="10" t="s">
        <v>24</v>
      </c>
      <c r="N191" s="29" t="s">
        <v>48</v>
      </c>
      <c r="O191" s="7" t="str">
        <f t="shared" si="27"/>
        <v>9.6米</v>
      </c>
      <c r="P191" s="14">
        <v>14</v>
      </c>
      <c r="Q191" s="14">
        <v>0</v>
      </c>
      <c r="R191" s="14">
        <f>SUM(P191:Q191)</f>
        <v>14</v>
      </c>
      <c r="S191" s="7" t="str">
        <f t="shared" si="29"/>
        <v>分拣摆渡</v>
      </c>
    </row>
    <row r="192" spans="1:19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6"/>
        <v>武汉威伟机械</v>
      </c>
      <c r="L192" s="26" t="e">
        <f>VLOOKUP(N192,ch!$A$1:$B$32,2,0)</f>
        <v>#N/A</v>
      </c>
      <c r="M192" s="10" t="s">
        <v>176</v>
      </c>
      <c r="N192" s="29" t="s">
        <v>242</v>
      </c>
      <c r="O192" s="7" t="str">
        <f t="shared" si="27"/>
        <v>9.6米</v>
      </c>
      <c r="P192" s="14">
        <v>11</v>
      </c>
      <c r="Q192" s="14">
        <v>0</v>
      </c>
      <c r="R192" s="14">
        <f>SUM(P192:Q192)</f>
        <v>11</v>
      </c>
      <c r="S192" s="7" t="str">
        <f t="shared" si="29"/>
        <v>分拣摆渡</v>
      </c>
    </row>
    <row r="193" spans="1:19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30">IF(A193&lt;&gt;"","武汉威伟机械","------")</f>
        <v>武汉威伟机械</v>
      </c>
      <c r="L193" s="26" t="str">
        <f>VLOOKUP(N193,ch!$A$1:$B$32,2,0)</f>
        <v>鄂AFE237</v>
      </c>
      <c r="M193" s="10" t="s">
        <v>177</v>
      </c>
      <c r="N193" s="29" t="s">
        <v>341</v>
      </c>
      <c r="O193" s="7" t="str">
        <f t="shared" ref="O193:O219" si="31">IF(A193&lt;&gt;"","9.6米","--")</f>
        <v>9.6米</v>
      </c>
      <c r="P193" s="14">
        <v>14</v>
      </c>
      <c r="Q193" s="14">
        <v>0</v>
      </c>
      <c r="R193" s="14">
        <f>SUM(P193:Q193)</f>
        <v>14</v>
      </c>
      <c r="S193" s="7" t="str">
        <f t="shared" ref="S193:S219" si="32">IF(A193&lt;&gt;"","分拣摆渡","----")</f>
        <v>分拣摆渡</v>
      </c>
    </row>
    <row r="194" spans="1:19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30"/>
        <v>武汉威伟机械</v>
      </c>
      <c r="L194" s="26" t="str">
        <f>VLOOKUP(N194,ch!$A$1:$B$32,2,0)</f>
        <v>鄂AZV377</v>
      </c>
      <c r="M194" s="10" t="s">
        <v>175</v>
      </c>
      <c r="N194" s="29" t="s">
        <v>239</v>
      </c>
      <c r="O194" s="7" t="str">
        <f t="shared" si="31"/>
        <v>9.6米</v>
      </c>
      <c r="P194" s="14">
        <v>6</v>
      </c>
      <c r="Q194" s="14">
        <v>0</v>
      </c>
      <c r="R194" s="14">
        <f>SUM(P194:Q194)</f>
        <v>6</v>
      </c>
      <c r="S194" s="7" t="str">
        <f t="shared" si="32"/>
        <v>分拣摆渡</v>
      </c>
    </row>
    <row r="195" spans="1:19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30"/>
        <v>武汉威伟机械</v>
      </c>
      <c r="L195" s="26" t="str">
        <f>VLOOKUP(N195,ch!$A$1:$B$32,2,0)</f>
        <v>鄂AAW309</v>
      </c>
      <c r="M195" s="10" t="s">
        <v>165</v>
      </c>
      <c r="N195" s="29" t="s">
        <v>144</v>
      </c>
      <c r="O195" s="7" t="str">
        <f t="shared" si="31"/>
        <v>9.6米</v>
      </c>
      <c r="P195" s="14">
        <v>14</v>
      </c>
      <c r="Q195" s="14">
        <v>0</v>
      </c>
      <c r="R195" s="14">
        <f t="shared" ref="R195:R219" si="33">SUM(P195:Q195)</f>
        <v>14</v>
      </c>
      <c r="S195" s="7" t="str">
        <f t="shared" si="32"/>
        <v>分拣摆渡</v>
      </c>
    </row>
    <row r="196" spans="1:19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30"/>
        <v>武汉威伟机械</v>
      </c>
      <c r="L196" s="26" t="str">
        <f>VLOOKUP(N196,ch!$A$1:$B$32,2,0)</f>
        <v>鄂AAW309</v>
      </c>
      <c r="M196" s="10" t="s">
        <v>165</v>
      </c>
      <c r="N196" s="29" t="s">
        <v>144</v>
      </c>
      <c r="O196" s="7" t="str">
        <f t="shared" si="31"/>
        <v>9.6米</v>
      </c>
      <c r="P196" s="14">
        <v>14</v>
      </c>
      <c r="Q196" s="14">
        <v>0</v>
      </c>
      <c r="R196" s="14">
        <f t="shared" si="33"/>
        <v>14</v>
      </c>
      <c r="S196" s="7" t="str">
        <f t="shared" si="32"/>
        <v>分拣摆渡</v>
      </c>
    </row>
    <row r="197" spans="1:19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30"/>
        <v>武汉威伟机械</v>
      </c>
      <c r="L197" s="26" t="str">
        <f>VLOOKUP(N197,ch!$A$1:$B$32,2,0)</f>
        <v>鄂ABY277</v>
      </c>
      <c r="M197" s="10" t="s">
        <v>167</v>
      </c>
      <c r="N197" s="29" t="s">
        <v>191</v>
      </c>
      <c r="O197" s="7" t="str">
        <f t="shared" si="31"/>
        <v>9.6米</v>
      </c>
      <c r="P197" s="14">
        <v>14</v>
      </c>
      <c r="Q197" s="14">
        <v>0</v>
      </c>
      <c r="R197" s="14">
        <f t="shared" si="33"/>
        <v>14</v>
      </c>
      <c r="S197" s="7" t="str">
        <f t="shared" si="32"/>
        <v>分拣摆渡</v>
      </c>
    </row>
    <row r="198" spans="1:19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30"/>
        <v>武汉威伟机械</v>
      </c>
      <c r="L198" s="26" t="str">
        <f>VLOOKUP(N198,ch!$A$1:$B$32,2,0)</f>
        <v>鄂AF1588</v>
      </c>
      <c r="M198" s="10" t="s">
        <v>162</v>
      </c>
      <c r="N198" s="29" t="s">
        <v>117</v>
      </c>
      <c r="O198" s="7" t="str">
        <f t="shared" si="31"/>
        <v>9.6米</v>
      </c>
      <c r="P198" s="14">
        <v>12</v>
      </c>
      <c r="Q198" s="14">
        <v>0</v>
      </c>
      <c r="R198" s="14">
        <f t="shared" si="33"/>
        <v>12</v>
      </c>
      <c r="S198" s="7" t="str">
        <f t="shared" si="32"/>
        <v>分拣摆渡</v>
      </c>
    </row>
    <row r="199" spans="1:19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30"/>
        <v>武汉威伟机械</v>
      </c>
      <c r="L199" s="26" t="e">
        <f>VLOOKUP(N199,ch!$A$1:$B$32,2,0)</f>
        <v>#N/A</v>
      </c>
      <c r="M199" s="10" t="s">
        <v>176</v>
      </c>
      <c r="N199" s="29" t="s">
        <v>242</v>
      </c>
      <c r="O199" s="7" t="str">
        <f t="shared" si="31"/>
        <v>9.6米</v>
      </c>
      <c r="P199" s="14">
        <v>5</v>
      </c>
      <c r="Q199" s="14">
        <v>0</v>
      </c>
      <c r="R199" s="14">
        <f>SUM(P199:Q199)</f>
        <v>5</v>
      </c>
      <c r="S199" s="7" t="str">
        <f t="shared" si="32"/>
        <v>分拣摆渡</v>
      </c>
    </row>
    <row r="200" spans="1:19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30"/>
        <v>武汉威伟机械</v>
      </c>
      <c r="L200" s="26" t="e">
        <f>VLOOKUP(N200,ch!$A$1:$B$32,2,0)</f>
        <v>#N/A</v>
      </c>
      <c r="M200" s="10" t="s">
        <v>176</v>
      </c>
      <c r="N200" s="29" t="s">
        <v>242</v>
      </c>
      <c r="O200" s="7" t="str">
        <f t="shared" si="31"/>
        <v>9.6米</v>
      </c>
      <c r="P200" s="14">
        <v>14</v>
      </c>
      <c r="Q200" s="14">
        <v>0</v>
      </c>
      <c r="R200" s="14">
        <f t="shared" ref="R200" si="34">SUM(P200:Q200)</f>
        <v>14</v>
      </c>
      <c r="S200" s="7" t="str">
        <f t="shared" si="32"/>
        <v>分拣摆渡</v>
      </c>
    </row>
    <row r="201" spans="1:19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30"/>
        <v>武汉威伟机械</v>
      </c>
      <c r="L201" s="26" t="str">
        <f>VLOOKUP(N201,ch!$A$1:$B$32,2,0)</f>
        <v>鄂AF1588</v>
      </c>
      <c r="M201" s="10" t="s">
        <v>162</v>
      </c>
      <c r="N201" s="29" t="s">
        <v>117</v>
      </c>
      <c r="O201" s="7" t="str">
        <f t="shared" si="31"/>
        <v>9.6米</v>
      </c>
      <c r="P201" s="14">
        <v>14</v>
      </c>
      <c r="Q201" s="14">
        <v>0</v>
      </c>
      <c r="R201" s="14">
        <f t="shared" si="33"/>
        <v>14</v>
      </c>
      <c r="S201" s="7" t="str">
        <f t="shared" si="32"/>
        <v>分拣摆渡</v>
      </c>
    </row>
    <row r="202" spans="1:19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30"/>
        <v>武汉威伟机械</v>
      </c>
      <c r="L202" s="26" t="str">
        <f>VLOOKUP(N202,ch!$A$1:$B$32,2,0)</f>
        <v>鄂AF1588</v>
      </c>
      <c r="M202" s="10" t="s">
        <v>162</v>
      </c>
      <c r="N202" s="29" t="s">
        <v>117</v>
      </c>
      <c r="O202" s="7" t="str">
        <f t="shared" si="31"/>
        <v>9.6米</v>
      </c>
      <c r="P202" s="14">
        <v>14</v>
      </c>
      <c r="Q202" s="14">
        <v>0</v>
      </c>
      <c r="R202" s="14">
        <f t="shared" si="33"/>
        <v>14</v>
      </c>
      <c r="S202" s="7" t="str">
        <f t="shared" si="32"/>
        <v>分拣摆渡</v>
      </c>
    </row>
    <row r="203" spans="1:19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30"/>
        <v>武汉威伟机械</v>
      </c>
      <c r="L203" s="26" t="str">
        <f>VLOOKUP(N203,ch!$A$1:$B$32,2,0)</f>
        <v>鄂AF1588</v>
      </c>
      <c r="M203" s="10" t="s">
        <v>162</v>
      </c>
      <c r="N203" s="29" t="s">
        <v>117</v>
      </c>
      <c r="O203" s="7" t="str">
        <f t="shared" si="31"/>
        <v>9.6米</v>
      </c>
      <c r="P203" s="14">
        <v>14</v>
      </c>
      <c r="Q203" s="14">
        <v>0</v>
      </c>
      <c r="R203" s="14">
        <f t="shared" si="33"/>
        <v>14</v>
      </c>
      <c r="S203" s="7" t="str">
        <f t="shared" si="32"/>
        <v>分拣摆渡</v>
      </c>
    </row>
    <row r="204" spans="1:19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30"/>
        <v>武汉威伟机械</v>
      </c>
      <c r="L204" s="26" t="str">
        <f>VLOOKUP(N204,ch!$A$1:$B$32,2,0)</f>
        <v>鄂AF1588</v>
      </c>
      <c r="M204" s="10" t="s">
        <v>162</v>
      </c>
      <c r="N204" s="29" t="s">
        <v>117</v>
      </c>
      <c r="O204" s="7" t="str">
        <f t="shared" si="31"/>
        <v>9.6米</v>
      </c>
      <c r="P204" s="14">
        <v>14</v>
      </c>
      <c r="Q204" s="14">
        <v>0</v>
      </c>
      <c r="R204" s="14">
        <f t="shared" si="33"/>
        <v>14</v>
      </c>
      <c r="S204" s="7" t="str">
        <f t="shared" si="32"/>
        <v>分拣摆渡</v>
      </c>
    </row>
    <row r="205" spans="1:19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30"/>
        <v>武汉威伟机械</v>
      </c>
      <c r="L205" s="26" t="str">
        <f>VLOOKUP(N205,ch!$A$1:$B$32,2,0)</f>
        <v>鄂AF1588</v>
      </c>
      <c r="M205" s="10" t="s">
        <v>162</v>
      </c>
      <c r="N205" s="29" t="s">
        <v>117</v>
      </c>
      <c r="O205" s="7" t="str">
        <f t="shared" si="31"/>
        <v>9.6米</v>
      </c>
      <c r="P205" s="14">
        <v>14</v>
      </c>
      <c r="Q205" s="14">
        <v>0</v>
      </c>
      <c r="R205" s="14">
        <f t="shared" si="33"/>
        <v>14</v>
      </c>
      <c r="S205" s="7" t="str">
        <f t="shared" si="32"/>
        <v>分拣摆渡</v>
      </c>
    </row>
    <row r="206" spans="1:19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30"/>
        <v>武汉威伟机械</v>
      </c>
      <c r="L206" s="26" t="str">
        <f>VLOOKUP(N206,ch!$A$1:$B$32,2,0)</f>
        <v>鄂AF1588</v>
      </c>
      <c r="M206" s="10" t="s">
        <v>162</v>
      </c>
      <c r="N206" s="29" t="s">
        <v>117</v>
      </c>
      <c r="O206" s="7" t="str">
        <f t="shared" si="31"/>
        <v>9.6米</v>
      </c>
      <c r="P206" s="14">
        <v>14</v>
      </c>
      <c r="Q206" s="14">
        <v>0</v>
      </c>
      <c r="R206" s="14">
        <f t="shared" si="33"/>
        <v>14</v>
      </c>
      <c r="S206" s="7" t="str">
        <f t="shared" si="32"/>
        <v>分拣摆渡</v>
      </c>
    </row>
    <row r="207" spans="1:19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30"/>
        <v>武汉威伟机械</v>
      </c>
      <c r="L207" s="26" t="str">
        <f>VLOOKUP(N207,ch!$A$1:$B$32,2,0)</f>
        <v>鄂AFX299</v>
      </c>
      <c r="M207" s="10" t="s">
        <v>363</v>
      </c>
      <c r="N207" s="29" t="s">
        <v>118</v>
      </c>
      <c r="O207" s="7" t="str">
        <f t="shared" si="31"/>
        <v>9.6米</v>
      </c>
      <c r="P207" s="14">
        <v>1</v>
      </c>
      <c r="Q207" s="14">
        <v>0</v>
      </c>
      <c r="R207" s="14">
        <f t="shared" si="33"/>
        <v>1</v>
      </c>
      <c r="S207" s="7" t="str">
        <f t="shared" si="32"/>
        <v>分拣摆渡</v>
      </c>
    </row>
    <row r="208" spans="1:19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30"/>
        <v>武汉威伟机械</v>
      </c>
      <c r="L208" s="26" t="str">
        <f>VLOOKUP(N208,ch!$A$1:$B$32,2,0)</f>
        <v>鄂AFX299</v>
      </c>
      <c r="M208" s="10" t="s">
        <v>363</v>
      </c>
      <c r="N208" s="29" t="s">
        <v>118</v>
      </c>
      <c r="O208" s="7" t="str">
        <f t="shared" si="31"/>
        <v>9.6米</v>
      </c>
      <c r="P208" s="14">
        <v>1</v>
      </c>
      <c r="Q208" s="14">
        <v>0</v>
      </c>
      <c r="R208" s="14">
        <f t="shared" si="33"/>
        <v>1</v>
      </c>
      <c r="S208" s="7" t="str">
        <f t="shared" si="32"/>
        <v>分拣摆渡</v>
      </c>
    </row>
    <row r="209" spans="1:19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30"/>
        <v>武汉威伟机械</v>
      </c>
      <c r="L209" s="26" t="str">
        <f>VLOOKUP(N209,ch!$A$1:$B$32,2,0)</f>
        <v>鄂AFX299</v>
      </c>
      <c r="M209" s="10" t="s">
        <v>363</v>
      </c>
      <c r="N209" s="29" t="s">
        <v>118</v>
      </c>
      <c r="O209" s="7" t="str">
        <f t="shared" si="31"/>
        <v>9.6米</v>
      </c>
      <c r="P209" s="14">
        <v>1</v>
      </c>
      <c r="Q209" s="14">
        <v>0</v>
      </c>
      <c r="R209" s="14">
        <f t="shared" si="33"/>
        <v>1</v>
      </c>
      <c r="S209" s="7" t="str">
        <f t="shared" si="32"/>
        <v>分拣摆渡</v>
      </c>
    </row>
    <row r="210" spans="1:19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30"/>
        <v>武汉威伟机械</v>
      </c>
      <c r="L210" s="26" t="str">
        <f>VLOOKUP(N210,ch!$A$1:$B$32,2,0)</f>
        <v>鄂AFX299</v>
      </c>
      <c r="M210" s="10" t="s">
        <v>363</v>
      </c>
      <c r="N210" s="29" t="s">
        <v>118</v>
      </c>
      <c r="O210" s="7" t="str">
        <f t="shared" si="31"/>
        <v>9.6米</v>
      </c>
      <c r="P210" s="14">
        <v>1</v>
      </c>
      <c r="Q210" s="14">
        <v>0</v>
      </c>
      <c r="R210" s="14">
        <f t="shared" si="33"/>
        <v>1</v>
      </c>
      <c r="S210" s="7" t="str">
        <f t="shared" si="32"/>
        <v>分拣摆渡</v>
      </c>
    </row>
    <row r="211" spans="1:19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30"/>
        <v>武汉威伟机械</v>
      </c>
      <c r="L211" s="26" t="str">
        <f>VLOOKUP(N211,ch!$A$1:$B$32,2,0)</f>
        <v>鄂AFX299</v>
      </c>
      <c r="M211" s="10" t="s">
        <v>363</v>
      </c>
      <c r="N211" s="29" t="s">
        <v>118</v>
      </c>
      <c r="O211" s="7" t="str">
        <f t="shared" si="31"/>
        <v>9.6米</v>
      </c>
      <c r="P211" s="14">
        <v>1</v>
      </c>
      <c r="Q211" s="14">
        <v>0</v>
      </c>
      <c r="R211" s="14">
        <f t="shared" si="33"/>
        <v>1</v>
      </c>
      <c r="S211" s="7" t="str">
        <f t="shared" si="32"/>
        <v>分拣摆渡</v>
      </c>
    </row>
    <row r="212" spans="1:19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30"/>
        <v>武汉威伟机械</v>
      </c>
      <c r="L212" s="26" t="str">
        <f>VLOOKUP(N212,ch!$A$1:$B$32,2,0)</f>
        <v>鄂AFX299</v>
      </c>
      <c r="M212" s="10" t="s">
        <v>363</v>
      </c>
      <c r="N212" s="29" t="s">
        <v>118</v>
      </c>
      <c r="O212" s="7" t="str">
        <f t="shared" si="31"/>
        <v>9.6米</v>
      </c>
      <c r="P212" s="14">
        <v>1</v>
      </c>
      <c r="Q212" s="14">
        <v>0</v>
      </c>
      <c r="R212" s="14">
        <f t="shared" si="33"/>
        <v>1</v>
      </c>
      <c r="S212" s="7" t="str">
        <f t="shared" si="32"/>
        <v>分拣摆渡</v>
      </c>
    </row>
    <row r="213" spans="1:19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30"/>
        <v>武汉威伟机械</v>
      </c>
      <c r="L213" s="26" t="str">
        <f>VLOOKUP(N213,ch!$A$1:$B$32,2,0)</f>
        <v>鄂AFX299</v>
      </c>
      <c r="M213" s="10" t="s">
        <v>363</v>
      </c>
      <c r="N213" s="29" t="s">
        <v>118</v>
      </c>
      <c r="O213" s="7" t="str">
        <f t="shared" si="31"/>
        <v>9.6米</v>
      </c>
      <c r="P213" s="14">
        <v>1</v>
      </c>
      <c r="Q213" s="14">
        <v>0</v>
      </c>
      <c r="R213" s="14">
        <f t="shared" si="33"/>
        <v>1</v>
      </c>
      <c r="S213" s="7" t="str">
        <f t="shared" si="32"/>
        <v>分拣摆渡</v>
      </c>
    </row>
    <row r="214" spans="1:19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30"/>
        <v>武汉威伟机械</v>
      </c>
      <c r="L214" s="26" t="str">
        <f>VLOOKUP(N214,ch!$A$1:$B$32,2,0)</f>
        <v>鄂AFX299</v>
      </c>
      <c r="M214" s="10" t="s">
        <v>363</v>
      </c>
      <c r="N214" s="29" t="s">
        <v>118</v>
      </c>
      <c r="O214" s="7" t="str">
        <f t="shared" si="31"/>
        <v>9.6米</v>
      </c>
      <c r="P214" s="14">
        <v>1</v>
      </c>
      <c r="Q214" s="14">
        <v>0</v>
      </c>
      <c r="R214" s="14">
        <f t="shared" si="33"/>
        <v>1</v>
      </c>
      <c r="S214" s="7" t="str">
        <f t="shared" si="32"/>
        <v>分拣摆渡</v>
      </c>
    </row>
    <row r="215" spans="1:19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30"/>
        <v>武汉威伟机械</v>
      </c>
      <c r="L215" s="26" t="str">
        <f>VLOOKUP(N215,ch!$A$1:$B$32,2,0)</f>
        <v>鄂AZR876</v>
      </c>
      <c r="M215" s="10" t="s">
        <v>163</v>
      </c>
      <c r="N215" s="29" t="s">
        <v>372</v>
      </c>
      <c r="O215" s="7" t="str">
        <f t="shared" si="31"/>
        <v>9.6米</v>
      </c>
      <c r="P215" s="14">
        <v>14</v>
      </c>
      <c r="Q215" s="14">
        <v>0</v>
      </c>
      <c r="R215" s="14">
        <f t="shared" si="33"/>
        <v>14</v>
      </c>
      <c r="S215" s="7" t="str">
        <f t="shared" si="32"/>
        <v>分拣摆渡</v>
      </c>
    </row>
    <row r="216" spans="1:19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30"/>
        <v>武汉威伟机械</v>
      </c>
      <c r="L216" s="26" t="str">
        <f>VLOOKUP(N216,ch!$A$1:$B$32,2,0)</f>
        <v>鄂AZR876</v>
      </c>
      <c r="M216" s="10" t="s">
        <v>163</v>
      </c>
      <c r="N216" s="29" t="s">
        <v>372</v>
      </c>
      <c r="O216" s="7" t="str">
        <f t="shared" si="31"/>
        <v>9.6米</v>
      </c>
      <c r="P216" s="14">
        <v>14</v>
      </c>
      <c r="Q216" s="14">
        <v>0</v>
      </c>
      <c r="R216" s="14">
        <f t="shared" si="33"/>
        <v>14</v>
      </c>
      <c r="S216" s="7" t="str">
        <f t="shared" si="32"/>
        <v>分拣摆渡</v>
      </c>
    </row>
    <row r="217" spans="1:19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30"/>
        <v>武汉威伟机械</v>
      </c>
      <c r="L217" s="26" t="str">
        <f>VLOOKUP(N217,ch!$A$1:$B$32,2,0)</f>
        <v>鄂AZR876</v>
      </c>
      <c r="M217" s="10" t="s">
        <v>163</v>
      </c>
      <c r="N217" s="29" t="s">
        <v>372</v>
      </c>
      <c r="O217" s="7" t="str">
        <f t="shared" si="31"/>
        <v>9.6米</v>
      </c>
      <c r="P217" s="14">
        <v>14</v>
      </c>
      <c r="Q217" s="14">
        <v>0</v>
      </c>
      <c r="R217" s="14">
        <f t="shared" si="33"/>
        <v>14</v>
      </c>
      <c r="S217" s="7" t="str">
        <f t="shared" si="32"/>
        <v>分拣摆渡</v>
      </c>
    </row>
    <row r="218" spans="1:19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30"/>
        <v>武汉威伟机械</v>
      </c>
      <c r="L218" s="26" t="str">
        <f>VLOOKUP(N218,ch!$A$1:$B$32,2,0)</f>
        <v>鄂AZR876</v>
      </c>
      <c r="M218" s="10" t="s">
        <v>163</v>
      </c>
      <c r="N218" s="29" t="s">
        <v>372</v>
      </c>
      <c r="O218" s="7" t="str">
        <f t="shared" si="31"/>
        <v>9.6米</v>
      </c>
      <c r="P218" s="14">
        <v>6</v>
      </c>
      <c r="Q218" s="14">
        <v>0</v>
      </c>
      <c r="R218" s="14">
        <f t="shared" si="33"/>
        <v>6</v>
      </c>
      <c r="S218" s="7" t="str">
        <f t="shared" si="32"/>
        <v>分拣摆渡</v>
      </c>
    </row>
    <row r="219" spans="1:19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30"/>
        <v>武汉威伟机械</v>
      </c>
      <c r="L219" s="26" t="str">
        <f>VLOOKUP(N219,ch!$A$1:$B$32,2,0)</f>
        <v>鄂AZR876</v>
      </c>
      <c r="M219" s="10" t="s">
        <v>163</v>
      </c>
      <c r="N219" s="29" t="s">
        <v>372</v>
      </c>
      <c r="O219" s="7" t="str">
        <f t="shared" si="31"/>
        <v>9.6米</v>
      </c>
      <c r="P219" s="14">
        <v>14</v>
      </c>
      <c r="Q219" s="14">
        <v>0</v>
      </c>
      <c r="R219" s="14">
        <f t="shared" si="33"/>
        <v>14</v>
      </c>
      <c r="S219" s="7" t="str">
        <f t="shared" si="32"/>
        <v>分拣摆渡</v>
      </c>
    </row>
    <row r="220" spans="1:19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5">IF(A220&lt;&gt;"","武汉威伟机械","------")</f>
        <v>武汉威伟机械</v>
      </c>
      <c r="L220" s="26" t="str">
        <f>VLOOKUP(N220,ch!$A$1:$B$32,2,0)</f>
        <v>鄂AZV373</v>
      </c>
      <c r="M220" s="10" t="s">
        <v>174</v>
      </c>
      <c r="N220" s="29" t="s">
        <v>41</v>
      </c>
      <c r="O220" s="7" t="str">
        <f t="shared" ref="O220:O243" si="36">IF(A220&lt;&gt;"","9.6米","--")</f>
        <v>9.6米</v>
      </c>
      <c r="P220" s="14">
        <v>14</v>
      </c>
      <c r="Q220" s="14">
        <v>0</v>
      </c>
      <c r="R220" s="14">
        <f t="shared" ref="R220:R238" si="37">SUM(P220:Q220)</f>
        <v>14</v>
      </c>
      <c r="S220" s="7" t="str">
        <f t="shared" ref="S220:S243" si="38">IF(A220&lt;&gt;"","分拣摆渡","----")</f>
        <v>分拣摆渡</v>
      </c>
    </row>
    <row r="221" spans="1:19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5"/>
        <v>武汉威伟机械</v>
      </c>
      <c r="L221" s="26" t="str">
        <f>VLOOKUP(N221,ch!$A$1:$B$32,2,0)</f>
        <v>鄂AQQ353</v>
      </c>
      <c r="M221" s="10" t="s">
        <v>180</v>
      </c>
      <c r="N221" s="29" t="s">
        <v>44</v>
      </c>
      <c r="O221" s="7" t="str">
        <f t="shared" si="36"/>
        <v>9.6米</v>
      </c>
      <c r="P221" s="14">
        <v>14</v>
      </c>
      <c r="Q221" s="14">
        <v>0</v>
      </c>
      <c r="R221" s="14">
        <f t="shared" si="37"/>
        <v>14</v>
      </c>
      <c r="S221" s="7" t="str">
        <f t="shared" si="38"/>
        <v>分拣摆渡</v>
      </c>
    </row>
    <row r="222" spans="1:19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5"/>
        <v>武汉威伟机械</v>
      </c>
      <c r="L222" s="26" t="str">
        <f>VLOOKUP(N222,ch!$A$1:$B$32,2,0)</f>
        <v>鄂ALU151</v>
      </c>
      <c r="M222" s="10" t="s">
        <v>178</v>
      </c>
      <c r="N222" s="29" t="s">
        <v>35</v>
      </c>
      <c r="O222" s="7" t="str">
        <f t="shared" si="36"/>
        <v>9.6米</v>
      </c>
      <c r="P222" s="14">
        <v>14</v>
      </c>
      <c r="Q222" s="14">
        <v>0</v>
      </c>
      <c r="R222" s="14">
        <f t="shared" si="37"/>
        <v>14</v>
      </c>
      <c r="S222" s="7" t="str">
        <f t="shared" si="38"/>
        <v>分拣摆渡</v>
      </c>
    </row>
    <row r="223" spans="1:19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5"/>
        <v>武汉威伟机械</v>
      </c>
      <c r="L223" s="26" t="str">
        <f>VLOOKUP(N223,ch!$A$1:$B$32,2,0)</f>
        <v>鄂AAW309</v>
      </c>
      <c r="M223" s="10" t="s">
        <v>165</v>
      </c>
      <c r="N223" s="29" t="s">
        <v>144</v>
      </c>
      <c r="O223" s="7" t="str">
        <f t="shared" si="36"/>
        <v>9.6米</v>
      </c>
      <c r="P223" s="14">
        <v>7</v>
      </c>
      <c r="Q223" s="14">
        <v>0</v>
      </c>
      <c r="R223" s="14">
        <f t="shared" si="37"/>
        <v>7</v>
      </c>
      <c r="S223" s="7" t="str">
        <f t="shared" si="38"/>
        <v>分拣摆渡</v>
      </c>
    </row>
    <row r="224" spans="1:19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5"/>
        <v>武汉威伟机械</v>
      </c>
      <c r="L224" s="26" t="str">
        <f>VLOOKUP(N224,ch!$A$1:$B$32,2,0)</f>
        <v>鄂ABY256</v>
      </c>
      <c r="M224" s="10" t="s">
        <v>166</v>
      </c>
      <c r="N224" s="29" t="s">
        <v>250</v>
      </c>
      <c r="O224" s="7" t="str">
        <f t="shared" si="36"/>
        <v>9.6米</v>
      </c>
      <c r="P224" s="14">
        <v>14</v>
      </c>
      <c r="Q224" s="14">
        <v>0</v>
      </c>
      <c r="R224" s="14">
        <f t="shared" si="37"/>
        <v>14</v>
      </c>
      <c r="S224" s="7" t="str">
        <f t="shared" si="38"/>
        <v>分拣摆渡</v>
      </c>
    </row>
    <row r="225" spans="1:19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5"/>
        <v>武汉威伟机械</v>
      </c>
      <c r="L225" s="26" t="str">
        <f>VLOOKUP(N225,ch!$A$1:$B$32,2,0)</f>
        <v>鄂AZR992</v>
      </c>
      <c r="M225" s="10" t="s">
        <v>183</v>
      </c>
      <c r="N225" s="29" t="s">
        <v>107</v>
      </c>
      <c r="O225" s="7" t="str">
        <f t="shared" si="36"/>
        <v>9.6米</v>
      </c>
      <c r="P225" s="14">
        <v>14</v>
      </c>
      <c r="Q225" s="14">
        <v>0</v>
      </c>
      <c r="R225" s="14">
        <f t="shared" si="37"/>
        <v>14</v>
      </c>
      <c r="S225" s="7" t="str">
        <f t="shared" si="38"/>
        <v>分拣摆渡</v>
      </c>
    </row>
    <row r="226" spans="1:19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5"/>
        <v>武汉威伟机械</v>
      </c>
      <c r="L226" s="26" t="str">
        <f>VLOOKUP(N226,ch!$A$1:$B$32,2,0)</f>
        <v>鄂AZR992</v>
      </c>
      <c r="M226" s="10" t="s">
        <v>183</v>
      </c>
      <c r="N226" s="29" t="s">
        <v>107</v>
      </c>
      <c r="O226" s="7" t="str">
        <f t="shared" si="36"/>
        <v>9.6米</v>
      </c>
      <c r="P226" s="14">
        <v>9</v>
      </c>
      <c r="Q226" s="14">
        <v>0</v>
      </c>
      <c r="R226" s="14">
        <f t="shared" si="37"/>
        <v>9</v>
      </c>
      <c r="S226" s="7" t="str">
        <f t="shared" si="38"/>
        <v>分拣摆渡</v>
      </c>
    </row>
    <row r="227" spans="1:19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5"/>
        <v>武汉威伟机械</v>
      </c>
      <c r="L227" s="26" t="str">
        <f>VLOOKUP(N227,ch!$A$1:$B$32,2,0)</f>
        <v>鄂AZV377</v>
      </c>
      <c r="M227" s="10" t="s">
        <v>175</v>
      </c>
      <c r="N227" s="29" t="s">
        <v>239</v>
      </c>
      <c r="O227" s="7" t="str">
        <f t="shared" si="36"/>
        <v>9.6米</v>
      </c>
      <c r="P227" s="14">
        <v>11</v>
      </c>
      <c r="Q227" s="14">
        <v>0</v>
      </c>
      <c r="R227" s="14">
        <f t="shared" si="37"/>
        <v>11</v>
      </c>
      <c r="S227" s="7" t="str">
        <f t="shared" si="38"/>
        <v>分拣摆渡</v>
      </c>
    </row>
    <row r="228" spans="1:19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5"/>
        <v>武汉威伟机械</v>
      </c>
      <c r="L228" s="26" t="str">
        <f>VLOOKUP(N228,ch!$A$1:$B$32,2,0)</f>
        <v>鄂AZR876</v>
      </c>
      <c r="M228" s="10" t="s">
        <v>163</v>
      </c>
      <c r="N228" s="29" t="s">
        <v>372</v>
      </c>
      <c r="O228" s="7" t="str">
        <f t="shared" si="36"/>
        <v>9.6米</v>
      </c>
      <c r="P228" s="14">
        <v>14</v>
      </c>
      <c r="Q228" s="14">
        <v>0</v>
      </c>
      <c r="R228" s="14">
        <f t="shared" si="37"/>
        <v>14</v>
      </c>
      <c r="S228" s="7" t="str">
        <f t="shared" si="38"/>
        <v>分拣摆渡</v>
      </c>
    </row>
    <row r="229" spans="1:19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5"/>
        <v>武汉威伟机械</v>
      </c>
      <c r="L229" s="26" t="str">
        <f>VLOOKUP(N229,ch!$A$1:$B$32,2,0)</f>
        <v>鄂AZR876</v>
      </c>
      <c r="M229" s="10" t="s">
        <v>163</v>
      </c>
      <c r="N229" s="29" t="s">
        <v>372</v>
      </c>
      <c r="O229" s="7" t="str">
        <f t="shared" si="36"/>
        <v>9.6米</v>
      </c>
      <c r="P229" s="14">
        <v>14</v>
      </c>
      <c r="Q229" s="14">
        <v>0</v>
      </c>
      <c r="R229" s="14">
        <f t="shared" si="37"/>
        <v>14</v>
      </c>
      <c r="S229" s="7" t="str">
        <f t="shared" si="38"/>
        <v>分拣摆渡</v>
      </c>
    </row>
    <row r="230" spans="1:19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5"/>
        <v>武汉威伟机械</v>
      </c>
      <c r="L230" s="26" t="str">
        <f>VLOOKUP(N230,ch!$A$1:$B$32,2,0)</f>
        <v>鄂AZR876</v>
      </c>
      <c r="M230" s="10" t="s">
        <v>163</v>
      </c>
      <c r="N230" s="29" t="s">
        <v>372</v>
      </c>
      <c r="O230" s="7" t="str">
        <f t="shared" si="36"/>
        <v>9.6米</v>
      </c>
      <c r="P230" s="14">
        <v>5</v>
      </c>
      <c r="Q230" s="14">
        <v>0</v>
      </c>
      <c r="R230" s="14">
        <f t="shared" si="37"/>
        <v>5</v>
      </c>
      <c r="S230" s="7" t="str">
        <f t="shared" si="38"/>
        <v>分拣摆渡</v>
      </c>
    </row>
    <row r="231" spans="1:19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5"/>
        <v>武汉威伟机械</v>
      </c>
      <c r="L231" s="26" t="str">
        <f>VLOOKUP(N231,ch!$A$1:$B$32,2,0)</f>
        <v>鄂AZR876</v>
      </c>
      <c r="M231" s="10" t="s">
        <v>163</v>
      </c>
      <c r="N231" s="29" t="s">
        <v>372</v>
      </c>
      <c r="O231" s="7" t="str">
        <f t="shared" si="36"/>
        <v>9.6米</v>
      </c>
      <c r="P231" s="14">
        <v>14</v>
      </c>
      <c r="Q231" s="14">
        <v>0</v>
      </c>
      <c r="R231" s="14">
        <f t="shared" si="37"/>
        <v>14</v>
      </c>
      <c r="S231" s="7" t="str">
        <f t="shared" si="38"/>
        <v>分拣摆渡</v>
      </c>
    </row>
    <row r="232" spans="1:19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5"/>
        <v>武汉威伟机械</v>
      </c>
      <c r="L232" s="26" t="str">
        <f>VLOOKUP(N232,ch!$A$1:$B$32,2,0)</f>
        <v>鄂AZR876</v>
      </c>
      <c r="M232" s="10" t="s">
        <v>163</v>
      </c>
      <c r="N232" s="29" t="s">
        <v>372</v>
      </c>
      <c r="O232" s="7" t="str">
        <f t="shared" si="36"/>
        <v>9.6米</v>
      </c>
      <c r="P232" s="14">
        <v>14</v>
      </c>
      <c r="Q232" s="14">
        <v>0</v>
      </c>
      <c r="R232" s="14">
        <f t="shared" si="37"/>
        <v>14</v>
      </c>
      <c r="S232" s="7" t="str">
        <f t="shared" si="38"/>
        <v>分拣摆渡</v>
      </c>
    </row>
    <row r="233" spans="1:19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5"/>
        <v>武汉威伟机械</v>
      </c>
      <c r="L233" s="26" t="str">
        <f>VLOOKUP(N233,ch!$A$1:$B$32,2,0)</f>
        <v>鄂AZR876</v>
      </c>
      <c r="M233" s="10" t="s">
        <v>163</v>
      </c>
      <c r="N233" s="29" t="s">
        <v>372</v>
      </c>
      <c r="O233" s="7" t="str">
        <f t="shared" si="36"/>
        <v>9.6米</v>
      </c>
      <c r="P233" s="14">
        <v>14</v>
      </c>
      <c r="Q233" s="14">
        <v>0</v>
      </c>
      <c r="R233" s="14">
        <f t="shared" si="37"/>
        <v>14</v>
      </c>
      <c r="S233" s="7" t="str">
        <f t="shared" si="38"/>
        <v>分拣摆渡</v>
      </c>
    </row>
    <row r="234" spans="1:19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5"/>
        <v>武汉威伟机械</v>
      </c>
      <c r="L234" s="26" t="str">
        <f>VLOOKUP(N234,ch!$A$1:$B$32,2,0)</f>
        <v>鄂AF1588</v>
      </c>
      <c r="M234" s="10" t="s">
        <v>162</v>
      </c>
      <c r="N234" s="29" t="s">
        <v>769</v>
      </c>
      <c r="O234" s="7" t="str">
        <f t="shared" si="36"/>
        <v>9.6米</v>
      </c>
      <c r="P234" s="14">
        <v>14</v>
      </c>
      <c r="Q234" s="14">
        <v>0</v>
      </c>
      <c r="R234" s="14">
        <f t="shared" si="37"/>
        <v>14</v>
      </c>
      <c r="S234" s="7" t="str">
        <f t="shared" si="38"/>
        <v>分拣摆渡</v>
      </c>
    </row>
    <row r="235" spans="1:19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5"/>
        <v>武汉威伟机械</v>
      </c>
      <c r="L235" s="26" t="str">
        <f>VLOOKUP(N235,ch!$A$1:$B$32,2,0)</f>
        <v>鄂AF1588</v>
      </c>
      <c r="M235" s="10" t="s">
        <v>162</v>
      </c>
      <c r="N235" s="29" t="s">
        <v>769</v>
      </c>
      <c r="O235" s="7" t="str">
        <f t="shared" si="36"/>
        <v>9.6米</v>
      </c>
      <c r="P235" s="14">
        <v>14</v>
      </c>
      <c r="Q235" s="14">
        <v>0</v>
      </c>
      <c r="R235" s="14">
        <f t="shared" si="37"/>
        <v>14</v>
      </c>
      <c r="S235" s="7" t="str">
        <f t="shared" si="38"/>
        <v>分拣摆渡</v>
      </c>
    </row>
    <row r="236" spans="1:19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5"/>
        <v>武汉威伟机械</v>
      </c>
      <c r="L236" s="26" t="str">
        <f>VLOOKUP(N236,ch!$A$1:$B$32,2,0)</f>
        <v>鄂AF1588</v>
      </c>
      <c r="M236" s="10" t="s">
        <v>162</v>
      </c>
      <c r="N236" s="29" t="s">
        <v>769</v>
      </c>
      <c r="O236" s="7" t="str">
        <f t="shared" si="36"/>
        <v>9.6米</v>
      </c>
      <c r="P236" s="14">
        <v>14</v>
      </c>
      <c r="Q236" s="14">
        <v>0</v>
      </c>
      <c r="R236" s="14">
        <f t="shared" si="37"/>
        <v>14</v>
      </c>
      <c r="S236" s="7" t="str">
        <f t="shared" si="38"/>
        <v>分拣摆渡</v>
      </c>
    </row>
    <row r="237" spans="1:19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5"/>
        <v>武汉威伟机械</v>
      </c>
      <c r="L237" s="26" t="str">
        <f>VLOOKUP(N237,ch!$A$1:$B$32,2,0)</f>
        <v>鄂AF1588</v>
      </c>
      <c r="M237" s="10" t="s">
        <v>162</v>
      </c>
      <c r="N237" s="29" t="s">
        <v>769</v>
      </c>
      <c r="O237" s="7" t="str">
        <f t="shared" si="36"/>
        <v>9.6米</v>
      </c>
      <c r="P237" s="14">
        <v>14</v>
      </c>
      <c r="Q237" s="14">
        <v>0</v>
      </c>
      <c r="R237" s="14">
        <f t="shared" si="37"/>
        <v>14</v>
      </c>
      <c r="S237" s="7" t="str">
        <f t="shared" si="38"/>
        <v>分拣摆渡</v>
      </c>
    </row>
    <row r="238" spans="1:19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5"/>
        <v>武汉威伟机械</v>
      </c>
      <c r="L238" s="26" t="str">
        <f>VLOOKUP(N238,ch!$A$1:$B$32,2,0)</f>
        <v>鄂AF1588</v>
      </c>
      <c r="M238" s="10" t="s">
        <v>162</v>
      </c>
      <c r="N238" s="29" t="s">
        <v>769</v>
      </c>
      <c r="O238" s="7" t="str">
        <f t="shared" si="36"/>
        <v>9.6米</v>
      </c>
      <c r="P238" s="14">
        <v>14</v>
      </c>
      <c r="Q238" s="14">
        <v>0</v>
      </c>
      <c r="R238" s="14">
        <f t="shared" si="37"/>
        <v>14</v>
      </c>
      <c r="S238" s="7" t="str">
        <f t="shared" si="38"/>
        <v>分拣摆渡</v>
      </c>
    </row>
    <row r="239" spans="1:19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5"/>
        <v>武汉威伟机械</v>
      </c>
      <c r="L239" s="26" t="str">
        <f>VLOOKUP(N239,ch!$A$1:$B$32,2,0)</f>
        <v>鄂AFX299</v>
      </c>
      <c r="M239" s="10" t="s">
        <v>363</v>
      </c>
      <c r="N239" s="29" t="s">
        <v>402</v>
      </c>
      <c r="O239" s="7" t="str">
        <f t="shared" si="36"/>
        <v>9.6米</v>
      </c>
      <c r="P239" s="14">
        <v>1</v>
      </c>
      <c r="Q239" s="14">
        <v>0</v>
      </c>
      <c r="R239" s="14">
        <f t="shared" ref="R239:R243" si="39">SUM(P239:Q239)</f>
        <v>1</v>
      </c>
      <c r="S239" s="7" t="str">
        <f t="shared" si="38"/>
        <v>分拣摆渡</v>
      </c>
    </row>
    <row r="240" spans="1:19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5"/>
        <v>武汉威伟机械</v>
      </c>
      <c r="L240" s="26" t="str">
        <f>VLOOKUP(N240,ch!$A$1:$B$32,2,0)</f>
        <v>鄂AFX299</v>
      </c>
      <c r="M240" s="10" t="s">
        <v>363</v>
      </c>
      <c r="N240" s="29" t="s">
        <v>402</v>
      </c>
      <c r="O240" s="7" t="str">
        <f t="shared" si="36"/>
        <v>9.6米</v>
      </c>
      <c r="P240" s="14">
        <v>1</v>
      </c>
      <c r="Q240" s="14">
        <v>0</v>
      </c>
      <c r="R240" s="14">
        <f t="shared" si="39"/>
        <v>1</v>
      </c>
      <c r="S240" s="7" t="str">
        <f t="shared" si="38"/>
        <v>分拣摆渡</v>
      </c>
    </row>
    <row r="241" spans="1:19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5"/>
        <v>武汉威伟机械</v>
      </c>
      <c r="L241" s="26" t="str">
        <f>VLOOKUP(N241,ch!$A$1:$B$32,2,0)</f>
        <v>鄂AFX299</v>
      </c>
      <c r="M241" s="10" t="s">
        <v>363</v>
      </c>
      <c r="N241" s="29" t="s">
        <v>402</v>
      </c>
      <c r="O241" s="7" t="str">
        <f t="shared" si="36"/>
        <v>9.6米</v>
      </c>
      <c r="P241" s="14">
        <v>1</v>
      </c>
      <c r="Q241" s="14">
        <v>0</v>
      </c>
      <c r="R241" s="14">
        <f t="shared" si="39"/>
        <v>1</v>
      </c>
      <c r="S241" s="7" t="str">
        <f t="shared" si="38"/>
        <v>分拣摆渡</v>
      </c>
    </row>
    <row r="242" spans="1:19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5"/>
        <v>武汉威伟机械</v>
      </c>
      <c r="L242" s="26" t="str">
        <f>VLOOKUP(N242,ch!$A$1:$B$32,2,0)</f>
        <v>鄂AFX299</v>
      </c>
      <c r="M242" s="10" t="s">
        <v>363</v>
      </c>
      <c r="N242" s="29" t="s">
        <v>402</v>
      </c>
      <c r="O242" s="7" t="str">
        <f t="shared" si="36"/>
        <v>9.6米</v>
      </c>
      <c r="P242" s="14">
        <v>1</v>
      </c>
      <c r="Q242" s="14">
        <v>0</v>
      </c>
      <c r="R242" s="14">
        <f t="shared" si="39"/>
        <v>1</v>
      </c>
      <c r="S242" s="7" t="str">
        <f t="shared" si="38"/>
        <v>分拣摆渡</v>
      </c>
    </row>
    <row r="243" spans="1:19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5"/>
        <v>武汉威伟机械</v>
      </c>
      <c r="L243" s="26" t="str">
        <f>VLOOKUP(N243,ch!$A$1:$B$32,2,0)</f>
        <v>鄂AFX299</v>
      </c>
      <c r="M243" s="10" t="s">
        <v>363</v>
      </c>
      <c r="N243" s="29" t="s">
        <v>402</v>
      </c>
      <c r="O243" s="7" t="str">
        <f t="shared" si="36"/>
        <v>9.6米</v>
      </c>
      <c r="P243" s="14">
        <v>1</v>
      </c>
      <c r="Q243" s="14">
        <v>0</v>
      </c>
      <c r="R243" s="14">
        <f t="shared" si="39"/>
        <v>1</v>
      </c>
      <c r="S243" s="7" t="str">
        <f t="shared" si="38"/>
        <v>分拣摆渡</v>
      </c>
    </row>
  </sheetData>
  <phoneticPr fontId="3" type="noConversion"/>
  <conditionalFormatting sqref="I1:J34">
    <cfRule type="duplicateValues" dxfId="55" priority="34"/>
  </conditionalFormatting>
  <conditionalFormatting sqref="I19:I23">
    <cfRule type="duplicateValues" dxfId="54" priority="33"/>
  </conditionalFormatting>
  <conditionalFormatting sqref="I123">
    <cfRule type="duplicateValues" dxfId="53" priority="30"/>
  </conditionalFormatting>
  <conditionalFormatting sqref="J123">
    <cfRule type="duplicateValues" dxfId="52" priority="29"/>
  </conditionalFormatting>
  <conditionalFormatting sqref="I108:I117 I124:I130">
    <cfRule type="duplicateValues" dxfId="51" priority="28"/>
  </conditionalFormatting>
  <conditionalFormatting sqref="J108:J117 J124:J130">
    <cfRule type="duplicateValues" dxfId="50" priority="27"/>
  </conditionalFormatting>
  <conditionalFormatting sqref="I108">
    <cfRule type="duplicateValues" dxfId="49" priority="25"/>
  </conditionalFormatting>
  <conditionalFormatting sqref="I143">
    <cfRule type="duplicateValues" dxfId="48" priority="20"/>
  </conditionalFormatting>
  <conditionalFormatting sqref="J143">
    <cfRule type="duplicateValues" dxfId="47" priority="19"/>
  </conditionalFormatting>
  <conditionalFormatting sqref="I134:I140 I144:I160">
    <cfRule type="duplicateValues" dxfId="46" priority="18"/>
  </conditionalFormatting>
  <conditionalFormatting sqref="J134:J140 J144:J160">
    <cfRule type="duplicateValues" dxfId="45" priority="17"/>
  </conditionalFormatting>
  <conditionalFormatting sqref="I141:I142 I131:I133">
    <cfRule type="duplicateValues" dxfId="44" priority="22"/>
  </conditionalFormatting>
  <conditionalFormatting sqref="J141:J142 J131:J133">
    <cfRule type="duplicateValues" dxfId="43" priority="23"/>
  </conditionalFormatting>
  <conditionalFormatting sqref="I131:I160">
    <cfRule type="duplicateValues" dxfId="42" priority="24"/>
  </conditionalFormatting>
  <conditionalFormatting sqref="I161:J189">
    <cfRule type="duplicateValues" dxfId="41" priority="14"/>
  </conditionalFormatting>
  <conditionalFormatting sqref="I197:J219">
    <cfRule type="duplicateValues" dxfId="40" priority="10"/>
  </conditionalFormatting>
  <conditionalFormatting sqref="I190:J196">
    <cfRule type="duplicateValues" dxfId="39" priority="12"/>
  </conditionalFormatting>
  <conditionalFormatting sqref="I35:J97">
    <cfRule type="duplicateValues" dxfId="38" priority="68"/>
  </conditionalFormatting>
  <conditionalFormatting sqref="I118:J122 I98:J107">
    <cfRule type="duplicateValues" dxfId="37" priority="72"/>
  </conditionalFormatting>
  <conditionalFormatting sqref="I134:J140 I145:J160">
    <cfRule type="duplicateValues" dxfId="36" priority="76"/>
  </conditionalFormatting>
  <conditionalFormatting sqref="J220:J243">
    <cfRule type="duplicateValues" dxfId="35" priority="6"/>
  </conditionalFormatting>
  <conditionalFormatting sqref="J239:J243">
    <cfRule type="duplicateValues" dxfId="34" priority="3"/>
  </conditionalFormatting>
  <conditionalFormatting sqref="I220:I243">
    <cfRule type="duplicateValues" dxfId="33" priority="112"/>
  </conditionalFormatting>
  <conditionalFormatting sqref="I239:I243">
    <cfRule type="duplicateValues" dxfId="32" priority="114"/>
  </conditionalFormatting>
  <conditionalFormatting sqref="I161:I189">
    <cfRule type="duplicateValues" dxfId="31" priority="135"/>
  </conditionalFormatting>
  <conditionalFormatting sqref="I197:I219">
    <cfRule type="duplicateValues" dxfId="30" priority="136"/>
  </conditionalFormatting>
  <conditionalFormatting sqref="I190:I196">
    <cfRule type="duplicateValues" dxfId="29" priority="137"/>
  </conditionalFormatting>
  <conditionalFormatting sqref="I220:J243">
    <cfRule type="duplicateValues" dxfId="28" priority="149"/>
  </conditionalFormatting>
  <conditionalFormatting sqref="I239:J243">
    <cfRule type="duplicateValues" dxfId="27" priority="152"/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170"/>
  <sheetViews>
    <sheetView tabSelected="1" topLeftCell="B1" workbookViewId="0">
      <selection activeCell="E11" sqref="E11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4.75" customWidth="1"/>
    <col min="14" max="14" width="18.25" customWidth="1"/>
    <col min="15" max="15" width="12.875" hidden="1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1680</v>
      </c>
      <c r="K2" s="10"/>
      <c r="L2" s="19" t="s">
        <v>1681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/>
      <c r="P2" s="29" t="s">
        <v>197</v>
      </c>
      <c r="Q2" s="7" t="str">
        <f t="shared" ref="Q2" si="1">IF(A2&lt;&gt;"","9.6米","--")</f>
        <v>9.6米</v>
      </c>
      <c r="R2" s="14" t="s">
        <v>1682</v>
      </c>
      <c r="S2" s="14">
        <v>0</v>
      </c>
      <c r="T2" s="14" t="s">
        <v>1682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1683</v>
      </c>
      <c r="K3" s="10"/>
      <c r="L3" s="19" t="s">
        <v>1684</v>
      </c>
      <c r="M3" s="7" t="str">
        <f t="shared" ref="M3:M11" si="3">IF(A3&lt;&gt;"","武汉威伟机械","------")</f>
        <v>武汉威伟机械</v>
      </c>
      <c r="N3" s="26" t="str">
        <f>VLOOKUP(P3,ch!$A$1:$B$34,2,0)</f>
        <v>鄂ALU151</v>
      </c>
      <c r="O3" s="10"/>
      <c r="P3" s="29" t="s">
        <v>361</v>
      </c>
      <c r="Q3" s="7" t="str">
        <f t="shared" ref="Q3:Q11" si="4">IF(A3&lt;&gt;"","9.6米","--")</f>
        <v>9.6米</v>
      </c>
      <c r="R3" s="14" t="s">
        <v>1685</v>
      </c>
      <c r="S3" s="14">
        <v>0</v>
      </c>
      <c r="T3" s="14" t="s">
        <v>1685</v>
      </c>
      <c r="U3" s="7" t="str">
        <f t="shared" ref="U3:U11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/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66" t="s">
        <v>1691</v>
      </c>
      <c r="K4" s="10"/>
      <c r="L4" s="19" t="s">
        <v>1692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/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/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66" t="s">
        <v>1723</v>
      </c>
      <c r="K5" s="10"/>
      <c r="L5" s="19" t="s">
        <v>1693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/>
      <c r="P5" s="29" t="s">
        <v>107</v>
      </c>
      <c r="Q5" s="7" t="str">
        <f t="shared" ref="Q5" si="10">IF(A5&lt;&gt;"","9.6米","--")</f>
        <v>9.6米</v>
      </c>
      <c r="R5" s="14" t="s">
        <v>1694</v>
      </c>
      <c r="S5" s="14">
        <v>0</v>
      </c>
      <c r="T5" s="14" t="s">
        <v>1694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/>
      <c r="E6" s="11" t="s">
        <v>201</v>
      </c>
      <c r="F6" s="11" t="s">
        <v>1688</v>
      </c>
      <c r="G6" s="11" t="s">
        <v>203</v>
      </c>
      <c r="H6" s="11" t="s">
        <v>430</v>
      </c>
      <c r="I6" s="39"/>
      <c r="J6" s="66" t="s">
        <v>1689</v>
      </c>
      <c r="K6" s="10"/>
      <c r="L6" s="19" t="s">
        <v>1690</v>
      </c>
      <c r="M6" s="7" t="str">
        <f t="shared" si="3"/>
        <v>武汉威伟机械</v>
      </c>
      <c r="N6" s="26" t="str">
        <f>VLOOKUP(P6,ch!$A$1:$B$34,2,0)</f>
        <v>鄂AZV377</v>
      </c>
      <c r="O6" s="10"/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39" t="s">
        <v>1735</v>
      </c>
      <c r="K7" s="10"/>
      <c r="L7" s="19" t="s">
        <v>1736</v>
      </c>
      <c r="M7" s="7" t="str">
        <f>IF(A7&lt;&gt;"","武汉威伟机械","------")</f>
        <v>武汉威伟机械</v>
      </c>
      <c r="N7" s="26" t="s">
        <v>1737</v>
      </c>
      <c r="O7" s="10"/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39" t="s">
        <v>1729</v>
      </c>
      <c r="K8" s="10"/>
      <c r="L8" s="19" t="s">
        <v>1730</v>
      </c>
      <c r="M8" s="7" t="str">
        <f>IF(A8&lt;&gt;"","武汉威伟机械","------")</f>
        <v>武汉威伟机械</v>
      </c>
      <c r="N8" s="26" t="s">
        <v>1731</v>
      </c>
      <c r="O8" s="10"/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39" t="s">
        <v>1719</v>
      </c>
      <c r="K9" s="10"/>
      <c r="L9" s="19" t="s">
        <v>1720</v>
      </c>
      <c r="M9" s="7" t="str">
        <f>IF(A9&lt;&gt;"","武汉威伟机械","------")</f>
        <v>武汉威伟机械</v>
      </c>
      <c r="N9" s="26" t="s">
        <v>1103</v>
      </c>
      <c r="O9" s="10"/>
      <c r="P9" s="29" t="s">
        <v>1721</v>
      </c>
      <c r="Q9" s="7" t="str">
        <f>IF(A9&lt;&gt;"","9.6米","--")</f>
        <v>9.6米</v>
      </c>
      <c r="R9" s="14" t="s">
        <v>1722</v>
      </c>
      <c r="S9" s="14">
        <v>0</v>
      </c>
      <c r="T9" s="14" t="s">
        <v>1722</v>
      </c>
      <c r="U9" s="7" t="str">
        <f>IF(A9&lt;&gt;"","分拣摆渡","----")</f>
        <v>分拣摆渡</v>
      </c>
    </row>
    <row r="10" spans="1:63" s="35" customFormat="1" ht="18.75">
      <c r="A10" s="8">
        <v>43207</v>
      </c>
      <c r="B10" s="10" t="s">
        <v>111</v>
      </c>
      <c r="C10" s="10">
        <v>1456</v>
      </c>
      <c r="D10" s="10">
        <v>1515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1686</v>
      </c>
      <c r="K10" s="10"/>
      <c r="L10" s="19" t="s">
        <v>1687</v>
      </c>
      <c r="M10" s="7" t="str">
        <f t="shared" si="3"/>
        <v>武汉威伟机械</v>
      </c>
      <c r="N10" s="26" t="str">
        <f>VLOOKUP(P10,ch!$A$1:$B$34,2,0)</f>
        <v>鄂AAW309</v>
      </c>
      <c r="O10" s="10"/>
      <c r="P10" s="29" t="s">
        <v>144</v>
      </c>
      <c r="Q10" s="7" t="str">
        <f t="shared" si="4"/>
        <v>9.6米</v>
      </c>
      <c r="R10" s="14">
        <v>12</v>
      </c>
      <c r="S10" s="14">
        <v>0</v>
      </c>
      <c r="T10" s="14">
        <f>SUM(R10:S10)</f>
        <v>12</v>
      </c>
      <c r="U10" s="7" t="str">
        <f t="shared" si="5"/>
        <v>分拣摆渡</v>
      </c>
    </row>
    <row r="11" spans="1:63" s="35" customFormat="1" ht="18.75">
      <c r="A11" s="8">
        <v>43207</v>
      </c>
      <c r="B11" s="10" t="s">
        <v>278</v>
      </c>
      <c r="C11" s="10">
        <v>1928</v>
      </c>
      <c r="D11" s="10">
        <v>1933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1698</v>
      </c>
      <c r="K11" s="10"/>
      <c r="L11" s="19" t="s">
        <v>1699</v>
      </c>
      <c r="M11" s="7" t="str">
        <f t="shared" si="3"/>
        <v>武汉威伟机械</v>
      </c>
      <c r="N11" s="26" t="s">
        <v>1700</v>
      </c>
      <c r="O11" s="10"/>
      <c r="P11" s="29" t="s">
        <v>191</v>
      </c>
      <c r="Q11" s="7" t="str">
        <f t="shared" si="4"/>
        <v>9.6米</v>
      </c>
      <c r="R11" s="14">
        <v>14</v>
      </c>
      <c r="S11" s="14">
        <v>0</v>
      </c>
      <c r="T11" s="14">
        <v>14</v>
      </c>
      <c r="U11" s="7" t="str">
        <f t="shared" si="5"/>
        <v>分拣摆渡</v>
      </c>
    </row>
    <row r="12" spans="1:63" s="35" customFormat="1" ht="18.75">
      <c r="A12" s="8">
        <v>43207</v>
      </c>
      <c r="B12" s="10" t="s">
        <v>111</v>
      </c>
      <c r="C12" s="10">
        <v>1740</v>
      </c>
      <c r="D12" s="10">
        <v>1748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1715</v>
      </c>
      <c r="K12" s="10"/>
      <c r="L12" s="19" t="s">
        <v>1716</v>
      </c>
      <c r="M12" s="7" t="str">
        <f>IF(A12&lt;&gt;"","武汉威伟机械","------")</f>
        <v>武汉威伟机械</v>
      </c>
      <c r="N12" s="26" t="s">
        <v>1700</v>
      </c>
      <c r="O12" s="10"/>
      <c r="P12" s="29" t="s">
        <v>191</v>
      </c>
      <c r="Q12" s="7" t="str">
        <f>IF(A12&lt;&gt;"","9.6米","--")</f>
        <v>9.6米</v>
      </c>
      <c r="R12" s="14">
        <v>14</v>
      </c>
      <c r="S12" s="14">
        <v>0</v>
      </c>
      <c r="T12" s="14">
        <v>14</v>
      </c>
      <c r="U12" s="7" t="str">
        <f>IF(A12&lt;&gt;"","分拣摆渡","----")</f>
        <v>分拣摆渡</v>
      </c>
    </row>
    <row r="13" spans="1:63" s="35" customFormat="1" ht="18.75">
      <c r="A13" s="8">
        <v>43207</v>
      </c>
      <c r="B13" s="10" t="s">
        <v>111</v>
      </c>
      <c r="C13" s="10">
        <v>1045</v>
      </c>
      <c r="D13" s="10">
        <v>1052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1717</v>
      </c>
      <c r="K13" s="10"/>
      <c r="L13" s="19" t="s">
        <v>1718</v>
      </c>
      <c r="M13" s="7" t="str">
        <f>IF(A13&lt;&gt;"","武汉威伟机械","------")</f>
        <v>武汉威伟机械</v>
      </c>
      <c r="N13" s="26" t="s">
        <v>1700</v>
      </c>
      <c r="O13" s="10"/>
      <c r="P13" s="29" t="s">
        <v>191</v>
      </c>
      <c r="Q13" s="7" t="str">
        <f>IF(A13&lt;&gt;"","9.6米","--")</f>
        <v>9.6米</v>
      </c>
      <c r="R13" s="14">
        <v>14</v>
      </c>
      <c r="S13" s="14">
        <v>0</v>
      </c>
      <c r="T13" s="14">
        <v>14</v>
      </c>
      <c r="U13" s="7" t="str">
        <f>IF(A13&lt;&gt;"","分拣摆渡","----")</f>
        <v>分拣摆渡</v>
      </c>
    </row>
    <row r="14" spans="1:63" s="35" customFormat="1" ht="18.75">
      <c r="A14" s="8">
        <v>43207</v>
      </c>
      <c r="B14" s="10" t="s">
        <v>1724</v>
      </c>
      <c r="C14" s="10">
        <v>2021</v>
      </c>
      <c r="D14" s="10">
        <v>2029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1725</v>
      </c>
      <c r="K14" s="10"/>
      <c r="L14" s="19" t="s">
        <v>1726</v>
      </c>
      <c r="M14" s="7" t="str">
        <f>IF(A14&lt;&gt;"","武汉威伟机械","------")</f>
        <v>武汉威伟机械</v>
      </c>
      <c r="N14" s="26" t="s">
        <v>1727</v>
      </c>
      <c r="O14" s="10"/>
      <c r="P14" s="29" t="s">
        <v>1728</v>
      </c>
      <c r="Q14" s="7" t="str">
        <f>IF(A14&lt;&gt;"","9.6米","--")</f>
        <v>9.6米</v>
      </c>
      <c r="R14" s="14">
        <v>14</v>
      </c>
      <c r="S14" s="14">
        <v>0</v>
      </c>
      <c r="T14" s="14">
        <v>14</v>
      </c>
      <c r="U14" s="7" t="str">
        <f>IF(A14&lt;&gt;"","分拣摆渡","----")</f>
        <v>分拣摆渡</v>
      </c>
    </row>
    <row r="15" spans="1:63" s="35" customFormat="1" ht="18.75">
      <c r="A15" s="8">
        <v>43207</v>
      </c>
      <c r="B15" s="10" t="s">
        <v>307</v>
      </c>
      <c r="C15" s="10">
        <v>2047</v>
      </c>
      <c r="D15" s="10">
        <v>2054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39" t="s">
        <v>1732</v>
      </c>
      <c r="K15" s="10"/>
      <c r="L15" s="19" t="s">
        <v>1733</v>
      </c>
      <c r="M15" s="7" t="str">
        <f>IF(A15&lt;&gt;"","武汉威伟机械","------")</f>
        <v>武汉威伟机械</v>
      </c>
      <c r="N15" s="26" t="s">
        <v>1734</v>
      </c>
      <c r="O15" s="10"/>
      <c r="P15" s="29" t="s">
        <v>107</v>
      </c>
      <c r="Q15" s="7" t="str">
        <f>IF(A15&lt;&gt;"","9.6米","--")</f>
        <v>9.6米</v>
      </c>
      <c r="R15" s="14">
        <v>13</v>
      </c>
      <c r="S15" s="14">
        <v>0</v>
      </c>
      <c r="T15" s="14">
        <v>13</v>
      </c>
      <c r="U15" s="7" t="str">
        <f>IF(A15&lt;&gt;"","分拣摆渡","----")</f>
        <v>分拣摆渡</v>
      </c>
    </row>
    <row r="16" spans="1:63" s="35" customFormat="1" ht="18.75">
      <c r="A16" s="8">
        <v>43207</v>
      </c>
      <c r="B16" s="10" t="s">
        <v>258</v>
      </c>
      <c r="C16" s="10">
        <v>1735</v>
      </c>
      <c r="D16" s="10">
        <v>1945</v>
      </c>
      <c r="E16" s="11" t="s">
        <v>203</v>
      </c>
      <c r="F16" s="11" t="s">
        <v>1695</v>
      </c>
      <c r="G16" s="11" t="s">
        <v>209</v>
      </c>
      <c r="H16" s="11" t="s">
        <v>467</v>
      </c>
      <c r="I16" s="39"/>
      <c r="J16" s="39" t="s">
        <v>1696</v>
      </c>
      <c r="K16" s="10"/>
      <c r="L16" s="19" t="s">
        <v>1697</v>
      </c>
      <c r="M16" s="7" t="str">
        <f>IF(A16&lt;&gt;"","武汉威伟机械","------")</f>
        <v>武汉威伟机械</v>
      </c>
      <c r="N16" s="26" t="s">
        <v>1703</v>
      </c>
      <c r="O16" s="10"/>
      <c r="P16" s="29" t="s">
        <v>117</v>
      </c>
      <c r="Q16" s="7" t="str">
        <f>IF(A16&lt;&gt;"","9.6米","--")</f>
        <v>9.6米</v>
      </c>
      <c r="R16" s="14">
        <v>13</v>
      </c>
      <c r="S16" s="14">
        <v>0</v>
      </c>
      <c r="T16" s="14">
        <v>13</v>
      </c>
      <c r="U16" s="7" t="str">
        <f>IF(A16&lt;&gt;"","分拣摆渡","----")</f>
        <v>分拣摆渡</v>
      </c>
    </row>
    <row r="17" spans="1:21" s="35" customFormat="1" ht="18.75">
      <c r="A17" s="8">
        <v>43207</v>
      </c>
      <c r="B17" s="10" t="s">
        <v>71</v>
      </c>
      <c r="C17" s="10">
        <v>1802</v>
      </c>
      <c r="D17" s="10">
        <v>1812</v>
      </c>
      <c r="E17" s="11" t="s">
        <v>203</v>
      </c>
      <c r="F17" s="11" t="s">
        <v>1695</v>
      </c>
      <c r="G17" s="11" t="s">
        <v>209</v>
      </c>
      <c r="H17" s="11" t="s">
        <v>467</v>
      </c>
      <c r="I17" s="39"/>
      <c r="J17" s="39" t="s">
        <v>1701</v>
      </c>
      <c r="K17" s="10"/>
      <c r="L17" s="19" t="s">
        <v>1702</v>
      </c>
      <c r="M17" s="7" t="str">
        <f>IF(A17&lt;&gt;"","武汉威伟机械","------")</f>
        <v>武汉威伟机械</v>
      </c>
      <c r="N17" s="26" t="s">
        <v>1703</v>
      </c>
      <c r="O17" s="10"/>
      <c r="P17" s="29" t="s">
        <v>117</v>
      </c>
      <c r="Q17" s="7" t="str">
        <f>IF(A17&lt;&gt;"","9.6米","--")</f>
        <v>9.6米</v>
      </c>
      <c r="R17" s="14">
        <v>14</v>
      </c>
      <c r="S17" s="14">
        <v>0</v>
      </c>
      <c r="T17" s="14">
        <v>14</v>
      </c>
      <c r="U17" s="7" t="str">
        <f>IF(A17&lt;&gt;"","分拣摆渡","----")</f>
        <v>分拣摆渡</v>
      </c>
    </row>
    <row r="18" spans="1:21" s="35" customFormat="1" ht="18.75">
      <c r="A18" s="8">
        <v>43207</v>
      </c>
      <c r="B18" s="10" t="s">
        <v>71</v>
      </c>
      <c r="C18" s="10">
        <v>1602</v>
      </c>
      <c r="D18" s="10">
        <v>1612</v>
      </c>
      <c r="E18" s="11" t="s">
        <v>203</v>
      </c>
      <c r="F18" s="11" t="s">
        <v>1695</v>
      </c>
      <c r="G18" s="11" t="s">
        <v>209</v>
      </c>
      <c r="H18" s="11" t="s">
        <v>467</v>
      </c>
      <c r="I18" s="39"/>
      <c r="J18" s="39" t="s">
        <v>1704</v>
      </c>
      <c r="K18" s="10"/>
      <c r="L18" s="19" t="s">
        <v>1705</v>
      </c>
      <c r="M18" s="7" t="str">
        <f>IF(A18&lt;&gt;"","武汉威伟机械","------")</f>
        <v>武汉威伟机械</v>
      </c>
      <c r="N18" s="26" t="s">
        <v>1703</v>
      </c>
      <c r="O18" s="10"/>
      <c r="P18" s="29" t="s">
        <v>117</v>
      </c>
      <c r="Q18" s="7" t="str">
        <f>IF(A18&lt;&gt;"","9.6米","--")</f>
        <v>9.6米</v>
      </c>
      <c r="R18" s="14">
        <v>14</v>
      </c>
      <c r="S18" s="14">
        <v>0</v>
      </c>
      <c r="T18" s="14">
        <v>14</v>
      </c>
      <c r="U18" s="7" t="str">
        <f>IF(A18&lt;&gt;"","分拣摆渡","----")</f>
        <v>分拣摆渡</v>
      </c>
    </row>
    <row r="19" spans="1:21" s="35" customFormat="1" ht="18.75">
      <c r="A19" s="8">
        <v>43207</v>
      </c>
      <c r="B19" s="10" t="s">
        <v>71</v>
      </c>
      <c r="C19" s="10">
        <v>1607</v>
      </c>
      <c r="D19" s="10">
        <v>1617</v>
      </c>
      <c r="E19" s="11" t="s">
        <v>203</v>
      </c>
      <c r="F19" s="11" t="s">
        <v>1695</v>
      </c>
      <c r="G19" s="11" t="s">
        <v>209</v>
      </c>
      <c r="H19" s="11" t="s">
        <v>467</v>
      </c>
      <c r="I19" s="39"/>
      <c r="J19" s="39" t="s">
        <v>1706</v>
      </c>
      <c r="K19" s="10"/>
      <c r="L19" s="19" t="s">
        <v>1707</v>
      </c>
      <c r="M19" s="7" t="str">
        <f>IF(A19&lt;&gt;"","武汉威伟机械","------")</f>
        <v>武汉威伟机械</v>
      </c>
      <c r="N19" s="26" t="s">
        <v>1703</v>
      </c>
      <c r="O19" s="10"/>
      <c r="P19" s="29" t="s">
        <v>117</v>
      </c>
      <c r="Q19" s="7" t="str">
        <f>IF(A19&lt;&gt;"","9.6米","--")</f>
        <v>9.6米</v>
      </c>
      <c r="R19" s="14">
        <v>14</v>
      </c>
      <c r="S19" s="14">
        <v>0</v>
      </c>
      <c r="T19" s="14">
        <v>14</v>
      </c>
      <c r="U19" s="7" t="str">
        <f>IF(A19&lt;&gt;"","分拣摆渡","----")</f>
        <v>分拣摆渡</v>
      </c>
    </row>
    <row r="20" spans="1:21" s="35" customFormat="1" ht="18.75">
      <c r="A20" s="8">
        <v>43207</v>
      </c>
      <c r="B20" s="10" t="s">
        <v>71</v>
      </c>
      <c r="C20" s="10">
        <v>1415</v>
      </c>
      <c r="D20" s="10">
        <v>1425</v>
      </c>
      <c r="E20" s="11" t="s">
        <v>203</v>
      </c>
      <c r="F20" s="11" t="s">
        <v>1695</v>
      </c>
      <c r="G20" s="11" t="s">
        <v>209</v>
      </c>
      <c r="H20" s="11" t="s">
        <v>467</v>
      </c>
      <c r="I20" s="39"/>
      <c r="J20" s="39" t="s">
        <v>1708</v>
      </c>
      <c r="K20" s="10"/>
      <c r="L20" s="19" t="s">
        <v>1709</v>
      </c>
      <c r="M20" s="7" t="str">
        <f>IF(A20&lt;&gt;"","武汉威伟机械","------")</f>
        <v>武汉威伟机械</v>
      </c>
      <c r="N20" s="26" t="s">
        <v>1703</v>
      </c>
      <c r="O20" s="10"/>
      <c r="P20" s="29" t="s">
        <v>117</v>
      </c>
      <c r="Q20" s="7" t="str">
        <f>IF(A20&lt;&gt;"","9.6米","--")</f>
        <v>9.6米</v>
      </c>
      <c r="R20" s="14">
        <v>14</v>
      </c>
      <c r="S20" s="14">
        <v>0</v>
      </c>
      <c r="T20" s="14">
        <v>14</v>
      </c>
      <c r="U20" s="7" t="str">
        <f>IF(A20&lt;&gt;"","分拣摆渡","----")</f>
        <v>分拣摆渡</v>
      </c>
    </row>
    <row r="21" spans="1:21" s="35" customFormat="1" ht="18.75">
      <c r="A21" s="8">
        <v>43207</v>
      </c>
      <c r="B21" s="10" t="s">
        <v>71</v>
      </c>
      <c r="C21" s="10">
        <v>1139</v>
      </c>
      <c r="D21" s="10">
        <v>1149</v>
      </c>
      <c r="E21" s="11" t="s">
        <v>203</v>
      </c>
      <c r="F21" s="11" t="s">
        <v>1695</v>
      </c>
      <c r="G21" s="11" t="s">
        <v>209</v>
      </c>
      <c r="H21" s="11" t="s">
        <v>467</v>
      </c>
      <c r="I21" s="39"/>
      <c r="J21" s="39" t="s">
        <v>1710</v>
      </c>
      <c r="K21" s="10"/>
      <c r="L21" s="19" t="s">
        <v>1711</v>
      </c>
      <c r="M21" s="7" t="str">
        <f>IF(A21&lt;&gt;"","武汉威伟机械","------")</f>
        <v>武汉威伟机械</v>
      </c>
      <c r="N21" s="26" t="s">
        <v>1703</v>
      </c>
      <c r="O21" s="10"/>
      <c r="P21" s="29" t="s">
        <v>117</v>
      </c>
      <c r="Q21" s="7" t="str">
        <f>IF(A21&lt;&gt;"","9.6米","--")</f>
        <v>9.6米</v>
      </c>
      <c r="R21" s="14">
        <v>14</v>
      </c>
      <c r="S21" s="14">
        <v>0</v>
      </c>
      <c r="T21" s="14">
        <v>14</v>
      </c>
      <c r="U21" s="7" t="str">
        <f>IF(A21&lt;&gt;"","分拣摆渡","----")</f>
        <v>分拣摆渡</v>
      </c>
    </row>
    <row r="22" spans="1:21" s="35" customFormat="1" ht="18.75">
      <c r="A22" s="8">
        <v>43207</v>
      </c>
      <c r="B22" s="10" t="s">
        <v>71</v>
      </c>
      <c r="C22" s="10">
        <v>942</v>
      </c>
      <c r="D22" s="10">
        <v>952</v>
      </c>
      <c r="E22" s="11" t="s">
        <v>203</v>
      </c>
      <c r="F22" s="11" t="s">
        <v>1695</v>
      </c>
      <c r="G22" s="11" t="s">
        <v>209</v>
      </c>
      <c r="H22" s="11" t="s">
        <v>467</v>
      </c>
      <c r="I22" s="39"/>
      <c r="J22" s="39" t="s">
        <v>1712</v>
      </c>
      <c r="K22" s="10"/>
      <c r="L22" s="19" t="s">
        <v>1713</v>
      </c>
      <c r="M22" s="7" t="str">
        <f>IF(A22&lt;&gt;"","武汉威伟机械","------")</f>
        <v>武汉威伟机械</v>
      </c>
      <c r="N22" s="26" t="s">
        <v>1714</v>
      </c>
      <c r="O22" s="10"/>
      <c r="P22" s="29" t="s">
        <v>117</v>
      </c>
      <c r="Q22" s="7" t="str">
        <f>IF(A22&lt;&gt;"","9.6米","--")</f>
        <v>9.6米</v>
      </c>
      <c r="R22" s="14">
        <v>14</v>
      </c>
      <c r="S22" s="14">
        <v>0</v>
      </c>
      <c r="T22" s="14">
        <v>14</v>
      </c>
      <c r="U22" s="7" t="str">
        <f>IF(A22&lt;&gt;"","分拣摆渡","----")</f>
        <v>分拣摆渡</v>
      </c>
    </row>
    <row r="23" spans="1:21" s="35" customFormat="1" ht="18.75">
      <c r="A23" s="8"/>
      <c r="B23" s="10"/>
      <c r="C23" s="10"/>
      <c r="D23" s="10"/>
      <c r="E23" s="11"/>
      <c r="F23" s="11"/>
      <c r="G23" s="11"/>
      <c r="H23" s="11"/>
      <c r="I23" s="39"/>
      <c r="J23" s="39"/>
      <c r="K23" s="10"/>
      <c r="L23" s="19"/>
      <c r="M23" s="7"/>
      <c r="N23" s="26"/>
      <c r="O23" s="10"/>
      <c r="P23" s="29"/>
      <c r="Q23" s="7"/>
      <c r="R23" s="14"/>
      <c r="S23" s="14"/>
      <c r="T23" s="14"/>
      <c r="U23" s="7"/>
    </row>
    <row r="24" spans="1:21" s="35" customFormat="1" ht="18.75">
      <c r="A24" s="8"/>
      <c r="B24" s="10"/>
      <c r="C24" s="10"/>
      <c r="D24" s="10"/>
      <c r="E24" s="11"/>
      <c r="F24" s="11"/>
      <c r="G24" s="11"/>
      <c r="H24" s="11"/>
      <c r="I24" s="39"/>
      <c r="J24" s="39"/>
      <c r="K24" s="10"/>
      <c r="L24" s="19"/>
      <c r="M24" s="7"/>
      <c r="N24" s="26"/>
      <c r="O24" s="10"/>
      <c r="P24" s="29"/>
      <c r="Q24" s="7"/>
      <c r="R24" s="14"/>
      <c r="S24" s="14"/>
      <c r="T24" s="14"/>
      <c r="U24" s="7"/>
    </row>
    <row r="25" spans="1:21" s="35" customFormat="1" ht="18.75">
      <c r="A25" s="8"/>
      <c r="B25" s="10"/>
      <c r="C25" s="10"/>
      <c r="D25" s="10"/>
      <c r="E25" s="11"/>
      <c r="F25" s="11"/>
      <c r="G25" s="11"/>
      <c r="H25" s="11"/>
      <c r="I25" s="39"/>
      <c r="J25" s="39"/>
      <c r="K25" s="10"/>
      <c r="L25" s="19"/>
      <c r="M25" s="7"/>
      <c r="N25" s="26"/>
      <c r="O25" s="10"/>
      <c r="P25" s="29"/>
      <c r="Q25" s="7"/>
      <c r="R25" s="14"/>
      <c r="S25" s="14"/>
      <c r="T25" s="14"/>
      <c r="U25" s="7"/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/>
      <c r="R26" s="14"/>
      <c r="S26" s="14"/>
      <c r="T26" s="14"/>
      <c r="U26" s="7"/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</sheetData>
  <phoneticPr fontId="3" type="noConversion"/>
  <conditionalFormatting sqref="I1:L1">
    <cfRule type="duplicateValues" dxfId="6" priority="17"/>
  </conditionalFormatting>
  <conditionalFormatting sqref="J1">
    <cfRule type="duplicateValues" dxfId="5" priority="16"/>
  </conditionalFormatting>
  <conditionalFormatting sqref="I2:L170">
    <cfRule type="duplicateValues" dxfId="4" priority="41"/>
  </conditionalFormatting>
  <conditionalFormatting sqref="L2:L170">
    <cfRule type="duplicateValues" dxfId="3" priority="42"/>
  </conditionalFormatting>
  <conditionalFormatting sqref="K2:L170">
    <cfRule type="duplicateValues" dxfId="2" priority="43"/>
  </conditionalFormatting>
  <conditionalFormatting sqref="I2:J170">
    <cfRule type="duplicateValues" dxfId="1" priority="44"/>
  </conditionalFormatting>
  <conditionalFormatting sqref="J2:J170">
    <cfRule type="duplicateValues" dxfId="0" priority="4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ch</vt:lpstr>
      <vt:lpstr>分析</vt:lpstr>
      <vt:lpstr>汇总明线</vt:lpstr>
      <vt:lpstr>4-17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2018-04-17T15:02:54Z</dcterms:modified>
</cp:coreProperties>
</file>