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月报表\"/>
    </mc:Choice>
  </mc:AlternateContent>
  <xr:revisionPtr revIDLastSave="0" documentId="12_ncr:500000_{5A46EFCB-3FF8-45CF-B524-8DC64E29D8CA}" xr6:coauthVersionLast="31" xr6:coauthVersionMax="31" xr10:uidLastSave="{00000000-0000-0000-0000-000000000000}"/>
  <bookViews>
    <workbookView xWindow="0" yWindow="0" windowWidth="19200" windowHeight="6210" activeTab="3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汇总明线" sheetId="3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<sst xmlns="http://schemas.openxmlformats.org/spreadsheetml/2006/main" count="525" uniqueCount="152">
  <si>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</si>
  <si>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</si>
  <si>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</si>
  <si>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</si>
  <si>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</si>
  <si>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</si>
  <si>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</si>
  <si>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</si>
  <si>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</si>
  <si>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</si>
  <si>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</si>
  <si>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</si>
  <si>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</si>
  <si>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</si>
  <si>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</si>
  <si>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</si>
  <si>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</si>
  <si>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</si>
  <si>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</si>
  <si>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</si>
  <si>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</si>
  <si>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</si>
  <si>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</si>
  <si>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</si>
  <si>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</si>
  <si>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</si>
  <si>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</si>
  <si>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</si>
  <si>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</si>
  <si>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</si>
  <si>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</si>
  <si>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</si>
  <si>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</si>
  <si>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</si>
  <si>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</si>
  <si>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</si>
  <si>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</si>
  <si>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</si>
  <si>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</si>
  <si>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</si>
  <si>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</si>
  <si>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</si>
  <si>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</si>
  <si>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</si>
  <si>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</si>
  <si>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</si>
  <si>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</si>
  <si>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</si>
  <si>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</si>
  <si>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</si>
  <si>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</si>
  <si>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</si>
  <si>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</si>
  <si>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</si>
  <si>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</si>
  <si>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</si>
  <si>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</si>
  <si>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</si>
  <si>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</si>
  <si>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</si>
  <si>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</si>
  <si>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</si>
  <si>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</si>
  <si>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</si>
  <si>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</si>
  <si>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</si>
  <si>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</si>
  <si>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</si>
  <si>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</si>
  <si>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</si>
  <si>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</si>
  <si>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</si>
  <si>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</si>
  <si>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</si>
  <si>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</si>
  <si>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</si>
  <si>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</si>
  <si>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</si>
  <si>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</si>
  <si>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</si>
  <si>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</si>
  <si>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</si>
  <si>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</si>
  <si>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</si>
  <si>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</si>
  <si>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</si>
  <si>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</si>
  <si>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</si>
  <si>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</si>
  <si>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</si>
  <si>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</si>
  <si>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</si>
  <si>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</si>
  <si>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</si>
  <si>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</si>
  <si>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武汉公共平台仓6号库</t>
  </si>
  <si>
    <t>武汉丰树外单分拣</t>
  </si>
  <si>
    <t>18906</t>
  </si>
  <si>
    <t>0028598</t>
  </si>
  <si>
    <t>鄂AHB101</t>
  </si>
  <si>
    <t>16990</t>
  </si>
  <si>
    <t>0021054</t>
  </si>
  <si>
    <t>18881</t>
  </si>
  <si>
    <t>0028597</t>
  </si>
  <si>
    <t>19984</t>
  </si>
  <si>
    <t>0028626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</si>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</sst>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8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ch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sqref="A1:XFD1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sqref="A1:XFD1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7"/>
  <sheetViews>
    <sheetView workbookViewId="0">
      <selection sqref="A1:XFD1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54" t="s">
        <v>47</v>
      </c>
      <c r="N1" s="54" t="s">
        <v>47</v>
      </c>
      <c r="O1" s="53" t="s">
        <v>48</v>
      </c>
      <c r="P1" s="52" t="s">
        <v>49</v>
      </c>
      <c r="Q1" s="52" t="s">
        <v>50</v>
      </c>
      <c r="R1" s="52" t="s">
        <v>51</v>
      </c>
      <c r="S1" s="52" t="s">
        <v>52</v>
      </c>
      <c r="T1" s="55" t="s">
        <v>53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</row>
    <row r="2" spans="1:62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7" t="s">
        <v>79</v>
      </c>
      <c r="O2" s="42" t="s">
        <v>80</v>
      </c>
      <c r="P2" s="40" t="s">
        <v>10</v>
      </c>
      <c r="Q2" s="46">
        <v>12</v>
      </c>
      <c r="R2" s="46">
        <v>0</v>
      </c>
      <c r="S2" s="46">
        <v>12</v>
      </c>
      <c r="T2" s="40" t="s">
        <v>57</v>
      </c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</row>
    <row r="3" spans="1:62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7" t="s">
        <v>83</v>
      </c>
      <c r="O3" s="42" t="s">
        <v>26</v>
      </c>
      <c r="P3" s="40" t="s">
        <v>10</v>
      </c>
      <c r="Q3" s="46">
        <v>14</v>
      </c>
      <c r="R3" s="46">
        <v>0</v>
      </c>
      <c r="S3" s="46">
        <v>14</v>
      </c>
      <c r="T3" s="40" t="s">
        <v>57</v>
      </c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</row>
    <row r="4" spans="1:62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7" t="s">
        <v>86</v>
      </c>
      <c r="O4" s="42" t="s">
        <v>9</v>
      </c>
      <c r="P4" s="40" t="s">
        <v>10</v>
      </c>
      <c r="Q4" s="46">
        <v>14</v>
      </c>
      <c r="R4" s="46">
        <v>0</v>
      </c>
      <c r="S4" s="46">
        <v>14</v>
      </c>
      <c r="T4" s="40" t="s">
        <v>57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</row>
    <row r="5" spans="1:62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7" t="s">
        <v>70</v>
      </c>
      <c r="O5" s="42" t="s">
        <v>71</v>
      </c>
      <c r="P5" s="40" t="s">
        <v>10</v>
      </c>
      <c r="Q5" s="46">
        <v>14</v>
      </c>
      <c r="R5" s="46">
        <v>0</v>
      </c>
      <c r="S5" s="46">
        <v>14</v>
      </c>
      <c r="T5" s="40" t="s">
        <v>57</v>
      </c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</row>
    <row r="6" spans="1:62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7" t="s">
        <v>74</v>
      </c>
      <c r="O6" s="42" t="s">
        <v>75</v>
      </c>
      <c r="P6" s="40" t="s">
        <v>10</v>
      </c>
      <c r="Q6" s="46">
        <v>14</v>
      </c>
      <c r="R6" s="46">
        <v>0</v>
      </c>
      <c r="S6" s="46">
        <v>14</v>
      </c>
      <c r="T6" s="40" t="s">
        <v>57</v>
      </c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</row>
    <row r="7" spans="1:62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7" t="s">
        <v>93</v>
      </c>
      <c r="O7" s="42" t="s">
        <v>94</v>
      </c>
      <c r="P7" s="40" t="s">
        <v>10</v>
      </c>
      <c r="Q7" s="46">
        <v>14</v>
      </c>
      <c r="R7" s="46">
        <v>0</v>
      </c>
      <c r="S7" s="46">
        <v>14</v>
      </c>
      <c r="T7" s="40" t="s">
        <v>57</v>
      </c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abSelected="1" workbookViewId="0">
      <selection activeCell="F11" sqref="F11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5" t="s">
        <v>36</v>
      </c>
      <c r="B1" s="65" t="s">
        <v>37</v>
      </c>
      <c r="C1" s="65" t="s">
        <v>38</v>
      </c>
      <c r="D1" s="65" t="s">
        <v>39</v>
      </c>
      <c r="E1" s="65" t="s">
        <v>40</v>
      </c>
      <c r="F1" s="65" t="s">
        <v>41</v>
      </c>
      <c r="G1" s="65" t="s">
        <v>42</v>
      </c>
      <c r="H1" s="65" t="s">
        <v>43</v>
      </c>
      <c r="I1" s="65" t="s">
        <v>44</v>
      </c>
      <c r="J1" s="65" t="s">
        <v>76</v>
      </c>
      <c r="K1" s="66" t="s">
        <v>45</v>
      </c>
      <c r="L1" s="65" t="s">
        <v>46</v>
      </c>
      <c r="M1" s="66" t="s">
        <v>107</v>
      </c>
      <c r="N1" s="66" t="s">
        <v>106</v>
      </c>
      <c r="O1" s="66" t="s">
        <v>48</v>
      </c>
      <c r="P1" s="65" t="s">
        <v>49</v>
      </c>
      <c r="Q1" s="65" t="s">
        <v>50</v>
      </c>
      <c r="R1" s="65" t="s">
        <v>51</v>
      </c>
      <c r="S1" s="65" t="s">
        <v>52</v>
      </c>
      <c r="T1" s="67" t="s">
        <v>53</v>
      </c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</row>
    <row r="2" spans="1:62" ht="18.75" x14ac:dyDescent="0.15">
      <c r="A2" s="59">
        <v>43194</v>
      </c>
      <c r="B2" s="60" t="s">
        <v>31</v>
      </c>
      <c r="C2" s="60">
        <v>1929</v>
      </c>
      <c r="D2" s="60">
        <v>2144</v>
      </c>
      <c r="E2" s="61" t="s">
        <v>12</v>
      </c>
      <c r="F2" s="61" t="s">
        <v>95</v>
      </c>
      <c r="G2" s="61" t="s">
        <v>3</v>
      </c>
      <c r="H2" s="61" t="s">
        <v>96</v>
      </c>
      <c r="I2" s="62" t="s">
        <v>97</v>
      </c>
      <c r="J2" s="60"/>
      <c r="K2" s="64" t="s">
        <v>98</v>
      </c>
      <c r="L2" s="58" t="s">
        <v>7</v>
      </c>
      <c r="M2" s="68" t="s">
        <v>99</v>
      </c>
      <c r="N2" s="60" t="s">
        <v>99</v>
      </c>
      <c r="O2" s="69" t="s">
        <v>30</v>
      </c>
      <c r="P2" s="58" t="s">
        <v>10</v>
      </c>
      <c r="Q2" s="63">
        <v>8</v>
      </c>
      <c r="R2" s="63">
        <v>0</v>
      </c>
      <c r="S2" s="63">
        <v>8</v>
      </c>
      <c r="T2" s="58" t="s">
        <v>57</v>
      </c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</row>
    <row r="3" spans="1:62" ht="18.75" x14ac:dyDescent="0.15">
      <c r="A3" s="59">
        <v>43194</v>
      </c>
      <c r="B3" s="60" t="s">
        <v>11</v>
      </c>
      <c r="C3" s="60">
        <v>1230</v>
      </c>
      <c r="D3" s="60">
        <v>1411</v>
      </c>
      <c r="E3" s="61" t="s">
        <v>12</v>
      </c>
      <c r="F3" s="61" t="s">
        <v>95</v>
      </c>
      <c r="G3" s="61" t="s">
        <v>3</v>
      </c>
      <c r="H3" s="61" t="s">
        <v>96</v>
      </c>
      <c r="I3" s="62" t="s">
        <v>100</v>
      </c>
      <c r="J3" s="60"/>
      <c r="K3" s="64" t="s">
        <v>101</v>
      </c>
      <c r="L3" s="58" t="s">
        <v>7</v>
      </c>
      <c r="M3" s="68" t="s">
        <v>60</v>
      </c>
      <c r="N3" s="60" t="s">
        <v>60</v>
      </c>
      <c r="O3" s="69" t="s">
        <v>61</v>
      </c>
      <c r="P3" s="58" t="s">
        <v>10</v>
      </c>
      <c r="Q3" s="63">
        <v>14</v>
      </c>
      <c r="R3" s="63">
        <v>0</v>
      </c>
      <c r="S3" s="63">
        <v>14</v>
      </c>
      <c r="T3" s="58" t="s">
        <v>57</v>
      </c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</row>
    <row r="4" spans="1:62" ht="18.75" x14ac:dyDescent="0.15">
      <c r="A4" s="59">
        <v>43194</v>
      </c>
      <c r="B4" s="60" t="s">
        <v>31</v>
      </c>
      <c r="C4" s="60">
        <v>1715</v>
      </c>
      <c r="D4" s="60">
        <v>1902</v>
      </c>
      <c r="E4" s="61" t="s">
        <v>12</v>
      </c>
      <c r="F4" s="61" t="s">
        <v>95</v>
      </c>
      <c r="G4" s="61" t="s">
        <v>3</v>
      </c>
      <c r="H4" s="61" t="s">
        <v>96</v>
      </c>
      <c r="I4" s="62" t="s">
        <v>102</v>
      </c>
      <c r="J4" s="60"/>
      <c r="K4" s="64" t="s">
        <v>103</v>
      </c>
      <c r="L4" s="58" t="s">
        <v>7</v>
      </c>
      <c r="M4" s="68" t="s">
        <v>56</v>
      </c>
      <c r="N4" s="60" t="s">
        <v>56</v>
      </c>
      <c r="O4" s="69" t="s">
        <v>22</v>
      </c>
      <c r="P4" s="58" t="s">
        <v>10</v>
      </c>
      <c r="Q4" s="63">
        <v>14</v>
      </c>
      <c r="R4" s="63">
        <v>0</v>
      </c>
      <c r="S4" s="63">
        <v>14</v>
      </c>
      <c r="T4" s="58" t="s">
        <v>57</v>
      </c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</row>
    <row r="5" spans="1:62" ht="18.75" x14ac:dyDescent="0.15">
      <c r="A5" s="59">
        <v>43194</v>
      </c>
      <c r="B5" s="60" t="s">
        <v>0</v>
      </c>
      <c r="C5" s="60">
        <v>1825</v>
      </c>
      <c r="D5" s="60">
        <v>2027</v>
      </c>
      <c r="E5" s="61" t="s">
        <v>1</v>
      </c>
      <c r="F5" s="61" t="s">
        <v>67</v>
      </c>
      <c r="G5" s="61" t="s">
        <v>3</v>
      </c>
      <c r="H5" s="61" t="s">
        <v>96</v>
      </c>
      <c r="I5" s="62" t="s">
        <v>104</v>
      </c>
      <c r="J5" s="60"/>
      <c r="K5" s="64" t="s">
        <v>105</v>
      </c>
      <c r="L5" s="58" t="s">
        <v>7</v>
      </c>
      <c r="M5" s="68" t="s">
        <v>74</v>
      </c>
      <c r="N5" s="60" t="s">
        <v>74</v>
      </c>
      <c r="O5" s="69" t="s">
        <v>75</v>
      </c>
      <c r="P5" s="58" t="s">
        <v>10</v>
      </c>
      <c r="Q5" s="63">
        <v>14</v>
      </c>
      <c r="R5" s="63">
        <v>0</v>
      </c>
      <c r="S5" s="63">
        <v>14</v>
      </c>
      <c r="T5" s="58" t="s">
        <v>57</v>
      </c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6A77-FDAA-4A41-BF2C-505412586C6A}">
  <dimension ref="A1:BJ5"/>
  <sheetViews>
    <sheetView topLeftCell="K1" workbookViewId="0">
      <selection activeCell="E1" sqref="A1:XFD1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5" t="s">
        <v>36</v>
      </c>
      <c r="B1" s="65" t="s">
        <v>37</v>
      </c>
      <c r="C1" s="65" t="s">
        <v>38</v>
      </c>
      <c r="D1" s="65" t="s">
        <v>39</v>
      </c>
      <c r="E1" s="65" t="s">
        <v>40</v>
      </c>
      <c r="F1" s="65" t="s">
        <v>41</v>
      </c>
      <c r="G1" s="65" t="s">
        <v>42</v>
      </c>
      <c r="H1" s="65" t="s">
        <v>43</v>
      </c>
      <c r="I1" s="65" t="s">
        <v>44</v>
      </c>
      <c r="J1" s="65" t="s">
        <v>76</v>
      </c>
      <c r="K1" s="66" t="s">
        <v>45</v>
      </c>
      <c r="L1" s="65" t="s">
        <v>46</v>
      </c>
      <c r="M1" s="66" t="s">
        <v>107</v>
      </c>
      <c r="N1" s="66" t="s">
        <v>106</v>
      </c>
      <c r="O1" s="66" t="s">
        <v>48</v>
      </c>
      <c r="P1" s="65" t="s">
        <v>49</v>
      </c>
      <c r="Q1" s="65" t="s">
        <v>50</v>
      </c>
      <c r="R1" s="65" t="s">
        <v>51</v>
      </c>
      <c r="S1" s="65" t="s">
        <v>52</v>
      </c>
      <c r="T1" s="67" t="s">
        <v>53</v>
      </c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</row>
    <row r="2" spans="1:62" s="70" customFormat="1" ht="18.75" x14ac:dyDescent="0.15">
      <c r="A2" s="59">
        <v>43195</v>
      </c>
      <c r="B2" s="60" t="s">
        <v>110</v>
      </c>
      <c r="C2" s="60">
        <v>1920</v>
      </c>
      <c r="D2" s="60">
        <v>2109</v>
      </c>
      <c r="E2" s="61" t="s">
        <v>111</v>
      </c>
      <c r="F2" s="61" t="s">
        <v>112</v>
      </c>
      <c r="G2" s="61" t="s">
        <v>113</v>
      </c>
      <c r="H2" s="61" t="s">
        <v>114</v>
      </c>
      <c r="I2" s="62" t="s">
        <v>115</v>
      </c>
      <c r="J2" s="60"/>
      <c r="K2" s="64" t="s">
        <v>116</v>
      </c>
      <c r="L2" s="58" t="str">
        <f t="shared" ref="L2:L5" si="0">IF(A2&lt;&gt;"","武汉威伟机械","------")</f>
        <v>武汉威伟机械</v>
      </c>
      <c r="M2" s="68" t="str">
        <f>VLOOKUP(O2,[1]ch!$A$1:$B$31,2,0)</f>
        <v>鄂AAW309</v>
      </c>
      <c r="N2" s="60"/>
      <c r="O2" s="69" t="s">
        <v>117</v>
      </c>
      <c r="P2" s="58" t="str">
        <f t="shared" ref="P2:P5" si="1">IF(A2&lt;&gt;"","9.6米","--")</f>
        <v>9.6米</v>
      </c>
      <c r="Q2" s="63">
        <v>11</v>
      </c>
      <c r="R2" s="63">
        <v>0</v>
      </c>
      <c r="S2" s="63">
        <f t="shared" ref="S2:S5" si="2">SUM(Q2:R2)</f>
        <v>11</v>
      </c>
      <c r="T2" s="58" t="str">
        <f t="shared" ref="T2:T5" si="3">IF(A2&lt;&gt;"","分拣摆渡","----")</f>
        <v>分拣摆渡</v>
      </c>
    </row>
    <row r="3" spans="1:62" s="70" customFormat="1" ht="18.75" x14ac:dyDescent="0.15">
      <c r="A3" s="59">
        <v>43195</v>
      </c>
      <c r="B3" s="60" t="s">
        <v>110</v>
      </c>
      <c r="C3" s="60">
        <v>1640</v>
      </c>
      <c r="D3" s="60">
        <v>1835</v>
      </c>
      <c r="E3" s="61" t="s">
        <v>111</v>
      </c>
      <c r="F3" s="61" t="s">
        <v>112</v>
      </c>
      <c r="G3" s="61" t="s">
        <v>113</v>
      </c>
      <c r="H3" s="61" t="s">
        <v>114</v>
      </c>
      <c r="I3" s="62" t="s">
        <v>118</v>
      </c>
      <c r="J3" s="60"/>
      <c r="K3" s="64" t="s">
        <v>119</v>
      </c>
      <c r="L3" s="58" t="str">
        <f t="shared" si="0"/>
        <v>武汉威伟机械</v>
      </c>
      <c r="M3" s="68" t="str">
        <f>VLOOKUP(O3,[1]ch!$A$1:$B$31,2,0)</f>
        <v>鄂ABY256</v>
      </c>
      <c r="N3" s="60"/>
      <c r="O3" s="69" t="s">
        <v>120</v>
      </c>
      <c r="P3" s="58" t="str">
        <f t="shared" si="1"/>
        <v>9.6米</v>
      </c>
      <c r="Q3" s="63">
        <v>14</v>
      </c>
      <c r="R3" s="63">
        <v>0</v>
      </c>
      <c r="S3" s="63">
        <f t="shared" si="2"/>
        <v>14</v>
      </c>
      <c r="T3" s="58" t="str">
        <f t="shared" si="3"/>
        <v>分拣摆渡</v>
      </c>
    </row>
    <row r="4" spans="1:62" s="70" customFormat="1" ht="18.75" x14ac:dyDescent="0.15">
      <c r="A4" s="59">
        <v>43195</v>
      </c>
      <c r="B4" s="60" t="s">
        <v>121</v>
      </c>
      <c r="C4" s="60">
        <v>1930</v>
      </c>
      <c r="D4" s="60">
        <v>2107</v>
      </c>
      <c r="E4" s="61" t="s">
        <v>122</v>
      </c>
      <c r="F4" s="61" t="s">
        <v>123</v>
      </c>
      <c r="G4" s="61" t="s">
        <v>113</v>
      </c>
      <c r="H4" s="61" t="s">
        <v>114</v>
      </c>
      <c r="I4" s="62" t="s">
        <v>124</v>
      </c>
      <c r="J4" s="60"/>
      <c r="K4" s="64" t="s">
        <v>125</v>
      </c>
      <c r="L4" s="58" t="str">
        <f t="shared" si="0"/>
        <v>武汉威伟机械</v>
      </c>
      <c r="M4" s="68" t="str">
        <f>VLOOKUP(O4,[1]ch!$A$1:$B$31,2,0)</f>
        <v>鄂ABY277</v>
      </c>
      <c r="N4" s="60"/>
      <c r="O4" s="69" t="s">
        <v>126</v>
      </c>
      <c r="P4" s="58" t="str">
        <f t="shared" si="1"/>
        <v>9.6米</v>
      </c>
      <c r="Q4" s="63">
        <v>8</v>
      </c>
      <c r="R4" s="63">
        <v>0</v>
      </c>
      <c r="S4" s="63">
        <f t="shared" si="2"/>
        <v>8</v>
      </c>
      <c r="T4" s="58" t="str">
        <f t="shared" si="3"/>
        <v>分拣摆渡</v>
      </c>
    </row>
    <row r="5" spans="1:62" s="70" customFormat="1" ht="18.75" x14ac:dyDescent="0.15">
      <c r="A5" s="59">
        <v>43195</v>
      </c>
      <c r="B5" s="60" t="s">
        <v>121</v>
      </c>
      <c r="C5" s="60">
        <v>1458</v>
      </c>
      <c r="D5" s="60">
        <v>1649</v>
      </c>
      <c r="E5" s="61" t="s">
        <v>122</v>
      </c>
      <c r="F5" s="61" t="s">
        <v>123</v>
      </c>
      <c r="G5" s="61" t="s">
        <v>113</v>
      </c>
      <c r="H5" s="61" t="s">
        <v>114</v>
      </c>
      <c r="I5" s="62" t="s">
        <v>127</v>
      </c>
      <c r="J5" s="60"/>
      <c r="K5" s="64" t="s">
        <v>128</v>
      </c>
      <c r="L5" s="58" t="str">
        <f t="shared" si="0"/>
        <v>武汉威伟机械</v>
      </c>
      <c r="M5" s="68" t="str">
        <f>VLOOKUP(O5,[1]ch!$A$1:$B$32,2,0)</f>
        <v>粤BGR032</v>
      </c>
      <c r="N5" s="60"/>
      <c r="O5" s="69" t="s">
        <v>129</v>
      </c>
      <c r="P5" s="58" t="str">
        <f t="shared" si="1"/>
        <v>9.6米</v>
      </c>
      <c r="Q5" s="63">
        <v>9</v>
      </c>
      <c r="R5" s="63">
        <v>0</v>
      </c>
      <c r="S5" s="63">
        <f t="shared" si="2"/>
        <v>9</v>
      </c>
      <c r="T5" s="58" t="str">
        <f t="shared" si="3"/>
        <v>分拣摆渡</v>
      </c>
    </row>
  </sheetData>
  <phoneticPr fontId="3" type="noConversion"/>
  <conditionalFormatting sqref="I2:K5">
    <cfRule type="duplicateValues" dxfId="7" priority="3"/>
  </conditionalFormatting>
  <conditionalFormatting sqref="I2:I5">
    <cfRule type="duplicateValues" dxfId="6" priority="2"/>
  </conditionalFormatting>
  <conditionalFormatting sqref="K2:K5">
    <cfRule type="duplicateValues" dxfId="5" priority="1"/>
  </conditionalFormatting>
  <conditionalFormatting sqref="I2:I5">
    <cfRule type="duplicateValues" dxfId="4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5BE0-E8C6-493F-857E-5BAC42C4EECC}">
  <dimension ref="A1:BK5"/>
  <sheetViews>
    <sheetView topLeftCell="C1" workbookViewId="0">
      <selection activeCell="H9" sqref="H9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2" customFormat="1" ht="21.75" customHeight="1" x14ac:dyDescent="0.15">
      <c r="A1" s="65" t="s">
        <v>36</v>
      </c>
      <c r="B1" s="65" t="s">
        <v>37</v>
      </c>
      <c r="C1" s="65" t="s">
        <v>38</v>
      </c>
      <c r="D1" s="65" t="s">
        <v>39</v>
      </c>
      <c r="E1" s="65" t="s">
        <v>40</v>
      </c>
      <c r="F1" s="65" t="s">
        <v>41</v>
      </c>
      <c r="G1" s="65" t="s">
        <v>42</v>
      </c>
      <c r="H1" s="65" t="s">
        <v>43</v>
      </c>
      <c r="I1" s="65" t="s">
        <v>150</v>
      </c>
      <c r="J1" s="65" t="s">
        <v>151</v>
      </c>
      <c r="K1" s="65" t="s">
        <v>144</v>
      </c>
      <c r="L1" s="66" t="s">
        <v>45</v>
      </c>
      <c r="M1" s="65" t="s">
        <v>46</v>
      </c>
      <c r="N1" s="66" t="s">
        <v>145</v>
      </c>
      <c r="O1" s="66" t="s">
        <v>106</v>
      </c>
      <c r="P1" s="66" t="s">
        <v>48</v>
      </c>
      <c r="Q1" s="65" t="s">
        <v>49</v>
      </c>
      <c r="R1" s="65" t="s">
        <v>50</v>
      </c>
      <c r="S1" s="65" t="s">
        <v>51</v>
      </c>
      <c r="T1" s="65" t="s">
        <v>52</v>
      </c>
      <c r="U1" s="67" t="s">
        <v>53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</row>
    <row r="2" spans="1:63" s="70" customFormat="1" ht="18.75" x14ac:dyDescent="0.15">
      <c r="A2" s="59">
        <v>43196</v>
      </c>
      <c r="B2" s="60" t="s">
        <v>130</v>
      </c>
      <c r="C2" s="60">
        <v>1530</v>
      </c>
      <c r="D2" s="60">
        <v>1728</v>
      </c>
      <c r="E2" s="61" t="s">
        <v>111</v>
      </c>
      <c r="F2" s="61" t="s">
        <v>112</v>
      </c>
      <c r="G2" s="61" t="s">
        <v>113</v>
      </c>
      <c r="H2" s="61" t="s">
        <v>114</v>
      </c>
      <c r="I2" s="73" t="s">
        <v>146</v>
      </c>
      <c r="J2" s="71" t="s">
        <v>131</v>
      </c>
      <c r="K2" s="60"/>
      <c r="L2" s="64" t="s">
        <v>132</v>
      </c>
      <c r="M2" s="58" t="str">
        <f>IF(A2&lt;&gt;"","武汉威伟机械","------")</f>
        <v>武汉威伟机械</v>
      </c>
      <c r="N2" s="68" t="str">
        <f>VLOOKUP(P2,[1]ch!$A$1:$B$32,2,0)</f>
        <v>鄂ANH299</v>
      </c>
      <c r="O2" s="60"/>
      <c r="P2" s="69" t="s">
        <v>133</v>
      </c>
      <c r="Q2" s="58" t="str">
        <f>IF(A2&lt;&gt;"","9.6米","--")</f>
        <v>9.6米</v>
      </c>
      <c r="R2" s="63">
        <v>14</v>
      </c>
      <c r="S2" s="63">
        <v>0</v>
      </c>
      <c r="T2" s="63">
        <f>SUM(R2:S2)</f>
        <v>14</v>
      </c>
      <c r="U2" s="58" t="str">
        <f>IF(A2&lt;&gt;"","分拣摆渡","----")</f>
        <v>分拣摆渡</v>
      </c>
    </row>
    <row r="3" spans="1:63" s="70" customFormat="1" ht="18.75" x14ac:dyDescent="0.15">
      <c r="A3" s="59">
        <v>43196</v>
      </c>
      <c r="B3" s="60" t="s">
        <v>134</v>
      </c>
      <c r="C3" s="60">
        <v>1459</v>
      </c>
      <c r="D3" s="60">
        <v>1642</v>
      </c>
      <c r="E3" s="61" t="s">
        <v>122</v>
      </c>
      <c r="F3" s="61" t="s">
        <v>123</v>
      </c>
      <c r="G3" s="61" t="s">
        <v>113</v>
      </c>
      <c r="H3" s="61" t="s">
        <v>114</v>
      </c>
      <c r="I3" s="73" t="s">
        <v>147</v>
      </c>
      <c r="J3" s="71" t="s">
        <v>135</v>
      </c>
      <c r="K3" s="60"/>
      <c r="L3" s="64" t="s">
        <v>136</v>
      </c>
      <c r="M3" s="58" t="str">
        <f>IF(A3&lt;&gt;"","武汉威伟机械","------")</f>
        <v>武汉威伟机械</v>
      </c>
      <c r="N3" s="68" t="str">
        <f>VLOOKUP(P3,[1]ch!$A$1:$B$32,2,0)</f>
        <v>鄂AZR876</v>
      </c>
      <c r="O3" s="60"/>
      <c r="P3" s="69" t="s">
        <v>137</v>
      </c>
      <c r="Q3" s="58" t="str">
        <f>IF(A3&lt;&gt;"","9.6米","--")</f>
        <v>9.6米</v>
      </c>
      <c r="R3" s="63">
        <v>11</v>
      </c>
      <c r="S3" s="63">
        <v>0</v>
      </c>
      <c r="T3" s="63">
        <f>SUM(R3:S3)</f>
        <v>11</v>
      </c>
      <c r="U3" s="58" t="str">
        <f>IF(A3&lt;&gt;"","分拣摆渡","----")</f>
        <v>分拣摆渡</v>
      </c>
    </row>
    <row r="4" spans="1:63" s="70" customFormat="1" ht="18.75" x14ac:dyDescent="0.15">
      <c r="A4" s="59">
        <v>43196</v>
      </c>
      <c r="B4" s="60" t="s">
        <v>121</v>
      </c>
      <c r="C4" s="60">
        <v>1929</v>
      </c>
      <c r="D4" s="60">
        <v>2103</v>
      </c>
      <c r="E4" s="61" t="s">
        <v>122</v>
      </c>
      <c r="F4" s="61" t="s">
        <v>123</v>
      </c>
      <c r="G4" s="61" t="s">
        <v>113</v>
      </c>
      <c r="H4" s="61" t="s">
        <v>114</v>
      </c>
      <c r="I4" s="73" t="s">
        <v>148</v>
      </c>
      <c r="J4" s="71" t="s">
        <v>138</v>
      </c>
      <c r="K4" s="60"/>
      <c r="L4" s="64" t="s">
        <v>139</v>
      </c>
      <c r="M4" s="58" t="str">
        <f>IF(A4&lt;&gt;"","武汉威伟机械","------")</f>
        <v>武汉威伟机械</v>
      </c>
      <c r="N4" s="68" t="str">
        <f>VLOOKUP(P4,[1]ch!$A$1:$B$32,2,0)</f>
        <v>鄂AFE237</v>
      </c>
      <c r="O4" s="60"/>
      <c r="P4" s="69" t="s">
        <v>140</v>
      </c>
      <c r="Q4" s="58" t="str">
        <f>IF(A4&lt;&gt;"","9.6米","--")</f>
        <v>9.6米</v>
      </c>
      <c r="R4" s="63">
        <v>14</v>
      </c>
      <c r="S4" s="63">
        <v>0</v>
      </c>
      <c r="T4" s="63">
        <f>SUM(R4:S4)</f>
        <v>14</v>
      </c>
      <c r="U4" s="58" t="str">
        <f>IF(A4&lt;&gt;"","分拣摆渡","----")</f>
        <v>分拣摆渡</v>
      </c>
    </row>
    <row r="5" spans="1:63" s="70" customFormat="1" ht="18.75" x14ac:dyDescent="0.15">
      <c r="A5" s="59">
        <v>43196</v>
      </c>
      <c r="B5" s="60" t="s">
        <v>121</v>
      </c>
      <c r="C5" s="60">
        <v>1930</v>
      </c>
      <c r="D5" s="60">
        <v>2130</v>
      </c>
      <c r="E5" s="61" t="s">
        <v>122</v>
      </c>
      <c r="F5" s="61" t="s">
        <v>123</v>
      </c>
      <c r="G5" s="61" t="s">
        <v>113</v>
      </c>
      <c r="H5" s="61" t="s">
        <v>114</v>
      </c>
      <c r="I5" s="73" t="s">
        <v>149</v>
      </c>
      <c r="J5" s="71" t="s">
        <v>141</v>
      </c>
      <c r="K5" s="60"/>
      <c r="L5" s="64" t="s">
        <v>142</v>
      </c>
      <c r="M5" s="58" t="str">
        <f>IF(A5&lt;&gt;"","武汉威伟机械","------")</f>
        <v>武汉威伟机械</v>
      </c>
      <c r="N5" s="68" t="str">
        <f>VLOOKUP(P5,[1]ch!$A$1:$B$32,2,0)</f>
        <v>鄂AZV377</v>
      </c>
      <c r="O5" s="60"/>
      <c r="P5" s="69" t="s">
        <v>143</v>
      </c>
      <c r="Q5" s="58" t="str">
        <f>IF(A5&lt;&gt;"","9.6米","--")</f>
        <v>9.6米</v>
      </c>
      <c r="R5" s="63">
        <v>6</v>
      </c>
      <c r="S5" s="63">
        <v>0</v>
      </c>
      <c r="T5" s="63">
        <f>SUM(R5:S5)</f>
        <v>6</v>
      </c>
      <c r="U5" s="58" t="str">
        <f>IF(A5&lt;&gt;"","分拣摆渡","----")</f>
        <v>分拣摆渡</v>
      </c>
    </row>
  </sheetData>
  <phoneticPr fontId="3" type="noConversion"/>
  <conditionalFormatting sqref="I2:L5">
    <cfRule type="duplicateValues" dxfId="3" priority="2"/>
  </conditionalFormatting>
  <conditionalFormatting sqref="I2:J5">
    <cfRule type="duplicateValues" dxfId="2" priority="3"/>
  </conditionalFormatting>
  <conditionalFormatting sqref="L2:L5">
    <cfRule type="duplicateValues" dxfId="1" priority="4"/>
  </conditionalFormatting>
  <conditionalFormatting sqref="I1:L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7"/>
  <sheetViews>
    <sheetView workbookViewId="0">
      <selection activeCell="F6" sqref="F6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108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109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109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109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4-1</vt:lpstr>
      <vt:lpstr>4-2</vt:lpstr>
      <vt:lpstr>4-3</vt:lpstr>
      <vt:lpstr>4-4</vt:lpstr>
      <vt:lpstr>4-5</vt:lpstr>
      <vt:lpstr>4-6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2018-04-06T13:48:49Z</dcterms:modified>
</cp:coreProperties>
</file>