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E3F6FCF7-A2BE-4B8F-9572-21E0F2B5EF18}" xr6:coauthVersionLast="31" xr6:coauthVersionMax="31" xr10:uidLastSave="{00000000-0000-0000-0000-000000000000}"/>
  <bookViews>
    <workbookView xWindow="0" yWindow="0" windowWidth="15600" windowHeight="6210" firstSheet="1" activeTab="11" xr2:uid="{00000000-000D-0000-FFFF-FFFF00000000}"/>
  </bookViews>
  <sheets>
    <sheet name="4-1" sheetId="1" r:id="rId1"/>
    <sheet name="4-2" sheetId="2" r:id="rId2"/>
    <sheet name="4-3" sheetId="4" r:id="rId3"/>
    <sheet name="4-4" sheetId="5" r:id="rId4"/>
    <sheet name="4-5" sheetId="6" r:id="rId5"/>
    <sheet name="4-6" sheetId="7" r:id="rId6"/>
    <sheet name="4-7" sheetId="8" r:id="rId7"/>
    <sheet name="4-8" sheetId="9" r:id="rId8"/>
    <sheet name="4-9" sheetId="10" r:id="rId9"/>
    <sheet name="4-10" sheetId="11" r:id="rId10"/>
    <sheet name="4-11" sheetId="12" r:id="rId11"/>
    <sheet name="4-12" sheetId="13" r:id="rId12"/>
    <sheet name="汇总明线" sheetId="3" r:id="rId13"/>
  </sheets>
  <externalReferences>
    <externalReference r:id="rId14"/>
  </externalReferences>
  <calcPr calcId="162913"/>
</workbook>
</file>

<file path=xl/calcChain.xml><?xml version="1.0" encoding="utf-8"?>
<calcChain xmlns="http://schemas.openxmlformats.org/spreadsheetml/2006/main">
  <c r="U5" i="13" l="1"/>
  <c r="T5" i="13"/>
  <c r="Q5" i="13"/>
  <c r="N5" i="13"/>
  <c r="M5" i="13"/>
  <c r="U4" i="13"/>
  <c r="T4" i="13"/>
  <c r="Q4" i="13"/>
  <c r="N4" i="13"/>
  <c r="M4" i="13"/>
  <c r="U3" i="13"/>
  <c r="T3" i="13"/>
  <c r="Q3" i="13"/>
  <c r="N3" i="13"/>
  <c r="M3" i="13"/>
  <c r="U2" i="13"/>
  <c r="T2" i="13"/>
  <c r="Q2" i="13"/>
  <c r="N2" i="13"/>
  <c r="M2" i="13"/>
  <c r="T5" i="10"/>
  <c r="S5" i="10"/>
  <c r="P5" i="10"/>
  <c r="M5" i="10"/>
  <c r="L5" i="10"/>
  <c r="T4" i="10"/>
  <c r="S4" i="10"/>
  <c r="P4" i="10"/>
  <c r="M4" i="10"/>
  <c r="L4" i="10"/>
  <c r="T3" i="10"/>
  <c r="S3" i="10"/>
  <c r="P3" i="10"/>
  <c r="M3" i="10"/>
  <c r="L3" i="10"/>
  <c r="T2" i="10"/>
  <c r="S2" i="10"/>
  <c r="P2" i="10"/>
  <c r="M2" i="10"/>
  <c r="L2" i="10"/>
  <c r="U6" i="9" l="1"/>
  <c r="T6" i="9"/>
  <c r="Q6" i="9"/>
  <c r="N6" i="9"/>
  <c r="M6" i="9"/>
  <c r="U5" i="9"/>
  <c r="T5" i="9"/>
  <c r="Q5" i="9"/>
  <c r="N5" i="9"/>
  <c r="M5" i="9"/>
  <c r="U4" i="9"/>
  <c r="T4" i="9"/>
  <c r="Q4" i="9"/>
  <c r="N4" i="9"/>
  <c r="M4" i="9"/>
  <c r="U3" i="9"/>
  <c r="T3" i="9"/>
  <c r="Q3" i="9"/>
  <c r="N3" i="9"/>
  <c r="M3" i="9"/>
  <c r="U2" i="9"/>
  <c r="T2" i="9"/>
  <c r="Q2" i="9"/>
  <c r="N2" i="9"/>
  <c r="M2" i="9"/>
  <c r="R35" i="3"/>
  <c r="Q35" i="3"/>
  <c r="N35" i="3"/>
  <c r="L35" i="3"/>
  <c r="K35" i="3"/>
  <c r="R34" i="3"/>
  <c r="Q34" i="3"/>
  <c r="N34" i="3"/>
  <c r="L34" i="3"/>
  <c r="K34" i="3"/>
  <c r="R33" i="3"/>
  <c r="Q33" i="3"/>
  <c r="N33" i="3"/>
  <c r="L33" i="3"/>
  <c r="K33" i="3"/>
  <c r="R32" i="3"/>
  <c r="Q32" i="3"/>
  <c r="N32" i="3"/>
  <c r="L32" i="3"/>
  <c r="K32" i="3"/>
  <c r="R31" i="3"/>
  <c r="Q31" i="3"/>
  <c r="N31" i="3"/>
  <c r="L31" i="3"/>
  <c r="K31" i="3"/>
  <c r="U6" i="8" l="1"/>
  <c r="T6" i="8"/>
  <c r="Q6" i="8"/>
  <c r="N6" i="8"/>
  <c r="M6" i="8"/>
  <c r="U5" i="8"/>
  <c r="T5" i="8"/>
  <c r="Q5" i="8"/>
  <c r="N5" i="8"/>
  <c r="M5" i="8"/>
  <c r="U4" i="8"/>
  <c r="T4" i="8"/>
  <c r="Q4" i="8"/>
  <c r="N4" i="8"/>
  <c r="M4" i="8"/>
  <c r="U3" i="8"/>
  <c r="T3" i="8"/>
  <c r="Q3" i="8"/>
  <c r="N3" i="8"/>
  <c r="M3" i="8"/>
  <c r="U2" i="8"/>
  <c r="T2" i="8"/>
  <c r="Q2" i="8"/>
  <c r="N2" i="8"/>
  <c r="M2" i="8"/>
  <c r="R30" i="3" l="1"/>
  <c r="Q30" i="3"/>
  <c r="N30" i="3"/>
  <c r="L30" i="3"/>
  <c r="K30" i="3"/>
  <c r="R29" i="3"/>
  <c r="Q29" i="3"/>
  <c r="N29" i="3"/>
  <c r="L29" i="3"/>
  <c r="K29" i="3"/>
  <c r="R28" i="3"/>
  <c r="Q28" i="3"/>
  <c r="N28" i="3"/>
  <c r="L28" i="3"/>
  <c r="K28" i="3"/>
  <c r="R27" i="3"/>
  <c r="Q27" i="3"/>
  <c r="N27" i="3"/>
  <c r="L27" i="3"/>
  <c r="K27" i="3"/>
  <c r="R26" i="3"/>
  <c r="Q26" i="3"/>
  <c r="N26" i="3"/>
  <c r="L26" i="3"/>
  <c r="K26" i="3"/>
  <c r="R25" i="3"/>
  <c r="Q25" i="3"/>
  <c r="N25" i="3"/>
  <c r="L25" i="3"/>
  <c r="K25" i="3"/>
  <c r="R24" i="3"/>
  <c r="Q24" i="3"/>
  <c r="N24" i="3"/>
  <c r="L24" i="3"/>
  <c r="K24" i="3"/>
  <c r="R23" i="3"/>
  <c r="Q23" i="3"/>
  <c r="N23" i="3"/>
  <c r="L23" i="3"/>
  <c r="K23" i="3"/>
  <c r="R22" i="3"/>
  <c r="Q22" i="3"/>
  <c r="N22" i="3"/>
  <c r="L22" i="3"/>
  <c r="K22" i="3"/>
  <c r="R21" i="3"/>
  <c r="Q21" i="3"/>
  <c r="N21" i="3"/>
  <c r="L21" i="3"/>
  <c r="K21" i="3"/>
  <c r="R20" i="3"/>
  <c r="Q20" i="3"/>
  <c r="N20" i="3"/>
  <c r="L20" i="3"/>
  <c r="K20" i="3"/>
  <c r="R19" i="3"/>
  <c r="Q19" i="3"/>
  <c r="N19" i="3"/>
  <c r="L19" i="3"/>
  <c r="K19" i="3"/>
  <c r="T5" i="5"/>
  <c r="S5" i="5"/>
  <c r="P5" i="5"/>
  <c r="M5" i="5"/>
  <c r="L5" i="5"/>
  <c r="T4" i="5"/>
  <c r="S4" i="5"/>
  <c r="P4" i="5"/>
  <c r="M4" i="5"/>
  <c r="L4" i="5"/>
  <c r="T3" i="5"/>
  <c r="S3" i="5"/>
  <c r="P3" i="5"/>
  <c r="M3" i="5"/>
  <c r="L3" i="5"/>
  <c r="T2" i="5"/>
  <c r="S2" i="5"/>
  <c r="P2" i="5"/>
  <c r="M2" i="5"/>
  <c r="L2" i="5"/>
  <c r="U5" i="7" l="1"/>
  <c r="T5" i="7"/>
  <c r="Q5" i="7"/>
  <c r="N5" i="7"/>
  <c r="M5" i="7"/>
  <c r="U4" i="7"/>
  <c r="T4" i="7"/>
  <c r="Q4" i="7"/>
  <c r="N4" i="7"/>
  <c r="M4" i="7"/>
  <c r="U3" i="7"/>
  <c r="T3" i="7"/>
  <c r="Q3" i="7"/>
  <c r="N3" i="7"/>
  <c r="M3" i="7"/>
  <c r="U2" i="7"/>
  <c r="T2" i="7"/>
  <c r="Q2" i="7"/>
  <c r="N2" i="7"/>
  <c r="M2" i="7"/>
  <c r="T5" i="6" l="1"/>
  <c r="S5" i="6"/>
  <c r="P5" i="6"/>
  <c r="M5" i="6"/>
  <c r="L5" i="6"/>
  <c r="T4" i="6"/>
  <c r="S4" i="6"/>
  <c r="P4" i="6"/>
  <c r="M4" i="6"/>
  <c r="L4" i="6"/>
  <c r="T3" i="6"/>
  <c r="S3" i="6"/>
  <c r="P3" i="6"/>
  <c r="M3" i="6"/>
  <c r="L3" i="6"/>
  <c r="T2" i="6"/>
  <c r="S2" i="6"/>
  <c r="P2" i="6"/>
  <c r="M2" i="6"/>
  <c r="L2" i="6"/>
</calcChain>
</file>

<file path=xl/sharedStrings.xml><?xml version="1.0" encoding="utf-8"?>
<sst xmlns="http://schemas.openxmlformats.org/spreadsheetml/2006/main" count="1197" uniqueCount="247">
  <si>
    <t>王成</t>
  </si>
  <si>
    <t>常福园区</t>
  </si>
  <si>
    <t>常福弗兰西蒂</t>
  </si>
  <si>
    <t>丰树园区</t>
  </si>
  <si>
    <t>外单分拣</t>
  </si>
  <si>
    <t>15564</t>
  </si>
  <si>
    <t>0024175</t>
  </si>
  <si>
    <t>武汉威伟机械</t>
  </si>
  <si>
    <t>LU151</t>
  </si>
  <si>
    <t>李明华</t>
  </si>
  <si>
    <t>9.6米</t>
  </si>
  <si>
    <t>刘文</t>
  </si>
  <si>
    <t>欣程园区</t>
  </si>
  <si>
    <t>公共平台6号仓</t>
  </si>
  <si>
    <t>19468</t>
  </si>
  <si>
    <t>0020624</t>
  </si>
  <si>
    <t>ZV373</t>
  </si>
  <si>
    <t>宋辉</t>
  </si>
  <si>
    <t>田结</t>
  </si>
  <si>
    <t>18877</t>
  </si>
  <si>
    <t>0085596</t>
  </si>
  <si>
    <t>鄂 FJU350</t>
  </si>
  <si>
    <t>李耀</t>
  </si>
  <si>
    <t>16176</t>
  </si>
  <si>
    <t>0024212</t>
  </si>
  <si>
    <t>QQ353</t>
  </si>
  <si>
    <t>丁鹏</t>
  </si>
  <si>
    <t>19714</t>
  </si>
  <si>
    <t>0021133</t>
  </si>
  <si>
    <t>HB101</t>
  </si>
  <si>
    <t>吕文杰</t>
  </si>
  <si>
    <t>王燕</t>
  </si>
  <si>
    <t>18758</t>
  </si>
  <si>
    <t>0077009</t>
  </si>
  <si>
    <t>粤BGR032</t>
  </si>
  <si>
    <t>方浩勇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</si>
  <si>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</si>
  <si>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</si>
  <si>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</si>
  <si>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</si>
  <si>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</si>
  <si>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</si>
  <si>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</si>
  <si>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</si>
  <si>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</si>
  <si>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</si>
  <si>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</si>
  <si>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</si>
  <si>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</si>
  <si>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</si>
  <si>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</si>
  <si>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</si>
  <si>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</si>
  <si>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</si>
  <si>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18878</t>
  </si>
  <si>
    <t>0085597</t>
  </si>
  <si>
    <t>鄂FJU350</t>
  </si>
  <si>
    <t>分拣摆渡</t>
  </si>
  <si>
    <t>16987</t>
  </si>
  <si>
    <t>0028544</t>
  </si>
  <si>
    <t>鄂AZR876</t>
  </si>
  <si>
    <t>欧文科</t>
  </si>
  <si>
    <t>19870</t>
  </si>
  <si>
    <t>0028594</t>
  </si>
  <si>
    <t>鄂ABY256</t>
  </si>
  <si>
    <t>洪家国</t>
  </si>
  <si>
    <t>陈安涛</t>
  </si>
  <si>
    <t>弗兰西蒂分拣仓</t>
  </si>
  <si>
    <t>16276</t>
  </si>
  <si>
    <t>0085660</t>
  </si>
  <si>
    <t>鄂AZV377</t>
  </si>
  <si>
    <t>代永华</t>
  </si>
  <si>
    <t>19981</t>
  </si>
  <si>
    <t>0029881</t>
  </si>
  <si>
    <t>鄂ALU291</t>
  </si>
  <si>
    <t>宋军</t>
  </si>
  <si>
    <t>补单号（原单）</t>
  </si>
  <si>
    <t>15946</t>
  </si>
  <si>
    <t>0028607</t>
  </si>
  <si>
    <t>鄂AFE237</t>
  </si>
  <si>
    <t>童红兵</t>
  </si>
  <si>
    <t>16178</t>
  </si>
  <si>
    <t>0024200</t>
  </si>
  <si>
    <t>鄂AQQ353</t>
  </si>
  <si>
    <t>15568</t>
  </si>
  <si>
    <t>0029884</t>
  </si>
  <si>
    <t>鄂ALU151</t>
  </si>
  <si>
    <t>16280</t>
  </si>
  <si>
    <t>0085742</t>
  </si>
  <si>
    <t>19983</t>
  </si>
  <si>
    <t>0028640</t>
  </si>
  <si>
    <t>19563</t>
  </si>
  <si>
    <t>0028601</t>
  </si>
  <si>
    <t>鄂ANH299</t>
  </si>
  <si>
    <t>杨勇</t>
  </si>
  <si>
    <t>鄂AHB101</t>
  </si>
  <si>
    <t>车牌号</t>
    <phoneticPr fontId="3" type="noConversion"/>
  </si>
  <si>
    <t xml:space="preserve">车牌号公式 </t>
    <phoneticPr fontId="3" type="noConversion"/>
  </si>
  <si>
    <t>弗兰西蒂分拣</t>
    <phoneticPr fontId="3" type="noConversion"/>
  </si>
  <si>
    <t>武汉公共平台仓6号库</t>
    <phoneticPr fontId="3" type="noConversion"/>
  </si>
  <si>
    <t>崔义鹏</t>
    <phoneticPr fontId="3" type="noConversion"/>
  </si>
  <si>
    <t>欣程园区</t>
    <phoneticPr fontId="3" type="noConversion"/>
  </si>
  <si>
    <t>武汉公共平台6号库</t>
    <phoneticPr fontId="3" type="noConversion"/>
  </si>
  <si>
    <t>丰树园区</t>
    <phoneticPr fontId="3" type="noConversion"/>
  </si>
  <si>
    <t>武汉丰树外单分拣</t>
    <phoneticPr fontId="3" type="noConversion"/>
  </si>
  <si>
    <t>19650</t>
    <phoneticPr fontId="3" type="noConversion"/>
  </si>
  <si>
    <t>0085770</t>
    <phoneticPr fontId="3" type="noConversion"/>
  </si>
  <si>
    <t>姚东明</t>
    <phoneticPr fontId="3" type="noConversion"/>
  </si>
  <si>
    <t>19826</t>
    <phoneticPr fontId="3" type="noConversion"/>
  </si>
  <si>
    <t>0028593</t>
    <phoneticPr fontId="3" type="noConversion"/>
  </si>
  <si>
    <t>洪家国</t>
    <phoneticPr fontId="3" type="noConversion"/>
  </si>
  <si>
    <t>王成</t>
    <phoneticPr fontId="3" type="noConversion"/>
  </si>
  <si>
    <t>常福园区</t>
    <phoneticPr fontId="3" type="noConversion"/>
  </si>
  <si>
    <t>弗兰西蒂分拣仓</t>
    <phoneticPr fontId="3" type="noConversion"/>
  </si>
  <si>
    <t>11659</t>
    <phoneticPr fontId="3" type="noConversion"/>
  </si>
  <si>
    <t>0029890</t>
    <phoneticPr fontId="3" type="noConversion"/>
  </si>
  <si>
    <t>邓军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</si>
  <si>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</si>
  <si>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</si>
  <si>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</si>
  <si>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王燕</t>
    <phoneticPr fontId="3" type="noConversion"/>
  </si>
  <si>
    <t>17155</t>
    <phoneticPr fontId="3" type="noConversion"/>
  </si>
  <si>
    <t>0028600</t>
    <phoneticPr fontId="3" type="noConversion"/>
  </si>
  <si>
    <t>杨勇</t>
    <phoneticPr fontId="3" type="noConversion"/>
  </si>
  <si>
    <t>陈安涛</t>
    <phoneticPr fontId="3" type="noConversion"/>
  </si>
  <si>
    <t>16993</t>
    <phoneticPr fontId="3" type="noConversion"/>
  </si>
  <si>
    <t>0029886</t>
    <phoneticPr fontId="3" type="noConversion"/>
  </si>
  <si>
    <t>欧文科</t>
    <phoneticPr fontId="3" type="noConversion"/>
  </si>
  <si>
    <t>18678</t>
    <phoneticPr fontId="3" type="noConversion"/>
  </si>
  <si>
    <t>0029893</t>
    <phoneticPr fontId="3" type="noConversion"/>
  </si>
  <si>
    <t>童红兵</t>
    <phoneticPr fontId="3" type="noConversion"/>
  </si>
  <si>
    <t>16576</t>
    <phoneticPr fontId="3" type="noConversion"/>
  </si>
  <si>
    <t>0085959</t>
    <phoneticPr fontId="3" type="noConversion"/>
  </si>
  <si>
    <t>代永华</t>
    <phoneticPr fontId="3" type="noConversion"/>
  </si>
  <si>
    <t>补单号（原单）</t>
    <phoneticPr fontId="3" type="noConversion"/>
  </si>
  <si>
    <t>车牌号（公式）</t>
    <phoneticPr fontId="3" type="noConversion"/>
  </si>
  <si>
    <t>WW0017155</t>
  </si>
  <si>
    <t>WW0016993</t>
  </si>
  <si>
    <t>WW0018678</t>
  </si>
  <si>
    <t>WW0016576</t>
  </si>
  <si>
    <t>委托书单号</t>
    <phoneticPr fontId="3" type="noConversion"/>
  </si>
  <si>
    <t xml:space="preserve">单号公式 </t>
    <phoneticPr fontId="3" type="noConversion"/>
  </si>
  <si>
    <t>李耀</t>
    <phoneticPr fontId="3" type="noConversion"/>
  </si>
  <si>
    <t>18906</t>
    <phoneticPr fontId="3" type="noConversion"/>
  </si>
  <si>
    <t>0028598</t>
    <phoneticPr fontId="3" type="noConversion"/>
  </si>
  <si>
    <t>吕文杰</t>
    <phoneticPr fontId="3" type="noConversion"/>
  </si>
  <si>
    <t>刘文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</si>
  <si>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</si>
  <si>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</si>
  <si>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</si>
  <si>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</si>
  <si>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19984</t>
    <phoneticPr fontId="3" type="noConversion"/>
  </si>
  <si>
    <t>0028626</t>
    <phoneticPr fontId="3" type="noConversion"/>
  </si>
  <si>
    <t>宋军</t>
    <phoneticPr fontId="3" type="noConversion"/>
  </si>
  <si>
    <t>车牌号</t>
    <phoneticPr fontId="3" type="noConversion"/>
  </si>
  <si>
    <t>武汉亚一分拣中心</t>
    <phoneticPr fontId="3" type="noConversion"/>
  </si>
  <si>
    <t>17859</t>
    <phoneticPr fontId="3" type="noConversion"/>
  </si>
  <si>
    <t>0029794</t>
    <phoneticPr fontId="3" type="noConversion"/>
  </si>
  <si>
    <t>宋辉</t>
    <phoneticPr fontId="3" type="noConversion"/>
  </si>
  <si>
    <t>16179</t>
    <phoneticPr fontId="3" type="noConversion"/>
  </si>
  <si>
    <t>0024221</t>
    <phoneticPr fontId="3" type="noConversion"/>
  </si>
  <si>
    <t>丁鹏</t>
    <phoneticPr fontId="3" type="noConversion"/>
  </si>
  <si>
    <t>15571</t>
    <phoneticPr fontId="3" type="noConversion"/>
  </si>
  <si>
    <t>0029892</t>
    <phoneticPr fontId="3" type="noConversion"/>
  </si>
  <si>
    <t>李明华</t>
    <phoneticPr fontId="3" type="noConversion"/>
  </si>
  <si>
    <t>18058</t>
    <phoneticPr fontId="3" type="noConversion"/>
  </si>
  <si>
    <t>0029894</t>
    <phoneticPr fontId="3" type="noConversion"/>
  </si>
  <si>
    <t>19831</t>
    <phoneticPr fontId="3" type="noConversion"/>
  </si>
  <si>
    <t>0029795</t>
    <phoneticPr fontId="3" type="noConversion"/>
  </si>
  <si>
    <t>鄂AZV373</t>
  </si>
  <si>
    <t>鄂AAW309</t>
  </si>
  <si>
    <t>委托单单号1</t>
    <phoneticPr fontId="3" type="noConversion"/>
  </si>
  <si>
    <t>委托单单号</t>
  </si>
  <si>
    <t>杨攀</t>
    <phoneticPr fontId="3" type="noConversion"/>
  </si>
  <si>
    <t>0028627</t>
    <phoneticPr fontId="3" type="noConversion"/>
  </si>
  <si>
    <t>0029921</t>
    <phoneticPr fontId="3" type="noConversion"/>
  </si>
  <si>
    <t>潘涛</t>
    <phoneticPr fontId="3" type="noConversion"/>
  </si>
  <si>
    <t>0029889</t>
    <phoneticPr fontId="3" type="noConversion"/>
  </si>
  <si>
    <t>0024222</t>
    <phoneticPr fontId="3" type="noConversion"/>
  </si>
  <si>
    <t>0024216</t>
    <phoneticPr fontId="3" type="noConversion"/>
  </si>
  <si>
    <t>鄂AZR992</t>
  </si>
  <si>
    <t>WW0019988</t>
  </si>
  <si>
    <t>WW0019637</t>
  </si>
  <si>
    <t>WW0015574</t>
  </si>
  <si>
    <t>WW0016182</t>
  </si>
  <si>
    <t>WW0017903</t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</si>
  <si>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</si>
  <si>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</si>
  <si>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</si>
  <si>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</si>
  <si>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</si>
  <si>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</si>
  <si>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18683</t>
    <phoneticPr fontId="3" type="noConversion"/>
  </si>
  <si>
    <t>0029882</t>
    <phoneticPr fontId="3" type="noConversion"/>
  </si>
  <si>
    <t>委托单单号1</t>
  </si>
  <si>
    <t>车牌号（公式）</t>
  </si>
  <si>
    <t>武汉丰树外单分拣</t>
  </si>
  <si>
    <t>16183</t>
  </si>
  <si>
    <t>0024223</t>
  </si>
  <si>
    <t>19640</t>
  </si>
  <si>
    <t>0029924</t>
  </si>
  <si>
    <t>鄂AMR731</t>
  </si>
  <si>
    <t>喻海涛</t>
  </si>
  <si>
    <t>19992</t>
  </si>
  <si>
    <t>0028629</t>
  </si>
  <si>
    <t>19641</t>
  </si>
  <si>
    <t>0029923</t>
  </si>
  <si>
    <t>潘涛</t>
  </si>
  <si>
    <t>崔义鹏</t>
  </si>
  <si>
    <t>武汉公共平台6号库</t>
  </si>
  <si>
    <t>16729</t>
  </si>
  <si>
    <t>0028670</t>
  </si>
  <si>
    <t>粤BES791</t>
  </si>
  <si>
    <t>毛向飞</t>
  </si>
  <si>
    <t>委托单单号（公式）</t>
  </si>
  <si>
    <t>17862</t>
  </si>
  <si>
    <t>0028671</t>
  </si>
  <si>
    <t>19993</t>
  </si>
  <si>
    <t>0028630</t>
  </si>
  <si>
    <t>17483</t>
  </si>
  <si>
    <t>0029926</t>
  </si>
  <si>
    <t>19847</t>
  </si>
  <si>
    <t>0028672</t>
  </si>
  <si>
    <t>16852</t>
  </si>
  <si>
    <t>16851</t>
  </si>
  <si>
    <t>0029925</t>
  </si>
  <si>
    <t>委托单单号</t>
    <phoneticPr fontId="3" type="noConversion"/>
  </si>
  <si>
    <t>WW0017862</t>
  </si>
  <si>
    <t>WW0019993</t>
  </si>
  <si>
    <t>WW0017483</t>
  </si>
  <si>
    <t>WW0019847</t>
  </si>
  <si>
    <t>WW0016852</t>
  </si>
  <si>
    <t>委托单单号（公式）</t>
    <phoneticPr fontId="3" type="noConversion"/>
  </si>
  <si>
    <t>16184</t>
    <phoneticPr fontId="3" type="noConversion"/>
  </si>
  <si>
    <t>0024224</t>
    <phoneticPr fontId="3" type="noConversion"/>
  </si>
  <si>
    <t>16853</t>
    <phoneticPr fontId="3" type="noConversion"/>
  </si>
  <si>
    <t>0029887</t>
    <phoneticPr fontId="3" type="noConversion"/>
  </si>
  <si>
    <t>喻海涛</t>
    <phoneticPr fontId="3" type="noConversion"/>
  </si>
  <si>
    <t>16734</t>
    <phoneticPr fontId="3" type="noConversion"/>
  </si>
  <si>
    <t>0029914</t>
    <phoneticPr fontId="3" type="noConversion"/>
  </si>
  <si>
    <t>毛向飞</t>
    <phoneticPr fontId="3" type="noConversion"/>
  </si>
  <si>
    <t>18070</t>
    <phoneticPr fontId="3" type="noConversion"/>
  </si>
  <si>
    <t>0029939</t>
    <phoneticPr fontId="3" type="noConversion"/>
  </si>
  <si>
    <t>WW0016184</t>
  </si>
  <si>
    <t>WW0016853</t>
  </si>
  <si>
    <t>WW0016734</t>
  </si>
  <si>
    <t>WW0018070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</si>
</sst>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&quot;：&quot;00"/>
    <numFmt numFmtId="177" formatCode="&quot;WW00&quot;@"/>
    <numFmt numFmtId="178" formatCode="&quot;鄂A&quot;@"/>
  </numFmts>
  <fonts count="1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b/>
      <sz val="13"/>
      <color theme="0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sz val="13"/>
      <name val="宋体"/>
      <family val="3"/>
      <charset val="134"/>
    </font>
    <font>
      <sz val="11"/>
      <name val="宋体"/>
      <family val="2"/>
      <charset val="134"/>
      <scheme val="minor"/>
    </font>
    <font>
      <sz val="13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4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07">
    <xf numFmtId="0" fontId="0" fillId="0" borderId="0" xfId="0">
      <alignment vertical="center"/>
    </xf>
    <xf numFmtId="0" fontId="9" fillId="0" borderId="1" xfId="1" applyFont="1" applyBorder="1" applyAlignment="1">
      <alignment horizontal="center" vertical="center"/>
    </xf>
    <xf numFmtId="20" fontId="9" fillId="0" borderId="1" xfId="0" applyNumberFormat="1" applyFont="1" applyBorder="1">
      <alignment vertical="center"/>
    </xf>
    <xf numFmtId="176" fontId="9" fillId="0" borderId="3" xfId="1" applyNumberFormat="1" applyFont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178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49" fontId="9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13" fillId="2" borderId="1" xfId="1" applyNumberFormat="1" applyFont="1" applyFill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4" fontId="14" fillId="2" borderId="1" xfId="1" applyNumberFormat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 wrapText="1"/>
    </xf>
    <xf numFmtId="49" fontId="14" fillId="2" borderId="1" xfId="1" applyNumberFormat="1" applyFont="1" applyFill="1" applyBorder="1" applyAlignment="1">
      <alignment horizontal="center" vertical="center"/>
    </xf>
    <xf numFmtId="176" fontId="14" fillId="0" borderId="3" xfId="1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0" fontId="14" fillId="2" borderId="1" xfId="1" applyFont="1" applyFill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</cellXfs>
  <cellStyles count="24">
    <cellStyle name="常规" xfId="0" builtinId="0"/>
    <cellStyle name="常规 2" xfId="4" xr:uid="{00000000-0005-0000-0000-000001000000}"/>
    <cellStyle name="常规 2 2" xfId="2" xr:uid="{00000000-0005-0000-0000-000002000000}"/>
    <cellStyle name="常规 2 2 2" xfId="21" xr:uid="{00000000-0005-0000-0000-000003000000}"/>
    <cellStyle name="常规 2 3" xfId="8" xr:uid="{00000000-0005-0000-0000-000004000000}"/>
    <cellStyle name="常规 2 3 2" xfId="16" xr:uid="{00000000-0005-0000-0000-000005000000}"/>
    <cellStyle name="常规 2 4" xfId="12" xr:uid="{00000000-0005-0000-0000-000006000000}"/>
    <cellStyle name="常规 3" xfId="5" xr:uid="{00000000-0005-0000-0000-000007000000}"/>
    <cellStyle name="常规 3 2" xfId="9" xr:uid="{00000000-0005-0000-0000-000008000000}"/>
    <cellStyle name="常规 3 2 2" xfId="17" xr:uid="{00000000-0005-0000-0000-000009000000}"/>
    <cellStyle name="常规 3 3" xfId="13" xr:uid="{00000000-0005-0000-0000-00000A000000}"/>
    <cellStyle name="常规 4" xfId="6" xr:uid="{00000000-0005-0000-0000-00000B000000}"/>
    <cellStyle name="常规 4 2" xfId="14" xr:uid="{00000000-0005-0000-0000-00000C000000}"/>
    <cellStyle name="常规 5" xfId="7" xr:uid="{00000000-0005-0000-0000-00000D000000}"/>
    <cellStyle name="常规 5 2" xfId="15" xr:uid="{00000000-0005-0000-0000-00000E000000}"/>
    <cellStyle name="常规 6" xfId="3" xr:uid="{00000000-0005-0000-0000-00000F000000}"/>
    <cellStyle name="常规 7" xfId="10" xr:uid="{00000000-0005-0000-0000-000010000000}"/>
    <cellStyle name="常规 7 2" xfId="22" xr:uid="{00000000-0005-0000-0000-000011000000}"/>
    <cellStyle name="常规 8" xfId="11" xr:uid="{00000000-0005-0000-0000-000012000000}"/>
    <cellStyle name="常规 8 2" xfId="20" xr:uid="{00000000-0005-0000-0000-000013000000}"/>
    <cellStyle name="常规 8 3" xfId="18" xr:uid="{00000000-0005-0000-0000-000014000000}"/>
    <cellStyle name="常规 9" xfId="1" xr:uid="{00000000-0005-0000-0000-000015000000}"/>
    <cellStyle name="常规 9 2" xfId="19" xr:uid="{00000000-0005-0000-0000-000016000000}"/>
    <cellStyle name="常规 9 2 2" xfId="23" xr:uid="{00000000-0005-0000-0000-000017000000}"/>
  </cellStyles>
  <dxfs count="49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&#26376;&#25670;&#28193;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"/>
      <sheetName val="4-2"/>
      <sheetName val="4-3"/>
      <sheetName val="4-4"/>
      <sheetName val="4-5"/>
      <sheetName val="4-6"/>
      <sheetName val="4-7"/>
      <sheetName val="4-8"/>
      <sheetName val="4-9"/>
      <sheetName val="4-10"/>
      <sheetName val="4-11"/>
      <sheetName val="4-12"/>
      <sheetName val="ch"/>
      <sheetName val="Sheet2"/>
      <sheetName val="汇总明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危志坤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  <row r="32">
          <cell r="A32" t="str">
            <v>方浩勇</v>
          </cell>
          <cell r="B32" t="str">
            <v>粤BGR032</v>
          </cell>
        </row>
        <row r="33">
          <cell r="A33" t="str">
            <v>毛向飞</v>
          </cell>
          <cell r="B33" t="str">
            <v>粤BES791</v>
          </cell>
        </row>
        <row r="34">
          <cell r="A34" t="str">
            <v>喻海涛</v>
          </cell>
          <cell r="B34" t="str">
            <v>鄂AMR731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"/>
  <sheetViews>
    <sheetView workbookViewId="0">
      <selection activeCell="E19" sqref="E19"/>
    </sheetView>
  </sheetViews>
  <sheetFormatPr defaultRowHeight="13.5" x14ac:dyDescent="0.15"/>
  <cols>
    <col min="1" max="1" width="11.125" bestFit="1" customWidth="1"/>
    <col min="2" max="2" width="8.125" bestFit="1" customWidth="1"/>
    <col min="3" max="5" width="10.25" bestFit="1" customWidth="1"/>
    <col min="6" max="6" width="16.375" bestFit="1" customWidth="1"/>
    <col min="7" max="8" width="10.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ht="22.5" customHeight="1" x14ac:dyDescent="0.15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4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 x14ac:dyDescent="0.1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2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 x14ac:dyDescent="0.1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13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 x14ac:dyDescent="0.1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13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 x14ac:dyDescent="0.1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 x14ac:dyDescent="0.1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 x14ac:dyDescent="0.1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13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K6"/>
  <sheetViews>
    <sheetView workbookViewId="0">
      <selection activeCell="E11" sqref="E11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 x14ac:dyDescent="0.15">
      <c r="A1" s="83" t="s">
        <v>36</v>
      </c>
      <c r="B1" s="83" t="s">
        <v>37</v>
      </c>
      <c r="C1" s="83" t="s">
        <v>38</v>
      </c>
      <c r="D1" s="83" t="s">
        <v>39</v>
      </c>
      <c r="E1" s="83" t="s">
        <v>40</v>
      </c>
      <c r="F1" s="83" t="s">
        <v>41</v>
      </c>
      <c r="G1" s="83" t="s">
        <v>42</v>
      </c>
      <c r="H1" s="83" t="s">
        <v>43</v>
      </c>
      <c r="I1" s="83" t="s">
        <v>194</v>
      </c>
      <c r="J1" s="83" t="s">
        <v>172</v>
      </c>
      <c r="K1" s="83" t="s">
        <v>76</v>
      </c>
      <c r="L1" s="84" t="s">
        <v>45</v>
      </c>
      <c r="M1" s="83" t="s">
        <v>46</v>
      </c>
      <c r="N1" s="84" t="s">
        <v>195</v>
      </c>
      <c r="O1" s="84" t="s">
        <v>47</v>
      </c>
      <c r="P1" s="84" t="s">
        <v>48</v>
      </c>
      <c r="Q1" s="83" t="s">
        <v>49</v>
      </c>
      <c r="R1" s="83" t="s">
        <v>50</v>
      </c>
      <c r="S1" s="83" t="s">
        <v>51</v>
      </c>
      <c r="T1" s="83" t="s">
        <v>52</v>
      </c>
      <c r="U1" s="85" t="s">
        <v>53</v>
      </c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</row>
    <row r="2" spans="1:63" ht="18.75" x14ac:dyDescent="0.15">
      <c r="A2" s="78">
        <v>43200</v>
      </c>
      <c r="B2" s="79" t="s">
        <v>66</v>
      </c>
      <c r="C2" s="79">
        <v>1650</v>
      </c>
      <c r="D2" s="79">
        <v>1834</v>
      </c>
      <c r="E2" s="80" t="s">
        <v>1</v>
      </c>
      <c r="F2" s="80" t="s">
        <v>67</v>
      </c>
      <c r="G2" s="80" t="s">
        <v>3</v>
      </c>
      <c r="H2" s="80" t="s">
        <v>196</v>
      </c>
      <c r="I2" s="89"/>
      <c r="J2" s="89" t="s">
        <v>197</v>
      </c>
      <c r="K2" s="79"/>
      <c r="L2" s="82" t="s">
        <v>198</v>
      </c>
      <c r="M2" s="77" t="s">
        <v>7</v>
      </c>
      <c r="N2" s="86" t="s">
        <v>83</v>
      </c>
      <c r="O2" s="79" t="s">
        <v>83</v>
      </c>
      <c r="P2" s="87" t="s">
        <v>26</v>
      </c>
      <c r="Q2" s="77" t="s">
        <v>10</v>
      </c>
      <c r="R2" s="81">
        <v>14</v>
      </c>
      <c r="S2" s="81">
        <v>0</v>
      </c>
      <c r="T2" s="81">
        <v>14</v>
      </c>
      <c r="U2" s="77" t="s">
        <v>57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</row>
    <row r="3" spans="1:63" ht="18.75" x14ac:dyDescent="0.15">
      <c r="A3" s="78">
        <v>43200</v>
      </c>
      <c r="B3" s="79" t="s">
        <v>66</v>
      </c>
      <c r="C3" s="79">
        <v>1750</v>
      </c>
      <c r="D3" s="79">
        <v>1926</v>
      </c>
      <c r="E3" s="80" t="s">
        <v>1</v>
      </c>
      <c r="F3" s="80" t="s">
        <v>67</v>
      </c>
      <c r="G3" s="80" t="s">
        <v>3</v>
      </c>
      <c r="H3" s="80" t="s">
        <v>196</v>
      </c>
      <c r="I3" s="89"/>
      <c r="J3" s="89" t="s">
        <v>199</v>
      </c>
      <c r="K3" s="79"/>
      <c r="L3" s="82" t="s">
        <v>200</v>
      </c>
      <c r="M3" s="77" t="s">
        <v>7</v>
      </c>
      <c r="N3" s="86" t="s">
        <v>201</v>
      </c>
      <c r="O3" s="79" t="s">
        <v>201</v>
      </c>
      <c r="P3" s="87" t="s">
        <v>202</v>
      </c>
      <c r="Q3" s="77" t="s">
        <v>10</v>
      </c>
      <c r="R3" s="81">
        <v>14</v>
      </c>
      <c r="S3" s="81">
        <v>0</v>
      </c>
      <c r="T3" s="81">
        <v>14</v>
      </c>
      <c r="U3" s="77" t="s">
        <v>57</v>
      </c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</row>
    <row r="4" spans="1:63" ht="18.75" x14ac:dyDescent="0.15">
      <c r="A4" s="78">
        <v>43200</v>
      </c>
      <c r="B4" s="79" t="s">
        <v>0</v>
      </c>
      <c r="C4" s="79">
        <v>1929</v>
      </c>
      <c r="D4" s="79">
        <v>2108</v>
      </c>
      <c r="E4" s="80" t="s">
        <v>1</v>
      </c>
      <c r="F4" s="80" t="s">
        <v>67</v>
      </c>
      <c r="G4" s="80" t="s">
        <v>3</v>
      </c>
      <c r="H4" s="80" t="s">
        <v>196</v>
      </c>
      <c r="I4" s="89"/>
      <c r="J4" s="89" t="s">
        <v>203</v>
      </c>
      <c r="K4" s="79"/>
      <c r="L4" s="82" t="s">
        <v>204</v>
      </c>
      <c r="M4" s="77" t="s">
        <v>7</v>
      </c>
      <c r="N4" s="86" t="s">
        <v>74</v>
      </c>
      <c r="O4" s="79" t="s">
        <v>74</v>
      </c>
      <c r="P4" s="87" t="s">
        <v>75</v>
      </c>
      <c r="Q4" s="77" t="s">
        <v>10</v>
      </c>
      <c r="R4" s="81">
        <v>11</v>
      </c>
      <c r="S4" s="81">
        <v>0</v>
      </c>
      <c r="T4" s="81">
        <v>11</v>
      </c>
      <c r="U4" s="77" t="s">
        <v>57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</row>
    <row r="5" spans="1:63" ht="18.75" x14ac:dyDescent="0.15">
      <c r="A5" s="78">
        <v>43200</v>
      </c>
      <c r="B5" s="79" t="s">
        <v>0</v>
      </c>
      <c r="C5" s="79">
        <v>1902</v>
      </c>
      <c r="D5" s="79">
        <v>2044</v>
      </c>
      <c r="E5" s="80" t="s">
        <v>1</v>
      </c>
      <c r="F5" s="80" t="s">
        <v>67</v>
      </c>
      <c r="G5" s="80" t="s">
        <v>3</v>
      </c>
      <c r="H5" s="80" t="s">
        <v>196</v>
      </c>
      <c r="I5" s="89"/>
      <c r="J5" s="89" t="s">
        <v>205</v>
      </c>
      <c r="K5" s="79"/>
      <c r="L5" s="82" t="s">
        <v>206</v>
      </c>
      <c r="M5" s="77" t="s">
        <v>7</v>
      </c>
      <c r="N5" s="86" t="s">
        <v>180</v>
      </c>
      <c r="O5" s="79" t="s">
        <v>180</v>
      </c>
      <c r="P5" s="87" t="s">
        <v>207</v>
      </c>
      <c r="Q5" s="77" t="s">
        <v>10</v>
      </c>
      <c r="R5" s="81">
        <v>11</v>
      </c>
      <c r="S5" s="81">
        <v>0</v>
      </c>
      <c r="T5" s="81">
        <v>11</v>
      </c>
      <c r="U5" s="77" t="s">
        <v>57</v>
      </c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</row>
    <row r="6" spans="1:63" ht="18.75" x14ac:dyDescent="0.15">
      <c r="A6" s="78">
        <v>43200</v>
      </c>
      <c r="B6" s="79" t="s">
        <v>208</v>
      </c>
      <c r="C6" s="79">
        <v>1920</v>
      </c>
      <c r="D6" s="79">
        <v>2106</v>
      </c>
      <c r="E6" s="80" t="s">
        <v>12</v>
      </c>
      <c r="F6" s="80" t="s">
        <v>209</v>
      </c>
      <c r="G6" s="80" t="s">
        <v>3</v>
      </c>
      <c r="H6" s="80" t="s">
        <v>196</v>
      </c>
      <c r="I6" s="89"/>
      <c r="J6" s="89" t="s">
        <v>210</v>
      </c>
      <c r="K6" s="79"/>
      <c r="L6" s="82" t="s">
        <v>211</v>
      </c>
      <c r="M6" s="77" t="s">
        <v>7</v>
      </c>
      <c r="N6" s="86" t="s">
        <v>212</v>
      </c>
      <c r="O6" s="79" t="s">
        <v>212</v>
      </c>
      <c r="P6" s="87" t="s">
        <v>213</v>
      </c>
      <c r="Q6" s="77" t="s">
        <v>10</v>
      </c>
      <c r="R6" s="81">
        <v>8</v>
      </c>
      <c r="S6" s="81">
        <v>0</v>
      </c>
      <c r="T6" s="81">
        <v>8</v>
      </c>
      <c r="U6" s="77" t="s">
        <v>57</v>
      </c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K6"/>
  <sheetViews>
    <sheetView workbookViewId="0">
      <selection activeCell="R11" sqref="R11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22.75" bestFit="1" customWidth="1"/>
    <col min="10" max="10" width="23.25" hidden="1" customWidth="1"/>
    <col min="11" max="11" width="18.25" bestFit="1" customWidth="1"/>
    <col min="12" max="12" width="13.25" bestFit="1" customWidth="1"/>
    <col min="13" max="13" width="15" bestFit="1" customWidth="1"/>
    <col min="14" max="14" width="18.25" hidden="1" customWidth="1"/>
    <col min="15" max="15" width="11.25" customWidth="1"/>
    <col min="16" max="16" width="8.125" bestFit="1" customWidth="1"/>
    <col min="17" max="17" width="7.25" bestFit="1" customWidth="1"/>
    <col min="18" max="18" width="17.25" customWidth="1"/>
    <col min="19" max="19" width="16.875" customWidth="1"/>
    <col min="20" max="20" width="6.25" bestFit="1" customWidth="1"/>
    <col min="21" max="21" width="10.25" bestFit="1" customWidth="1"/>
  </cols>
  <sheetData>
    <row r="1" spans="1:63" ht="15" x14ac:dyDescent="0.15">
      <c r="A1" s="98" t="s">
        <v>36</v>
      </c>
      <c r="B1" s="98" t="s">
        <v>37</v>
      </c>
      <c r="C1" s="98" t="s">
        <v>38</v>
      </c>
      <c r="D1" s="98" t="s">
        <v>39</v>
      </c>
      <c r="E1" s="98" t="s">
        <v>40</v>
      </c>
      <c r="F1" s="98" t="s">
        <v>41</v>
      </c>
      <c r="G1" s="98" t="s">
        <v>42</v>
      </c>
      <c r="H1" s="98" t="s">
        <v>43</v>
      </c>
      <c r="I1" s="98" t="s">
        <v>226</v>
      </c>
      <c r="J1" s="98" t="s">
        <v>214</v>
      </c>
      <c r="K1" s="98" t="s">
        <v>76</v>
      </c>
      <c r="L1" s="99" t="s">
        <v>45</v>
      </c>
      <c r="M1" s="98" t="s">
        <v>46</v>
      </c>
      <c r="N1" s="99" t="s">
        <v>195</v>
      </c>
      <c r="O1" s="99" t="s">
        <v>47</v>
      </c>
      <c r="P1" s="99" t="s">
        <v>48</v>
      </c>
      <c r="Q1" s="98" t="s">
        <v>49</v>
      </c>
      <c r="R1" s="98" t="s">
        <v>50</v>
      </c>
      <c r="S1" s="98" t="s">
        <v>51</v>
      </c>
      <c r="T1" s="98" t="s">
        <v>52</v>
      </c>
      <c r="U1" s="100" t="s">
        <v>53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</row>
    <row r="2" spans="1:63" ht="18.75" x14ac:dyDescent="0.15">
      <c r="A2" s="93">
        <v>43201</v>
      </c>
      <c r="B2" s="94" t="s">
        <v>66</v>
      </c>
      <c r="C2" s="94">
        <v>1630</v>
      </c>
      <c r="D2" s="94">
        <v>1809</v>
      </c>
      <c r="E2" s="95" t="s">
        <v>1</v>
      </c>
      <c r="F2" s="95" t="s">
        <v>67</v>
      </c>
      <c r="G2" s="95" t="s">
        <v>3</v>
      </c>
      <c r="H2" s="95" t="s">
        <v>196</v>
      </c>
      <c r="I2" s="105" t="s">
        <v>227</v>
      </c>
      <c r="J2" s="104" t="s">
        <v>215</v>
      </c>
      <c r="K2" s="94"/>
      <c r="L2" s="97" t="s">
        <v>216</v>
      </c>
      <c r="M2" s="92" t="s">
        <v>7</v>
      </c>
      <c r="N2" s="101" t="s">
        <v>169</v>
      </c>
      <c r="O2" s="101" t="s">
        <v>169</v>
      </c>
      <c r="P2" s="102" t="s">
        <v>17</v>
      </c>
      <c r="Q2" s="92" t="s">
        <v>10</v>
      </c>
      <c r="R2" s="96">
        <v>14</v>
      </c>
      <c r="S2" s="96">
        <v>0</v>
      </c>
      <c r="T2" s="96">
        <v>14</v>
      </c>
      <c r="U2" s="92" t="s">
        <v>57</v>
      </c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</row>
    <row r="3" spans="1:63" ht="18.75" x14ac:dyDescent="0.15">
      <c r="A3" s="93">
        <v>43201</v>
      </c>
      <c r="B3" s="94" t="s">
        <v>66</v>
      </c>
      <c r="C3" s="94">
        <v>1459</v>
      </c>
      <c r="D3" s="94">
        <v>1658</v>
      </c>
      <c r="E3" s="95" t="s">
        <v>1</v>
      </c>
      <c r="F3" s="95" t="s">
        <v>67</v>
      </c>
      <c r="G3" s="95" t="s">
        <v>3</v>
      </c>
      <c r="H3" s="95" t="s">
        <v>196</v>
      </c>
      <c r="I3" s="105" t="s">
        <v>228</v>
      </c>
      <c r="J3" s="104" t="s">
        <v>217</v>
      </c>
      <c r="K3" s="94"/>
      <c r="L3" s="97" t="s">
        <v>218</v>
      </c>
      <c r="M3" s="92" t="s">
        <v>7</v>
      </c>
      <c r="N3" s="101" t="s">
        <v>74</v>
      </c>
      <c r="O3" s="101" t="s">
        <v>74</v>
      </c>
      <c r="P3" s="102" t="s">
        <v>75</v>
      </c>
      <c r="Q3" s="92" t="s">
        <v>10</v>
      </c>
      <c r="R3" s="96">
        <v>14</v>
      </c>
      <c r="S3" s="96">
        <v>0</v>
      </c>
      <c r="T3" s="96">
        <v>14</v>
      </c>
      <c r="U3" s="92" t="s">
        <v>57</v>
      </c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</row>
    <row r="4" spans="1:63" ht="18.75" x14ac:dyDescent="0.15">
      <c r="A4" s="93">
        <v>43201</v>
      </c>
      <c r="B4" s="94" t="s">
        <v>66</v>
      </c>
      <c r="C4" s="94">
        <v>1810</v>
      </c>
      <c r="D4" s="94">
        <v>1943</v>
      </c>
      <c r="E4" s="95" t="s">
        <v>1</v>
      </c>
      <c r="F4" s="95" t="s">
        <v>67</v>
      </c>
      <c r="G4" s="95" t="s">
        <v>3</v>
      </c>
      <c r="H4" s="95" t="s">
        <v>196</v>
      </c>
      <c r="I4" s="105" t="s">
        <v>229</v>
      </c>
      <c r="J4" s="104" t="s">
        <v>219</v>
      </c>
      <c r="K4" s="94"/>
      <c r="L4" s="97" t="s">
        <v>220</v>
      </c>
      <c r="M4" s="92" t="s">
        <v>7</v>
      </c>
      <c r="N4" s="101" t="s">
        <v>86</v>
      </c>
      <c r="O4" s="101" t="s">
        <v>86</v>
      </c>
      <c r="P4" s="102" t="s">
        <v>9</v>
      </c>
      <c r="Q4" s="92" t="s">
        <v>10</v>
      </c>
      <c r="R4" s="96">
        <v>14</v>
      </c>
      <c r="S4" s="96">
        <v>0</v>
      </c>
      <c r="T4" s="96">
        <v>14</v>
      </c>
      <c r="U4" s="92" t="s">
        <v>57</v>
      </c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</row>
    <row r="5" spans="1:63" ht="18.75" x14ac:dyDescent="0.15">
      <c r="A5" s="93">
        <v>43201</v>
      </c>
      <c r="B5" s="94" t="s">
        <v>0</v>
      </c>
      <c r="C5" s="94">
        <v>1920</v>
      </c>
      <c r="D5" s="94">
        <v>2102</v>
      </c>
      <c r="E5" s="95" t="s">
        <v>1</v>
      </c>
      <c r="F5" s="95" t="s">
        <v>67</v>
      </c>
      <c r="G5" s="95" t="s">
        <v>3</v>
      </c>
      <c r="H5" s="95" t="s">
        <v>196</v>
      </c>
      <c r="I5" s="105" t="s">
        <v>230</v>
      </c>
      <c r="J5" s="104" t="s">
        <v>221</v>
      </c>
      <c r="K5" s="94"/>
      <c r="L5" s="97" t="s">
        <v>222</v>
      </c>
      <c r="M5" s="92" t="s">
        <v>7</v>
      </c>
      <c r="N5" s="101" t="s">
        <v>64</v>
      </c>
      <c r="O5" s="101" t="s">
        <v>64</v>
      </c>
      <c r="P5" s="102" t="s">
        <v>65</v>
      </c>
      <c r="Q5" s="92" t="s">
        <v>10</v>
      </c>
      <c r="R5" s="96">
        <v>14</v>
      </c>
      <c r="S5" s="96">
        <v>0</v>
      </c>
      <c r="T5" s="96">
        <v>14</v>
      </c>
      <c r="U5" s="92" t="s">
        <v>57</v>
      </c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</row>
    <row r="6" spans="1:63" ht="18.75" x14ac:dyDescent="0.15">
      <c r="A6" s="93">
        <v>43201</v>
      </c>
      <c r="B6" s="94" t="s">
        <v>18</v>
      </c>
      <c r="C6" s="94">
        <v>1929</v>
      </c>
      <c r="D6" s="94">
        <v>2112</v>
      </c>
      <c r="E6" s="95" t="s">
        <v>12</v>
      </c>
      <c r="F6" s="95" t="s">
        <v>209</v>
      </c>
      <c r="G6" s="95" t="s">
        <v>3</v>
      </c>
      <c r="H6" s="95" t="s">
        <v>196</v>
      </c>
      <c r="I6" s="105" t="s">
        <v>231</v>
      </c>
      <c r="J6" s="104" t="s">
        <v>223</v>
      </c>
      <c r="K6" s="106" t="s">
        <v>224</v>
      </c>
      <c r="L6" s="97" t="s">
        <v>225</v>
      </c>
      <c r="M6" s="92" t="s">
        <v>7</v>
      </c>
      <c r="N6" s="101" t="s">
        <v>201</v>
      </c>
      <c r="O6" s="101" t="s">
        <v>201</v>
      </c>
      <c r="P6" s="102" t="s">
        <v>202</v>
      </c>
      <c r="Q6" s="92" t="s">
        <v>10</v>
      </c>
      <c r="R6" s="96">
        <v>9</v>
      </c>
      <c r="S6" s="96">
        <v>0</v>
      </c>
      <c r="T6" s="96">
        <v>9</v>
      </c>
      <c r="U6" s="92" t="s">
        <v>57</v>
      </c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0F04-1D0E-4075-83A4-3E16DD8CA478}">
  <dimension ref="A1:BK5"/>
  <sheetViews>
    <sheetView tabSelected="1" topLeftCell="B1" workbookViewId="0">
      <selection activeCell="P12" sqref="P12"/>
    </sheetView>
  </sheetViews>
  <sheetFormatPr defaultRowHeight="13.5" x14ac:dyDescent="0.1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23.25" hidden="1" customWidth="1"/>
    <col min="10" max="10" width="15.375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3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 x14ac:dyDescent="0.15">
      <c r="A1" s="98" t="s">
        <v>36</v>
      </c>
      <c r="B1" s="98" t="s">
        <v>37</v>
      </c>
      <c r="C1" s="98" t="s">
        <v>38</v>
      </c>
      <c r="D1" s="98" t="s">
        <v>39</v>
      </c>
      <c r="E1" s="98" t="s">
        <v>40</v>
      </c>
      <c r="F1" s="98" t="s">
        <v>41</v>
      </c>
      <c r="G1" s="98" t="s">
        <v>42</v>
      </c>
      <c r="H1" s="98" t="s">
        <v>43</v>
      </c>
      <c r="I1" s="98" t="s">
        <v>232</v>
      </c>
      <c r="J1" s="98" t="s">
        <v>172</v>
      </c>
      <c r="K1" s="98" t="s">
        <v>134</v>
      </c>
      <c r="L1" s="99" t="s">
        <v>45</v>
      </c>
      <c r="M1" s="98" t="s">
        <v>46</v>
      </c>
      <c r="N1" s="99" t="s">
        <v>135</v>
      </c>
      <c r="O1" s="99" t="s">
        <v>96</v>
      </c>
      <c r="P1" s="99" t="s">
        <v>48</v>
      </c>
      <c r="Q1" s="98" t="s">
        <v>49</v>
      </c>
      <c r="R1" s="98" t="s">
        <v>50</v>
      </c>
      <c r="S1" s="98" t="s">
        <v>51</v>
      </c>
      <c r="T1" s="98" t="s">
        <v>52</v>
      </c>
      <c r="U1" s="100" t="s">
        <v>53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</row>
    <row r="2" spans="1:63" s="103" customFormat="1" ht="18.75" x14ac:dyDescent="0.15">
      <c r="A2" s="93">
        <v>43202</v>
      </c>
      <c r="B2" s="94" t="s">
        <v>111</v>
      </c>
      <c r="C2" s="94">
        <v>1845</v>
      </c>
      <c r="D2" s="94">
        <v>2019</v>
      </c>
      <c r="E2" s="95" t="s">
        <v>112</v>
      </c>
      <c r="F2" s="95" t="s">
        <v>113</v>
      </c>
      <c r="G2" s="95" t="s">
        <v>103</v>
      </c>
      <c r="H2" s="95" t="s">
        <v>104</v>
      </c>
      <c r="I2" s="104" t="s">
        <v>233</v>
      </c>
      <c r="J2" s="94" t="s">
        <v>243</v>
      </c>
      <c r="K2" s="94"/>
      <c r="L2" s="97" t="s">
        <v>234</v>
      </c>
      <c r="M2" s="92" t="str">
        <f>IF(A2&lt;&gt;"","武汉威伟机械","------")</f>
        <v>武汉威伟机械</v>
      </c>
      <c r="N2" s="101" t="str">
        <f>VLOOKUP(P2,[1]ch!$A$1:$B$34,2,0)</f>
        <v>鄂AQQ353</v>
      </c>
      <c r="O2" s="94" t="s">
        <v>83</v>
      </c>
      <c r="P2" s="102" t="s">
        <v>161</v>
      </c>
      <c r="Q2" s="92" t="str">
        <f>IF(A2&lt;&gt;"","9.6米","--")</f>
        <v>9.6米</v>
      </c>
      <c r="R2" s="96">
        <v>14</v>
      </c>
      <c r="S2" s="96">
        <v>0</v>
      </c>
      <c r="T2" s="96">
        <f t="shared" ref="T2:T5" si="0">SUM(R2:S2)</f>
        <v>14</v>
      </c>
      <c r="U2" s="92" t="str">
        <f t="shared" ref="U2:U5" si="1">IF(A2&lt;&gt;"","分拣摆渡","----")</f>
        <v>分拣摆渡</v>
      </c>
    </row>
    <row r="3" spans="1:63" s="103" customFormat="1" ht="18.75" x14ac:dyDescent="0.15">
      <c r="A3" s="93">
        <v>43202</v>
      </c>
      <c r="B3" s="94" t="s">
        <v>111</v>
      </c>
      <c r="C3" s="94">
        <v>1924</v>
      </c>
      <c r="D3" s="94">
        <v>2108</v>
      </c>
      <c r="E3" s="95" t="s">
        <v>112</v>
      </c>
      <c r="F3" s="95" t="s">
        <v>113</v>
      </c>
      <c r="G3" s="95" t="s">
        <v>103</v>
      </c>
      <c r="H3" s="95" t="s">
        <v>104</v>
      </c>
      <c r="I3" s="104" t="s">
        <v>235</v>
      </c>
      <c r="J3" s="94" t="s">
        <v>244</v>
      </c>
      <c r="K3" s="94"/>
      <c r="L3" s="97" t="s">
        <v>236</v>
      </c>
      <c r="M3" s="92" t="str">
        <f>IF(A3&lt;&gt;"","武汉威伟机械","------")</f>
        <v>武汉威伟机械</v>
      </c>
      <c r="N3" s="101" t="str">
        <f>VLOOKUP(P3,[1]ch!$A$1:$B$34,2,0)</f>
        <v>鄂AMR731</v>
      </c>
      <c r="O3" s="94" t="s">
        <v>201</v>
      </c>
      <c r="P3" s="102" t="s">
        <v>237</v>
      </c>
      <c r="Q3" s="92" t="str">
        <f>IF(A3&lt;&gt;"","9.6米","--")</f>
        <v>9.6米</v>
      </c>
      <c r="R3" s="96">
        <v>14</v>
      </c>
      <c r="S3" s="96">
        <v>0</v>
      </c>
      <c r="T3" s="96">
        <f t="shared" si="0"/>
        <v>14</v>
      </c>
      <c r="U3" s="92" t="str">
        <f t="shared" si="1"/>
        <v>分拣摆渡</v>
      </c>
    </row>
    <row r="4" spans="1:63" s="103" customFormat="1" ht="18.75" x14ac:dyDescent="0.15">
      <c r="A4" s="93">
        <v>43202</v>
      </c>
      <c r="B4" s="94" t="s">
        <v>100</v>
      </c>
      <c r="C4" s="94">
        <v>1929</v>
      </c>
      <c r="D4" s="94">
        <v>2115</v>
      </c>
      <c r="E4" s="95" t="s">
        <v>112</v>
      </c>
      <c r="F4" s="95" t="s">
        <v>113</v>
      </c>
      <c r="G4" s="95" t="s">
        <v>103</v>
      </c>
      <c r="H4" s="95" t="s">
        <v>104</v>
      </c>
      <c r="I4" s="104" t="s">
        <v>238</v>
      </c>
      <c r="J4" s="94" t="s">
        <v>245</v>
      </c>
      <c r="K4" s="94"/>
      <c r="L4" s="97" t="s">
        <v>239</v>
      </c>
      <c r="M4" s="92" t="str">
        <f>IF(A4&lt;&gt;"","武汉威伟机械","------")</f>
        <v>武汉威伟机械</v>
      </c>
      <c r="N4" s="101" t="str">
        <f>VLOOKUP(P4,[1]ch!$A$1:$B$34,2,0)</f>
        <v>粤BES791</v>
      </c>
      <c r="O4" s="94" t="s">
        <v>212</v>
      </c>
      <c r="P4" s="102" t="s">
        <v>240</v>
      </c>
      <c r="Q4" s="92" t="str">
        <f>IF(A4&lt;&gt;"","9.6米","--")</f>
        <v>9.6米</v>
      </c>
      <c r="R4" s="96">
        <v>9</v>
      </c>
      <c r="S4" s="96">
        <v>0</v>
      </c>
      <c r="T4" s="96">
        <f t="shared" si="0"/>
        <v>9</v>
      </c>
      <c r="U4" s="92" t="str">
        <f t="shared" si="1"/>
        <v>分拣摆渡</v>
      </c>
    </row>
    <row r="5" spans="1:63" s="103" customFormat="1" ht="18.75" x14ac:dyDescent="0.15">
      <c r="A5" s="93">
        <v>43202</v>
      </c>
      <c r="B5" s="94" t="s">
        <v>173</v>
      </c>
      <c r="C5" s="94">
        <v>1740</v>
      </c>
      <c r="D5" s="94">
        <v>1920</v>
      </c>
      <c r="E5" s="95" t="s">
        <v>112</v>
      </c>
      <c r="F5" s="95" t="s">
        <v>113</v>
      </c>
      <c r="G5" s="95" t="s">
        <v>103</v>
      </c>
      <c r="H5" s="95" t="s">
        <v>104</v>
      </c>
      <c r="I5" s="104" t="s">
        <v>241</v>
      </c>
      <c r="J5" s="94" t="s">
        <v>246</v>
      </c>
      <c r="K5" s="94"/>
      <c r="L5" s="97" t="s">
        <v>242</v>
      </c>
      <c r="M5" s="92" t="str">
        <f>IF(A5&lt;&gt;"","武汉威伟机械","------")</f>
        <v>武汉威伟机械</v>
      </c>
      <c r="N5" s="101" t="str">
        <f>VLOOKUP(P5,[1]ch!$A$1:$B$34,2,0)</f>
        <v>鄂AAW309</v>
      </c>
      <c r="O5" s="94" t="s">
        <v>170</v>
      </c>
      <c r="P5" s="102" t="s">
        <v>107</v>
      </c>
      <c r="Q5" s="92" t="str">
        <f>IF(A5&lt;&gt;"","9.6米","--")</f>
        <v>9.6米</v>
      </c>
      <c r="R5" s="96">
        <v>14</v>
      </c>
      <c r="S5" s="96">
        <v>0</v>
      </c>
      <c r="T5" s="96">
        <f t="shared" si="0"/>
        <v>14</v>
      </c>
      <c r="U5" s="92" t="str">
        <f t="shared" si="1"/>
        <v>分拣摆渡</v>
      </c>
    </row>
  </sheetData>
  <phoneticPr fontId="3" type="noConversion"/>
  <conditionalFormatting sqref="K2:L5 I2:I5">
    <cfRule type="duplicateValues" dxfId="22" priority="5"/>
  </conditionalFormatting>
  <conditionalFormatting sqref="L2:L5">
    <cfRule type="duplicateValues" dxfId="21" priority="6"/>
  </conditionalFormatting>
  <conditionalFormatting sqref="J2:J5">
    <cfRule type="duplicateValues" dxfId="20" priority="2"/>
  </conditionalFormatting>
  <conditionalFormatting sqref="J2:J5">
    <cfRule type="duplicateValues" dxfId="19" priority="3"/>
  </conditionalFormatting>
  <conditionalFormatting sqref="J2:J5">
    <cfRule type="duplicateValues" dxfId="18" priority="4"/>
  </conditionalFormatting>
  <conditionalFormatting sqref="I1:I5">
    <cfRule type="duplicateValues" dxfId="17" priority="1"/>
  </conditionalFormatting>
  <conditionalFormatting sqref="I1:L1">
    <cfRule type="duplicateValues" dxfId="1" priority="55"/>
  </conditionalFormatting>
  <conditionalFormatting sqref="I2:I5">
    <cfRule type="duplicateValues" dxfId="0" priority="57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H35"/>
  <sheetViews>
    <sheetView topLeftCell="H7" workbookViewId="0">
      <selection activeCell="M1" sqref="M1:M1048576"/>
    </sheetView>
  </sheetViews>
  <sheetFormatPr defaultRowHeight="13.5" x14ac:dyDescent="0.15"/>
  <cols>
    <col min="1" max="1" width="11.125" bestFit="1" customWidth="1"/>
    <col min="2" max="2" width="8.125" bestFit="1" customWidth="1"/>
    <col min="3" max="5" width="10.2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s="10" customFormat="1" ht="22.5" customHeight="1" x14ac:dyDescent="0.15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65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 x14ac:dyDescent="0.1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98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 x14ac:dyDescent="0.1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99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 x14ac:dyDescent="0.1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99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 x14ac:dyDescent="0.1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 x14ac:dyDescent="0.1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 x14ac:dyDescent="0.1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99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  <row r="8" spans="1:60" s="10" customFormat="1" ht="18.75" x14ac:dyDescent="0.15">
      <c r="A8" s="58">
        <v>43192</v>
      </c>
      <c r="B8" s="50" t="s">
        <v>11</v>
      </c>
      <c r="C8" s="36">
        <v>1210</v>
      </c>
      <c r="D8" s="36">
        <v>1343</v>
      </c>
      <c r="E8" s="60" t="s">
        <v>12</v>
      </c>
      <c r="F8" s="60" t="s">
        <v>13</v>
      </c>
      <c r="G8" s="60" t="s">
        <v>3</v>
      </c>
      <c r="H8" s="60" t="s">
        <v>4</v>
      </c>
      <c r="I8" s="61" t="s">
        <v>54</v>
      </c>
      <c r="J8" s="63" t="s">
        <v>55</v>
      </c>
      <c r="K8" s="57" t="s">
        <v>7</v>
      </c>
      <c r="L8" s="67" t="s">
        <v>56</v>
      </c>
      <c r="M8" s="68" t="s">
        <v>22</v>
      </c>
      <c r="N8" s="57" t="s">
        <v>10</v>
      </c>
      <c r="O8" s="62">
        <v>14</v>
      </c>
      <c r="P8" s="62">
        <v>0</v>
      </c>
      <c r="Q8" s="62">
        <v>14</v>
      </c>
      <c r="R8" s="57" t="s">
        <v>57</v>
      </c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</row>
    <row r="9" spans="1:60" s="10" customFormat="1" ht="18.75" x14ac:dyDescent="0.15">
      <c r="A9" s="58">
        <v>43192</v>
      </c>
      <c r="B9" s="50" t="s">
        <v>11</v>
      </c>
      <c r="C9" s="36">
        <v>1618</v>
      </c>
      <c r="D9" s="36">
        <v>1755</v>
      </c>
      <c r="E9" s="60" t="s">
        <v>12</v>
      </c>
      <c r="F9" s="60" t="s">
        <v>13</v>
      </c>
      <c r="G9" s="60" t="s">
        <v>3</v>
      </c>
      <c r="H9" s="60" t="s">
        <v>4</v>
      </c>
      <c r="I9" s="61" t="s">
        <v>58</v>
      </c>
      <c r="J9" s="63" t="s">
        <v>59</v>
      </c>
      <c r="K9" s="57" t="s">
        <v>7</v>
      </c>
      <c r="L9" s="67" t="s">
        <v>60</v>
      </c>
      <c r="M9" s="68" t="s">
        <v>61</v>
      </c>
      <c r="N9" s="57" t="s">
        <v>10</v>
      </c>
      <c r="O9" s="62">
        <v>14</v>
      </c>
      <c r="P9" s="62">
        <v>0</v>
      </c>
      <c r="Q9" s="62">
        <v>14</v>
      </c>
      <c r="R9" s="57" t="s">
        <v>57</v>
      </c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</row>
    <row r="10" spans="1:60" s="10" customFormat="1" ht="18.75" x14ac:dyDescent="0.15">
      <c r="A10" s="58">
        <v>43192</v>
      </c>
      <c r="B10" s="50" t="s">
        <v>31</v>
      </c>
      <c r="C10" s="36">
        <v>1900</v>
      </c>
      <c r="D10" s="36">
        <v>2115</v>
      </c>
      <c r="E10" s="60" t="s">
        <v>12</v>
      </c>
      <c r="F10" s="60" t="s">
        <v>13</v>
      </c>
      <c r="G10" s="60" t="s">
        <v>3</v>
      </c>
      <c r="H10" s="60" t="s">
        <v>4</v>
      </c>
      <c r="I10" s="61" t="s">
        <v>62</v>
      </c>
      <c r="J10" s="63" t="s">
        <v>63</v>
      </c>
      <c r="K10" s="57" t="s">
        <v>7</v>
      </c>
      <c r="L10" s="67" t="s">
        <v>64</v>
      </c>
      <c r="M10" s="68" t="s">
        <v>65</v>
      </c>
      <c r="N10" s="57" t="s">
        <v>10</v>
      </c>
      <c r="O10" s="62">
        <v>14</v>
      </c>
      <c r="P10" s="62">
        <v>0</v>
      </c>
      <c r="Q10" s="62">
        <v>14</v>
      </c>
      <c r="R10" s="57" t="s">
        <v>57</v>
      </c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</row>
    <row r="11" spans="1:60" s="10" customFormat="1" ht="18.75" x14ac:dyDescent="0.15">
      <c r="A11" s="58">
        <v>43192</v>
      </c>
      <c r="B11" s="50" t="s">
        <v>66</v>
      </c>
      <c r="C11" s="36">
        <v>1929</v>
      </c>
      <c r="D11" s="36">
        <v>2123</v>
      </c>
      <c r="E11" s="60" t="s">
        <v>1</v>
      </c>
      <c r="F11" s="60" t="s">
        <v>67</v>
      </c>
      <c r="G11" s="60" t="s">
        <v>3</v>
      </c>
      <c r="H11" s="60" t="s">
        <v>4</v>
      </c>
      <c r="I11" s="61" t="s">
        <v>68</v>
      </c>
      <c r="J11" s="63" t="s">
        <v>69</v>
      </c>
      <c r="K11" s="57" t="s">
        <v>7</v>
      </c>
      <c r="L11" s="67" t="s">
        <v>70</v>
      </c>
      <c r="M11" s="68" t="s">
        <v>71</v>
      </c>
      <c r="N11" s="57" t="s">
        <v>10</v>
      </c>
      <c r="O11" s="62">
        <v>14</v>
      </c>
      <c r="P11" s="62">
        <v>0</v>
      </c>
      <c r="Q11" s="62">
        <v>14</v>
      </c>
      <c r="R11" s="57" t="s">
        <v>57</v>
      </c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</row>
    <row r="12" spans="1:60" s="10" customFormat="1" ht="18.75" x14ac:dyDescent="0.15">
      <c r="A12" s="58">
        <v>43192</v>
      </c>
      <c r="B12" s="50" t="s">
        <v>0</v>
      </c>
      <c r="C12" s="36">
        <v>1140</v>
      </c>
      <c r="D12" s="36">
        <v>1331</v>
      </c>
      <c r="E12" s="60" t="s">
        <v>1</v>
      </c>
      <c r="F12" s="60" t="s">
        <v>2</v>
      </c>
      <c r="G12" s="60" t="s">
        <v>3</v>
      </c>
      <c r="H12" s="60" t="s">
        <v>4</v>
      </c>
      <c r="I12" s="61" t="s">
        <v>72</v>
      </c>
      <c r="J12" s="63" t="s">
        <v>73</v>
      </c>
      <c r="K12" s="57" t="s">
        <v>7</v>
      </c>
      <c r="L12" s="67" t="s">
        <v>74</v>
      </c>
      <c r="M12" s="68" t="s">
        <v>75</v>
      </c>
      <c r="N12" s="57" t="s">
        <v>10</v>
      </c>
      <c r="O12" s="62">
        <v>14</v>
      </c>
      <c r="P12" s="62">
        <v>0</v>
      </c>
      <c r="Q12" s="62">
        <v>14</v>
      </c>
      <c r="R12" s="57" t="s">
        <v>57</v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</row>
    <row r="13" spans="1:60" s="45" customFormat="1" ht="18.75" x14ac:dyDescent="0.15">
      <c r="A13" s="39">
        <v>43193</v>
      </c>
      <c r="B13" s="50" t="s">
        <v>0</v>
      </c>
      <c r="C13" s="44">
        <v>1459</v>
      </c>
      <c r="D13" s="44">
        <v>1645</v>
      </c>
      <c r="E13" s="50" t="s">
        <v>1</v>
      </c>
      <c r="F13" s="50" t="s">
        <v>67</v>
      </c>
      <c r="G13" s="50" t="s">
        <v>3</v>
      </c>
      <c r="H13" s="50" t="s">
        <v>4</v>
      </c>
      <c r="I13" s="61" t="s">
        <v>77</v>
      </c>
      <c r="J13" s="43" t="s">
        <v>78</v>
      </c>
      <c r="K13" s="40" t="s">
        <v>7</v>
      </c>
      <c r="L13" s="47" t="s">
        <v>79</v>
      </c>
      <c r="M13" s="42" t="s">
        <v>80</v>
      </c>
      <c r="N13" s="40" t="s">
        <v>10</v>
      </c>
      <c r="O13" s="46">
        <v>12</v>
      </c>
      <c r="P13" s="46">
        <v>0</v>
      </c>
      <c r="Q13" s="46">
        <v>12</v>
      </c>
      <c r="R13" s="40" t="s">
        <v>57</v>
      </c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</row>
    <row r="14" spans="1:60" s="45" customFormat="1" ht="18.75" x14ac:dyDescent="0.15">
      <c r="A14" s="39">
        <v>43193</v>
      </c>
      <c r="B14" s="50" t="s">
        <v>0</v>
      </c>
      <c r="C14" s="44">
        <v>1825</v>
      </c>
      <c r="D14" s="44">
        <v>2011</v>
      </c>
      <c r="E14" s="50" t="s">
        <v>1</v>
      </c>
      <c r="F14" s="50" t="s">
        <v>67</v>
      </c>
      <c r="G14" s="50" t="s">
        <v>3</v>
      </c>
      <c r="H14" s="50" t="s">
        <v>4</v>
      </c>
      <c r="I14" s="61" t="s">
        <v>81</v>
      </c>
      <c r="J14" s="43" t="s">
        <v>82</v>
      </c>
      <c r="K14" s="40" t="s">
        <v>7</v>
      </c>
      <c r="L14" s="47" t="s">
        <v>83</v>
      </c>
      <c r="M14" s="42" t="s">
        <v>26</v>
      </c>
      <c r="N14" s="40" t="s">
        <v>10</v>
      </c>
      <c r="O14" s="46">
        <v>14</v>
      </c>
      <c r="P14" s="46">
        <v>0</v>
      </c>
      <c r="Q14" s="46">
        <v>14</v>
      </c>
      <c r="R14" s="40" t="s">
        <v>57</v>
      </c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</row>
    <row r="15" spans="1:60" s="45" customFormat="1" ht="18.75" x14ac:dyDescent="0.15">
      <c r="A15" s="39">
        <v>43193</v>
      </c>
      <c r="B15" s="50" t="s">
        <v>66</v>
      </c>
      <c r="C15" s="44">
        <v>1929</v>
      </c>
      <c r="D15" s="44">
        <v>2125</v>
      </c>
      <c r="E15" s="50" t="s">
        <v>1</v>
      </c>
      <c r="F15" s="50" t="s">
        <v>67</v>
      </c>
      <c r="G15" s="50" t="s">
        <v>3</v>
      </c>
      <c r="H15" s="50" t="s">
        <v>4</v>
      </c>
      <c r="I15" s="61" t="s">
        <v>84</v>
      </c>
      <c r="J15" s="43" t="s">
        <v>85</v>
      </c>
      <c r="K15" s="40" t="s">
        <v>7</v>
      </c>
      <c r="L15" s="47" t="s">
        <v>86</v>
      </c>
      <c r="M15" s="42" t="s">
        <v>9</v>
      </c>
      <c r="N15" s="40" t="s">
        <v>10</v>
      </c>
      <c r="O15" s="46">
        <v>14</v>
      </c>
      <c r="P15" s="46">
        <v>0</v>
      </c>
      <c r="Q15" s="46">
        <v>14</v>
      </c>
      <c r="R15" s="40" t="s">
        <v>57</v>
      </c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</row>
    <row r="16" spans="1:60" s="45" customFormat="1" ht="18.75" x14ac:dyDescent="0.15">
      <c r="A16" s="39">
        <v>43193</v>
      </c>
      <c r="B16" s="50" t="s">
        <v>31</v>
      </c>
      <c r="C16" s="44">
        <v>1620</v>
      </c>
      <c r="D16" s="44">
        <v>1810</v>
      </c>
      <c r="E16" s="50" t="s">
        <v>12</v>
      </c>
      <c r="F16" s="50" t="s">
        <v>13</v>
      </c>
      <c r="G16" s="50" t="s">
        <v>3</v>
      </c>
      <c r="H16" s="50" t="s">
        <v>4</v>
      </c>
      <c r="I16" s="61" t="s">
        <v>87</v>
      </c>
      <c r="J16" s="43" t="s">
        <v>88</v>
      </c>
      <c r="K16" s="40" t="s">
        <v>7</v>
      </c>
      <c r="L16" s="47" t="s">
        <v>70</v>
      </c>
      <c r="M16" s="42" t="s">
        <v>71</v>
      </c>
      <c r="N16" s="40" t="s">
        <v>10</v>
      </c>
      <c r="O16" s="46">
        <v>14</v>
      </c>
      <c r="P16" s="46">
        <v>0</v>
      </c>
      <c r="Q16" s="46">
        <v>14</v>
      </c>
      <c r="R16" s="40" t="s">
        <v>57</v>
      </c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</row>
    <row r="17" spans="1:60" s="45" customFormat="1" ht="18.75" x14ac:dyDescent="0.15">
      <c r="A17" s="39">
        <v>43193</v>
      </c>
      <c r="B17" s="50" t="s">
        <v>66</v>
      </c>
      <c r="C17" s="44">
        <v>1920</v>
      </c>
      <c r="D17" s="44">
        <v>2123</v>
      </c>
      <c r="E17" s="50" t="s">
        <v>12</v>
      </c>
      <c r="F17" s="50" t="s">
        <v>13</v>
      </c>
      <c r="G17" s="50" t="s">
        <v>3</v>
      </c>
      <c r="H17" s="50" t="s">
        <v>4</v>
      </c>
      <c r="I17" s="61" t="s">
        <v>89</v>
      </c>
      <c r="J17" s="43" t="s">
        <v>90</v>
      </c>
      <c r="K17" s="40" t="s">
        <v>7</v>
      </c>
      <c r="L17" s="47" t="s">
        <v>74</v>
      </c>
      <c r="M17" s="42" t="s">
        <v>75</v>
      </c>
      <c r="N17" s="40" t="s">
        <v>10</v>
      </c>
      <c r="O17" s="46">
        <v>14</v>
      </c>
      <c r="P17" s="46">
        <v>0</v>
      </c>
      <c r="Q17" s="46">
        <v>14</v>
      </c>
      <c r="R17" s="40" t="s">
        <v>57</v>
      </c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</row>
    <row r="18" spans="1:60" s="45" customFormat="1" ht="18.75" x14ac:dyDescent="0.15">
      <c r="A18" s="39">
        <v>43193</v>
      </c>
      <c r="B18" s="50" t="s">
        <v>11</v>
      </c>
      <c r="C18" s="44">
        <v>1355</v>
      </c>
      <c r="D18" s="44">
        <v>1549</v>
      </c>
      <c r="E18" s="50" t="s">
        <v>12</v>
      </c>
      <c r="F18" s="50" t="s">
        <v>13</v>
      </c>
      <c r="G18" s="50" t="s">
        <v>3</v>
      </c>
      <c r="H18" s="50" t="s">
        <v>4</v>
      </c>
      <c r="I18" s="61" t="s">
        <v>91</v>
      </c>
      <c r="J18" s="43" t="s">
        <v>92</v>
      </c>
      <c r="K18" s="40" t="s">
        <v>7</v>
      </c>
      <c r="L18" s="47" t="s">
        <v>93</v>
      </c>
      <c r="M18" s="42" t="s">
        <v>94</v>
      </c>
      <c r="N18" s="40" t="s">
        <v>10</v>
      </c>
      <c r="O18" s="46">
        <v>14</v>
      </c>
      <c r="P18" s="46">
        <v>0</v>
      </c>
      <c r="Q18" s="46">
        <v>14</v>
      </c>
      <c r="R18" s="40" t="s">
        <v>57</v>
      </c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</row>
    <row r="19" spans="1:60" s="69" customFormat="1" ht="18.75" x14ac:dyDescent="0.15">
      <c r="A19" s="58">
        <v>43194</v>
      </c>
      <c r="B19" s="59" t="s">
        <v>120</v>
      </c>
      <c r="C19" s="59">
        <v>1929</v>
      </c>
      <c r="D19" s="59">
        <v>2144</v>
      </c>
      <c r="E19" s="60" t="s">
        <v>101</v>
      </c>
      <c r="F19" s="60" t="s">
        <v>99</v>
      </c>
      <c r="G19" s="60" t="s">
        <v>103</v>
      </c>
      <c r="H19" s="60" t="s">
        <v>104</v>
      </c>
      <c r="I19" s="61" t="s">
        <v>143</v>
      </c>
      <c r="J19" s="63" t="s">
        <v>144</v>
      </c>
      <c r="K19" s="57" t="str">
        <f t="shared" ref="K19:K30" si="0">IF(A19&lt;&gt;"","武汉威伟机械","------")</f>
        <v>武汉威伟机械</v>
      </c>
      <c r="L19" s="67" t="str">
        <f>VLOOKUP(M19,[1]ch!$A$1:$B$31,2,0)</f>
        <v>鄂AHB101</v>
      </c>
      <c r="M19" s="68" t="s">
        <v>145</v>
      </c>
      <c r="N19" s="57" t="str">
        <f t="shared" ref="N19:N30" si="1">IF(A19&lt;&gt;"","9.6米","--")</f>
        <v>9.6米</v>
      </c>
      <c r="O19" s="62">
        <v>8</v>
      </c>
      <c r="P19" s="62">
        <v>0</v>
      </c>
      <c r="Q19" s="62">
        <f t="shared" ref="Q19:Q21" si="2">SUM(O19:P19)</f>
        <v>8</v>
      </c>
      <c r="R19" s="57" t="str">
        <f>IF(A19&lt;&gt;"","分拣摆渡","----")</f>
        <v>分拣摆渡</v>
      </c>
    </row>
    <row r="20" spans="1:60" s="69" customFormat="1" ht="18.75" x14ac:dyDescent="0.15">
      <c r="A20" s="58">
        <v>43194</v>
      </c>
      <c r="B20" s="59" t="s">
        <v>146</v>
      </c>
      <c r="C20" s="59">
        <v>1230</v>
      </c>
      <c r="D20" s="59">
        <v>1411</v>
      </c>
      <c r="E20" s="60" t="s">
        <v>101</v>
      </c>
      <c r="F20" s="60" t="s">
        <v>99</v>
      </c>
      <c r="G20" s="60" t="s">
        <v>103</v>
      </c>
      <c r="H20" s="60" t="s">
        <v>104</v>
      </c>
      <c r="I20" s="61" t="s">
        <v>147</v>
      </c>
      <c r="J20" s="63" t="s">
        <v>148</v>
      </c>
      <c r="K20" s="57" t="str">
        <f t="shared" si="0"/>
        <v>武汉威伟机械</v>
      </c>
      <c r="L20" s="67" t="str">
        <f>VLOOKUP(M20,[1]ch!$A$1:$B$31,2,0)</f>
        <v>鄂AZR876</v>
      </c>
      <c r="M20" s="68" t="s">
        <v>127</v>
      </c>
      <c r="N20" s="57" t="str">
        <f t="shared" si="1"/>
        <v>9.6米</v>
      </c>
      <c r="O20" s="62">
        <v>14</v>
      </c>
      <c r="P20" s="62">
        <v>0</v>
      </c>
      <c r="Q20" s="62">
        <f t="shared" si="2"/>
        <v>14</v>
      </c>
      <c r="R20" s="57" t="str">
        <f>IF(A20&lt;&gt;"","分拣摆渡","----")</f>
        <v>分拣摆渡</v>
      </c>
    </row>
    <row r="21" spans="1:60" s="69" customFormat="1" ht="18.75" x14ac:dyDescent="0.15">
      <c r="A21" s="58">
        <v>43194</v>
      </c>
      <c r="B21" s="59" t="s">
        <v>120</v>
      </c>
      <c r="C21" s="59">
        <v>1715</v>
      </c>
      <c r="D21" s="59">
        <v>1902</v>
      </c>
      <c r="E21" s="60" t="s">
        <v>101</v>
      </c>
      <c r="F21" s="60" t="s">
        <v>99</v>
      </c>
      <c r="G21" s="60" t="s">
        <v>103</v>
      </c>
      <c r="H21" s="60" t="s">
        <v>104</v>
      </c>
      <c r="I21" s="61" t="s">
        <v>149</v>
      </c>
      <c r="J21" s="63" t="s">
        <v>150</v>
      </c>
      <c r="K21" s="57" t="str">
        <f t="shared" si="0"/>
        <v>武汉威伟机械</v>
      </c>
      <c r="L21" s="67" t="str">
        <f>VLOOKUP(M21,[1]ch!$A$1:$B$31,2,0)</f>
        <v>鄂FJU350</v>
      </c>
      <c r="M21" s="68" t="s">
        <v>142</v>
      </c>
      <c r="N21" s="57" t="str">
        <f t="shared" si="1"/>
        <v>9.6米</v>
      </c>
      <c r="O21" s="62">
        <v>14</v>
      </c>
      <c r="P21" s="62">
        <v>0</v>
      </c>
      <c r="Q21" s="62">
        <f t="shared" si="2"/>
        <v>14</v>
      </c>
      <c r="R21" s="57" t="str">
        <f>IF(A21&lt;&gt;"","分拣摆渡","----")</f>
        <v>分拣摆渡</v>
      </c>
    </row>
    <row r="22" spans="1:60" s="69" customFormat="1" ht="18.75" x14ac:dyDescent="0.15">
      <c r="A22" s="58">
        <v>43194</v>
      </c>
      <c r="B22" s="59" t="s">
        <v>111</v>
      </c>
      <c r="C22" s="59">
        <v>1825</v>
      </c>
      <c r="D22" s="59">
        <v>2027</v>
      </c>
      <c r="E22" s="60" t="s">
        <v>112</v>
      </c>
      <c r="F22" s="60" t="s">
        <v>113</v>
      </c>
      <c r="G22" s="60" t="s">
        <v>103</v>
      </c>
      <c r="H22" s="60" t="s">
        <v>104</v>
      </c>
      <c r="I22" s="61" t="s">
        <v>151</v>
      </c>
      <c r="J22" s="63" t="s">
        <v>152</v>
      </c>
      <c r="K22" s="57" t="str">
        <f t="shared" si="0"/>
        <v>武汉威伟机械</v>
      </c>
      <c r="L22" s="67" t="str">
        <f>VLOOKUP(M22,[1]ch!$A$1:$B$31,2,0)</f>
        <v>鄂ALU291</v>
      </c>
      <c r="M22" s="68" t="s">
        <v>153</v>
      </c>
      <c r="N22" s="57" t="str">
        <f t="shared" si="1"/>
        <v>9.6米</v>
      </c>
      <c r="O22" s="62">
        <v>14</v>
      </c>
      <c r="P22" s="62">
        <v>0</v>
      </c>
      <c r="Q22" s="62">
        <f>SUM(O22:P22)</f>
        <v>14</v>
      </c>
      <c r="R22" s="57" t="str">
        <f>IF(A22&lt;&gt;"","分拣摆渡","----")</f>
        <v>分拣摆渡</v>
      </c>
    </row>
    <row r="23" spans="1:60" s="69" customFormat="1" ht="18.75" x14ac:dyDescent="0.15">
      <c r="A23" s="58">
        <v>43195</v>
      </c>
      <c r="B23" s="59" t="s">
        <v>100</v>
      </c>
      <c r="C23" s="59">
        <v>1920</v>
      </c>
      <c r="D23" s="59">
        <v>2109</v>
      </c>
      <c r="E23" s="60" t="s">
        <v>101</v>
      </c>
      <c r="F23" s="60" t="s">
        <v>102</v>
      </c>
      <c r="G23" s="60" t="s">
        <v>103</v>
      </c>
      <c r="H23" s="60" t="s">
        <v>104</v>
      </c>
      <c r="I23" s="61" t="s">
        <v>105</v>
      </c>
      <c r="J23" s="63" t="s">
        <v>106</v>
      </c>
      <c r="K23" s="57" t="str">
        <f t="shared" si="0"/>
        <v>武汉威伟机械</v>
      </c>
      <c r="L23" s="67" t="str">
        <f>VLOOKUP(M23,[1]ch!$A$1:$B$31,2,0)</f>
        <v>鄂AAW309</v>
      </c>
      <c r="M23" s="68" t="s">
        <v>107</v>
      </c>
      <c r="N23" s="57" t="str">
        <f t="shared" si="1"/>
        <v>9.6米</v>
      </c>
      <c r="O23" s="62">
        <v>11</v>
      </c>
      <c r="P23" s="62">
        <v>0</v>
      </c>
      <c r="Q23" s="62">
        <f t="shared" ref="Q23:Q26" si="3">SUM(O23:P23)</f>
        <v>11</v>
      </c>
      <c r="R23" s="57" t="str">
        <f t="shared" ref="R23:R26" si="4">IF(A23&lt;&gt;"","分拣摆渡","----")</f>
        <v>分拣摆渡</v>
      </c>
    </row>
    <row r="24" spans="1:60" s="69" customFormat="1" ht="18.75" x14ac:dyDescent="0.15">
      <c r="A24" s="58">
        <v>43195</v>
      </c>
      <c r="B24" s="59" t="s">
        <v>100</v>
      </c>
      <c r="C24" s="59">
        <v>1640</v>
      </c>
      <c r="D24" s="59">
        <v>1835</v>
      </c>
      <c r="E24" s="60" t="s">
        <v>101</v>
      </c>
      <c r="F24" s="60" t="s">
        <v>102</v>
      </c>
      <c r="G24" s="60" t="s">
        <v>103</v>
      </c>
      <c r="H24" s="60" t="s">
        <v>104</v>
      </c>
      <c r="I24" s="61" t="s">
        <v>108</v>
      </c>
      <c r="J24" s="63" t="s">
        <v>109</v>
      </c>
      <c r="K24" s="57" t="str">
        <f t="shared" si="0"/>
        <v>武汉威伟机械</v>
      </c>
      <c r="L24" s="67" t="str">
        <f>VLOOKUP(M24,[1]ch!$A$1:$B$31,2,0)</f>
        <v>鄂ABY256</v>
      </c>
      <c r="M24" s="68" t="s">
        <v>110</v>
      </c>
      <c r="N24" s="57" t="str">
        <f t="shared" si="1"/>
        <v>9.6米</v>
      </c>
      <c r="O24" s="62">
        <v>14</v>
      </c>
      <c r="P24" s="62">
        <v>0</v>
      </c>
      <c r="Q24" s="62">
        <f t="shared" si="3"/>
        <v>14</v>
      </c>
      <c r="R24" s="57" t="str">
        <f t="shared" si="4"/>
        <v>分拣摆渡</v>
      </c>
    </row>
    <row r="25" spans="1:60" s="69" customFormat="1" ht="18.75" x14ac:dyDescent="0.15">
      <c r="A25" s="58">
        <v>43195</v>
      </c>
      <c r="B25" s="59" t="s">
        <v>111</v>
      </c>
      <c r="C25" s="59">
        <v>1930</v>
      </c>
      <c r="D25" s="59">
        <v>2107</v>
      </c>
      <c r="E25" s="60" t="s">
        <v>112</v>
      </c>
      <c r="F25" s="60" t="s">
        <v>113</v>
      </c>
      <c r="G25" s="60" t="s">
        <v>103</v>
      </c>
      <c r="H25" s="60" t="s">
        <v>104</v>
      </c>
      <c r="I25" s="61" t="s">
        <v>114</v>
      </c>
      <c r="J25" s="63" t="s">
        <v>115</v>
      </c>
      <c r="K25" s="57" t="str">
        <f t="shared" si="0"/>
        <v>武汉威伟机械</v>
      </c>
      <c r="L25" s="67" t="str">
        <f>VLOOKUP(M25,[1]ch!$A$1:$B$31,2,0)</f>
        <v>鄂ABY277</v>
      </c>
      <c r="M25" s="68" t="s">
        <v>116</v>
      </c>
      <c r="N25" s="57" t="str">
        <f t="shared" si="1"/>
        <v>9.6米</v>
      </c>
      <c r="O25" s="62">
        <v>8</v>
      </c>
      <c r="P25" s="62">
        <v>0</v>
      </c>
      <c r="Q25" s="62">
        <f t="shared" si="3"/>
        <v>8</v>
      </c>
      <c r="R25" s="57" t="str">
        <f t="shared" si="4"/>
        <v>分拣摆渡</v>
      </c>
    </row>
    <row r="26" spans="1:60" s="69" customFormat="1" ht="18.75" x14ac:dyDescent="0.15">
      <c r="A26" s="58">
        <v>43195</v>
      </c>
      <c r="B26" s="59" t="s">
        <v>111</v>
      </c>
      <c r="C26" s="59">
        <v>1458</v>
      </c>
      <c r="D26" s="59">
        <v>1649</v>
      </c>
      <c r="E26" s="60" t="s">
        <v>112</v>
      </c>
      <c r="F26" s="60" t="s">
        <v>113</v>
      </c>
      <c r="G26" s="60" t="s">
        <v>103</v>
      </c>
      <c r="H26" s="60" t="s">
        <v>104</v>
      </c>
      <c r="I26" s="61" t="s">
        <v>117</v>
      </c>
      <c r="J26" s="63" t="s">
        <v>118</v>
      </c>
      <c r="K26" s="57" t="str">
        <f t="shared" si="0"/>
        <v>武汉威伟机械</v>
      </c>
      <c r="L26" s="67" t="str">
        <f>VLOOKUP(M26,[1]ch!$A$1:$B$32,2,0)</f>
        <v>粤BGR032</v>
      </c>
      <c r="M26" s="68" t="s">
        <v>119</v>
      </c>
      <c r="N26" s="57" t="str">
        <f t="shared" si="1"/>
        <v>9.6米</v>
      </c>
      <c r="O26" s="62">
        <v>9</v>
      </c>
      <c r="P26" s="62">
        <v>0</v>
      </c>
      <c r="Q26" s="62">
        <f t="shared" si="3"/>
        <v>9</v>
      </c>
      <c r="R26" s="57" t="str">
        <f t="shared" si="4"/>
        <v>分拣摆渡</v>
      </c>
    </row>
    <row r="27" spans="1:60" s="69" customFormat="1" ht="18.75" x14ac:dyDescent="0.15">
      <c r="A27" s="58">
        <v>43196</v>
      </c>
      <c r="B27" s="59" t="s">
        <v>120</v>
      </c>
      <c r="C27" s="59">
        <v>1530</v>
      </c>
      <c r="D27" s="59">
        <v>1728</v>
      </c>
      <c r="E27" s="60" t="s">
        <v>101</v>
      </c>
      <c r="F27" s="60" t="s">
        <v>102</v>
      </c>
      <c r="G27" s="60" t="s">
        <v>103</v>
      </c>
      <c r="H27" s="60" t="s">
        <v>104</v>
      </c>
      <c r="I27" s="72" t="s">
        <v>136</v>
      </c>
      <c r="J27" s="63" t="s">
        <v>122</v>
      </c>
      <c r="K27" s="57" t="str">
        <f t="shared" si="0"/>
        <v>武汉威伟机械</v>
      </c>
      <c r="L27" s="67" t="e">
        <f>VLOOKUP(M27,[1]ch!$A$1:$B$32,2,0)</f>
        <v>#N/A</v>
      </c>
      <c r="M27" s="68" t="s">
        <v>123</v>
      </c>
      <c r="N27" s="57" t="str">
        <f t="shared" si="1"/>
        <v>9.6米</v>
      </c>
      <c r="O27" s="62">
        <v>14</v>
      </c>
      <c r="P27" s="62">
        <v>0</v>
      </c>
      <c r="Q27" s="62">
        <f>SUM(O27:P27)</f>
        <v>14</v>
      </c>
      <c r="R27" s="57" t="str">
        <f>IF(A27&lt;&gt;"","分拣摆渡","----")</f>
        <v>分拣摆渡</v>
      </c>
    </row>
    <row r="28" spans="1:60" s="69" customFormat="1" ht="18.75" x14ac:dyDescent="0.15">
      <c r="A28" s="58">
        <v>43196</v>
      </c>
      <c r="B28" s="59" t="s">
        <v>124</v>
      </c>
      <c r="C28" s="59">
        <v>1459</v>
      </c>
      <c r="D28" s="59">
        <v>1642</v>
      </c>
      <c r="E28" s="60" t="s">
        <v>112</v>
      </c>
      <c r="F28" s="60" t="s">
        <v>113</v>
      </c>
      <c r="G28" s="60" t="s">
        <v>103</v>
      </c>
      <c r="H28" s="60" t="s">
        <v>104</v>
      </c>
      <c r="I28" s="72" t="s">
        <v>137</v>
      </c>
      <c r="J28" s="63" t="s">
        <v>126</v>
      </c>
      <c r="K28" s="57" t="str">
        <f t="shared" si="0"/>
        <v>武汉威伟机械</v>
      </c>
      <c r="L28" s="67" t="str">
        <f>VLOOKUP(M28,[1]ch!$A$1:$B$32,2,0)</f>
        <v>鄂AZR876</v>
      </c>
      <c r="M28" s="68" t="s">
        <v>127</v>
      </c>
      <c r="N28" s="57" t="str">
        <f t="shared" si="1"/>
        <v>9.6米</v>
      </c>
      <c r="O28" s="62">
        <v>11</v>
      </c>
      <c r="P28" s="62">
        <v>0</v>
      </c>
      <c r="Q28" s="62">
        <f>SUM(O28:P28)</f>
        <v>11</v>
      </c>
      <c r="R28" s="57" t="str">
        <f>IF(A28&lt;&gt;"","分拣摆渡","----")</f>
        <v>分拣摆渡</v>
      </c>
    </row>
    <row r="29" spans="1:60" s="69" customFormat="1" ht="18.75" x14ac:dyDescent="0.15">
      <c r="A29" s="58">
        <v>43196</v>
      </c>
      <c r="B29" s="59" t="s">
        <v>111</v>
      </c>
      <c r="C29" s="59">
        <v>1929</v>
      </c>
      <c r="D29" s="59">
        <v>2103</v>
      </c>
      <c r="E29" s="60" t="s">
        <v>112</v>
      </c>
      <c r="F29" s="60" t="s">
        <v>113</v>
      </c>
      <c r="G29" s="60" t="s">
        <v>103</v>
      </c>
      <c r="H29" s="60" t="s">
        <v>104</v>
      </c>
      <c r="I29" s="72" t="s">
        <v>138</v>
      </c>
      <c r="J29" s="63" t="s">
        <v>129</v>
      </c>
      <c r="K29" s="57" t="str">
        <f t="shared" si="0"/>
        <v>武汉威伟机械</v>
      </c>
      <c r="L29" s="67" t="str">
        <f>VLOOKUP(M29,[1]ch!$A$1:$B$32,2,0)</f>
        <v>鄂AFE237</v>
      </c>
      <c r="M29" s="68" t="s">
        <v>130</v>
      </c>
      <c r="N29" s="57" t="str">
        <f t="shared" si="1"/>
        <v>9.6米</v>
      </c>
      <c r="O29" s="62">
        <v>14</v>
      </c>
      <c r="P29" s="62">
        <v>0</v>
      </c>
      <c r="Q29" s="62">
        <f>SUM(O29:P29)</f>
        <v>14</v>
      </c>
      <c r="R29" s="57" t="str">
        <f>IF(A29&lt;&gt;"","分拣摆渡","----")</f>
        <v>分拣摆渡</v>
      </c>
    </row>
    <row r="30" spans="1:60" s="69" customFormat="1" ht="18.75" x14ac:dyDescent="0.15">
      <c r="A30" s="58">
        <v>43196</v>
      </c>
      <c r="B30" s="59" t="s">
        <v>111</v>
      </c>
      <c r="C30" s="59">
        <v>1930</v>
      </c>
      <c r="D30" s="59">
        <v>2130</v>
      </c>
      <c r="E30" s="60" t="s">
        <v>112</v>
      </c>
      <c r="F30" s="60" t="s">
        <v>113</v>
      </c>
      <c r="G30" s="60" t="s">
        <v>103</v>
      </c>
      <c r="H30" s="60" t="s">
        <v>104</v>
      </c>
      <c r="I30" s="72" t="s">
        <v>139</v>
      </c>
      <c r="J30" s="63" t="s">
        <v>132</v>
      </c>
      <c r="K30" s="57" t="str">
        <f t="shared" si="0"/>
        <v>武汉威伟机械</v>
      </c>
      <c r="L30" s="67" t="str">
        <f>VLOOKUP(M30,[1]ch!$A$1:$B$32,2,0)</f>
        <v>鄂AZV377</v>
      </c>
      <c r="M30" s="68" t="s">
        <v>133</v>
      </c>
      <c r="N30" s="57" t="str">
        <f t="shared" si="1"/>
        <v>9.6米</v>
      </c>
      <c r="O30" s="62">
        <v>6</v>
      </c>
      <c r="P30" s="62">
        <v>0</v>
      </c>
      <c r="Q30" s="62">
        <f>SUM(O30:P30)</f>
        <v>6</v>
      </c>
      <c r="R30" s="57" t="str">
        <f>IF(A30&lt;&gt;"","分拣摆渡","----")</f>
        <v>分拣摆渡</v>
      </c>
    </row>
    <row r="31" spans="1:60" s="69" customFormat="1" ht="18.75" x14ac:dyDescent="0.15">
      <c r="A31" s="58">
        <v>43197</v>
      </c>
      <c r="B31" s="59" t="s">
        <v>120</v>
      </c>
      <c r="C31" s="59">
        <v>1540</v>
      </c>
      <c r="D31" s="59">
        <v>1718</v>
      </c>
      <c r="E31" s="60" t="s">
        <v>101</v>
      </c>
      <c r="F31" s="60" t="s">
        <v>102</v>
      </c>
      <c r="G31" s="60" t="s">
        <v>103</v>
      </c>
      <c r="H31" s="60" t="s">
        <v>155</v>
      </c>
      <c r="I31" s="70" t="s">
        <v>156</v>
      </c>
      <c r="J31" s="63" t="s">
        <v>157</v>
      </c>
      <c r="K31" s="57" t="str">
        <f t="shared" ref="K31:K35" si="5">IF(A31&lt;&gt;"","武汉威伟机械","------")</f>
        <v>武汉威伟机械</v>
      </c>
      <c r="L31" s="67" t="str">
        <f>VLOOKUP(M31,[1]ch!$A$1:$B$32,2,0)</f>
        <v>鄂AZV373</v>
      </c>
      <c r="M31" s="68" t="s">
        <v>158</v>
      </c>
      <c r="N31" s="57" t="str">
        <f t="shared" ref="N31:N32" si="6">IF(A31&lt;&gt;"","9.6米","--")</f>
        <v>9.6米</v>
      </c>
      <c r="O31" s="62">
        <v>14</v>
      </c>
      <c r="P31" s="62">
        <v>0</v>
      </c>
      <c r="Q31" s="62">
        <f t="shared" ref="Q31:Q35" si="7">SUM(O31:P31)</f>
        <v>14</v>
      </c>
      <c r="R31" s="57" t="str">
        <f t="shared" ref="R31:R32" si="8">IF(A31&lt;&gt;"","分拣摆渡","----")</f>
        <v>分拣摆渡</v>
      </c>
    </row>
    <row r="32" spans="1:60" s="69" customFormat="1" ht="18.75" x14ac:dyDescent="0.15">
      <c r="A32" s="58">
        <v>43197</v>
      </c>
      <c r="B32" s="59" t="s">
        <v>120</v>
      </c>
      <c r="C32" s="59">
        <v>1400</v>
      </c>
      <c r="D32" s="59">
        <v>1526</v>
      </c>
      <c r="E32" s="60" t="s">
        <v>101</v>
      </c>
      <c r="F32" s="60" t="s">
        <v>102</v>
      </c>
      <c r="G32" s="60" t="s">
        <v>103</v>
      </c>
      <c r="H32" s="60" t="s">
        <v>155</v>
      </c>
      <c r="I32" s="70" t="s">
        <v>159</v>
      </c>
      <c r="J32" s="63" t="s">
        <v>160</v>
      </c>
      <c r="K32" s="57" t="str">
        <f t="shared" si="5"/>
        <v>武汉威伟机械</v>
      </c>
      <c r="L32" s="67" t="str">
        <f>VLOOKUP(M32,[1]ch!$A$1:$B$32,2,0)</f>
        <v>鄂AQQ353</v>
      </c>
      <c r="M32" s="68" t="s">
        <v>161</v>
      </c>
      <c r="N32" s="57" t="str">
        <f t="shared" si="6"/>
        <v>9.6米</v>
      </c>
      <c r="O32" s="62">
        <v>14</v>
      </c>
      <c r="P32" s="62">
        <v>0</v>
      </c>
      <c r="Q32" s="62">
        <f t="shared" si="7"/>
        <v>14</v>
      </c>
      <c r="R32" s="57" t="str">
        <f t="shared" si="8"/>
        <v>分拣摆渡</v>
      </c>
    </row>
    <row r="33" spans="1:18" s="69" customFormat="1" ht="18.75" x14ac:dyDescent="0.15">
      <c r="A33" s="58">
        <v>43197</v>
      </c>
      <c r="B33" s="59" t="s">
        <v>111</v>
      </c>
      <c r="C33" s="59">
        <v>1840</v>
      </c>
      <c r="D33" s="59">
        <v>2040</v>
      </c>
      <c r="E33" s="73" t="s">
        <v>112</v>
      </c>
      <c r="F33" s="60" t="s">
        <v>113</v>
      </c>
      <c r="G33" s="60" t="s">
        <v>103</v>
      </c>
      <c r="H33" s="60" t="s">
        <v>104</v>
      </c>
      <c r="I33" s="70" t="s">
        <v>162</v>
      </c>
      <c r="J33" s="63" t="s">
        <v>163</v>
      </c>
      <c r="K33" s="57" t="str">
        <f t="shared" si="5"/>
        <v>武汉威伟机械</v>
      </c>
      <c r="L33" s="67" t="str">
        <f>VLOOKUP(M33,[1]ch!$A$1:$B$32,2,0)</f>
        <v>鄂ALU151</v>
      </c>
      <c r="M33" s="68" t="s">
        <v>164</v>
      </c>
      <c r="N33" s="57" t="str">
        <f>IF(A33&lt;&gt;"","9.6米","--")</f>
        <v>9.6米</v>
      </c>
      <c r="O33" s="62">
        <v>14</v>
      </c>
      <c r="P33" s="62">
        <v>0</v>
      </c>
      <c r="Q33" s="62">
        <f t="shared" si="7"/>
        <v>14</v>
      </c>
      <c r="R33" s="57" t="str">
        <f>IF(A33&lt;&gt;"","分拣摆渡","----")</f>
        <v>分拣摆渡</v>
      </c>
    </row>
    <row r="34" spans="1:18" s="69" customFormat="1" ht="18.75" x14ac:dyDescent="0.15">
      <c r="A34" s="58">
        <v>43197</v>
      </c>
      <c r="B34" s="59" t="s">
        <v>111</v>
      </c>
      <c r="C34" s="59">
        <v>1930</v>
      </c>
      <c r="D34" s="59">
        <v>2115</v>
      </c>
      <c r="E34" s="73" t="s">
        <v>112</v>
      </c>
      <c r="F34" s="60" t="s">
        <v>113</v>
      </c>
      <c r="G34" s="60" t="s">
        <v>103</v>
      </c>
      <c r="H34" s="60" t="s">
        <v>104</v>
      </c>
      <c r="I34" s="70" t="s">
        <v>165</v>
      </c>
      <c r="J34" s="63" t="s">
        <v>166</v>
      </c>
      <c r="K34" s="57" t="str">
        <f t="shared" si="5"/>
        <v>武汉威伟机械</v>
      </c>
      <c r="L34" s="67" t="str">
        <f>VLOOKUP(M34,[1]ch!$A$1:$B$32,2,0)</f>
        <v>鄂AAW309</v>
      </c>
      <c r="M34" s="68" t="s">
        <v>107</v>
      </c>
      <c r="N34" s="57" t="str">
        <f>IF(A34&lt;&gt;"","9.6米","--")</f>
        <v>9.6米</v>
      </c>
      <c r="O34" s="62">
        <v>7</v>
      </c>
      <c r="P34" s="62">
        <v>0</v>
      </c>
      <c r="Q34" s="62">
        <f t="shared" si="7"/>
        <v>7</v>
      </c>
      <c r="R34" s="57" t="str">
        <f>IF(A34&lt;&gt;"","分拣摆渡","----")</f>
        <v>分拣摆渡</v>
      </c>
    </row>
    <row r="35" spans="1:18" s="69" customFormat="1" ht="18.75" x14ac:dyDescent="0.15">
      <c r="A35" s="58">
        <v>43197</v>
      </c>
      <c r="B35" s="59" t="s">
        <v>120</v>
      </c>
      <c r="C35" s="59">
        <v>1850</v>
      </c>
      <c r="D35" s="59">
        <v>2040</v>
      </c>
      <c r="E35" s="60" t="s">
        <v>101</v>
      </c>
      <c r="F35" s="60" t="s">
        <v>102</v>
      </c>
      <c r="G35" s="60" t="s">
        <v>103</v>
      </c>
      <c r="H35" s="60" t="s">
        <v>104</v>
      </c>
      <c r="I35" s="70" t="s">
        <v>167</v>
      </c>
      <c r="J35" s="63" t="s">
        <v>168</v>
      </c>
      <c r="K35" s="57" t="str">
        <f t="shared" si="5"/>
        <v>武汉威伟机械</v>
      </c>
      <c r="L35" s="67" t="str">
        <f>VLOOKUP(M35,[1]ch!$A$1:$B$32,2,0)</f>
        <v>鄂ABY256</v>
      </c>
      <c r="M35" s="68" t="s">
        <v>110</v>
      </c>
      <c r="N35" s="57" t="str">
        <f>IF(A35&lt;&gt;"","9.6米","--")</f>
        <v>9.6米</v>
      </c>
      <c r="O35" s="62">
        <v>14</v>
      </c>
      <c r="P35" s="62">
        <v>0</v>
      </c>
      <c r="Q35" s="62">
        <f t="shared" si="7"/>
        <v>14</v>
      </c>
      <c r="R35" s="57" t="str">
        <f>IF(A35&lt;&gt;"","分拣摆渡","----")</f>
        <v>分拣摆渡</v>
      </c>
    </row>
  </sheetData>
  <phoneticPr fontId="3" type="noConversion"/>
  <conditionalFormatting sqref="I22">
    <cfRule type="duplicateValues" dxfId="16" priority="12"/>
  </conditionalFormatting>
  <conditionalFormatting sqref="J22">
    <cfRule type="duplicateValues" dxfId="15" priority="11"/>
  </conditionalFormatting>
  <conditionalFormatting sqref="I19:I21">
    <cfRule type="duplicateValues" dxfId="14" priority="14"/>
  </conditionalFormatting>
  <conditionalFormatting sqref="J19:J21">
    <cfRule type="duplicateValues" dxfId="13" priority="15"/>
  </conditionalFormatting>
  <conditionalFormatting sqref="I19:I22">
    <cfRule type="duplicateValues" dxfId="12" priority="16"/>
  </conditionalFormatting>
  <conditionalFormatting sqref="I23:I26">
    <cfRule type="duplicateValues" dxfId="11" priority="8"/>
  </conditionalFormatting>
  <conditionalFormatting sqref="J23:J26">
    <cfRule type="duplicateValues" dxfId="10" priority="7"/>
  </conditionalFormatting>
  <conditionalFormatting sqref="J27:J30">
    <cfRule type="duplicateValues" dxfId="9" priority="6"/>
  </conditionalFormatting>
  <conditionalFormatting sqref="I22:J22">
    <cfRule type="duplicateValues" dxfId="8" priority="17"/>
  </conditionalFormatting>
  <conditionalFormatting sqref="I23:J26">
    <cfRule type="duplicateValues" dxfId="7" priority="19"/>
  </conditionalFormatting>
  <conditionalFormatting sqref="I27:I30">
    <cfRule type="duplicateValues" dxfId="6" priority="22"/>
  </conditionalFormatting>
  <conditionalFormatting sqref="I27:J30">
    <cfRule type="duplicateValues" dxfId="5" priority="23"/>
  </conditionalFormatting>
  <conditionalFormatting sqref="J31:J35">
    <cfRule type="duplicateValues" dxfId="4" priority="3"/>
  </conditionalFormatting>
  <conditionalFormatting sqref="I31:I35">
    <cfRule type="duplicateValues" dxfId="3" priority="38"/>
  </conditionalFormatting>
  <conditionalFormatting sqref="I31:J35">
    <cfRule type="duplicateValues" dxfId="2" priority="5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6"/>
  <sheetViews>
    <sheetView workbookViewId="0">
      <selection activeCell="A2" sqref="A2:XFD6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3.25" bestFit="1" customWidth="1"/>
    <col min="11" max="11" width="15" bestFit="1" customWidth="1"/>
    <col min="12" max="12" width="12.12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ht="15" x14ac:dyDescent="0.15">
      <c r="A1" s="24" t="s">
        <v>36</v>
      </c>
      <c r="B1" s="24" t="s">
        <v>37</v>
      </c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5" t="s">
        <v>45</v>
      </c>
      <c r="K1" s="24" t="s">
        <v>46</v>
      </c>
      <c r="L1" s="26" t="s">
        <v>47</v>
      </c>
      <c r="M1" s="25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7" t="s">
        <v>53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</row>
    <row r="2" spans="1:60" ht="18.75" x14ac:dyDescent="0.15">
      <c r="A2" s="29">
        <v>43192</v>
      </c>
      <c r="B2" s="30" t="s">
        <v>11</v>
      </c>
      <c r="C2" s="36">
        <v>1210</v>
      </c>
      <c r="D2" s="36">
        <v>1343</v>
      </c>
      <c r="E2" s="31" t="s">
        <v>12</v>
      </c>
      <c r="F2" s="31" t="s">
        <v>13</v>
      </c>
      <c r="G2" s="31" t="s">
        <v>3</v>
      </c>
      <c r="H2" s="31" t="s">
        <v>4</v>
      </c>
      <c r="I2" s="32" t="s">
        <v>54</v>
      </c>
      <c r="J2" s="35" t="s">
        <v>55</v>
      </c>
      <c r="K2" s="28" t="s">
        <v>7</v>
      </c>
      <c r="L2" s="37" t="s">
        <v>56</v>
      </c>
      <c r="M2" s="38" t="s">
        <v>22</v>
      </c>
      <c r="N2" s="28" t="s">
        <v>10</v>
      </c>
      <c r="O2" s="33">
        <v>14</v>
      </c>
      <c r="P2" s="33">
        <v>0</v>
      </c>
      <c r="Q2" s="33">
        <v>14</v>
      </c>
      <c r="R2" s="28" t="s">
        <v>57</v>
      </c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</row>
    <row r="3" spans="1:60" ht="18.75" x14ac:dyDescent="0.15">
      <c r="A3" s="29">
        <v>43192</v>
      </c>
      <c r="B3" s="30" t="s">
        <v>11</v>
      </c>
      <c r="C3" s="36">
        <v>1618</v>
      </c>
      <c r="D3" s="36">
        <v>1755</v>
      </c>
      <c r="E3" s="31" t="s">
        <v>12</v>
      </c>
      <c r="F3" s="31" t="s">
        <v>13</v>
      </c>
      <c r="G3" s="31" t="s">
        <v>3</v>
      </c>
      <c r="H3" s="31" t="s">
        <v>4</v>
      </c>
      <c r="I3" s="32" t="s">
        <v>58</v>
      </c>
      <c r="J3" s="35" t="s">
        <v>59</v>
      </c>
      <c r="K3" s="28" t="s">
        <v>7</v>
      </c>
      <c r="L3" s="37" t="s">
        <v>60</v>
      </c>
      <c r="M3" s="38" t="s">
        <v>61</v>
      </c>
      <c r="N3" s="28" t="s">
        <v>10</v>
      </c>
      <c r="O3" s="33">
        <v>14</v>
      </c>
      <c r="P3" s="33">
        <v>0</v>
      </c>
      <c r="Q3" s="33">
        <v>14</v>
      </c>
      <c r="R3" s="28" t="s">
        <v>57</v>
      </c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</row>
    <row r="4" spans="1:60" ht="18.75" x14ac:dyDescent="0.15">
      <c r="A4" s="29">
        <v>43192</v>
      </c>
      <c r="B4" s="30" t="s">
        <v>31</v>
      </c>
      <c r="C4" s="36">
        <v>1900</v>
      </c>
      <c r="D4" s="36">
        <v>2115</v>
      </c>
      <c r="E4" s="31" t="s">
        <v>12</v>
      </c>
      <c r="F4" s="31" t="s">
        <v>13</v>
      </c>
      <c r="G4" s="31" t="s">
        <v>3</v>
      </c>
      <c r="H4" s="31" t="s">
        <v>4</v>
      </c>
      <c r="I4" s="32" t="s">
        <v>62</v>
      </c>
      <c r="J4" s="35" t="s">
        <v>63</v>
      </c>
      <c r="K4" s="28" t="s">
        <v>7</v>
      </c>
      <c r="L4" s="37" t="s">
        <v>64</v>
      </c>
      <c r="M4" s="38" t="s">
        <v>65</v>
      </c>
      <c r="N4" s="28" t="s">
        <v>10</v>
      </c>
      <c r="O4" s="33">
        <v>14</v>
      </c>
      <c r="P4" s="33">
        <v>0</v>
      </c>
      <c r="Q4" s="33">
        <v>14</v>
      </c>
      <c r="R4" s="28" t="s">
        <v>57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</row>
    <row r="5" spans="1:60" ht="18.75" x14ac:dyDescent="0.15">
      <c r="A5" s="29">
        <v>43192</v>
      </c>
      <c r="B5" s="30" t="s">
        <v>66</v>
      </c>
      <c r="C5" s="36">
        <v>1929</v>
      </c>
      <c r="D5" s="36">
        <v>2123</v>
      </c>
      <c r="E5" s="31" t="s">
        <v>1</v>
      </c>
      <c r="F5" s="31" t="s">
        <v>67</v>
      </c>
      <c r="G5" s="31" t="s">
        <v>3</v>
      </c>
      <c r="H5" s="31" t="s">
        <v>4</v>
      </c>
      <c r="I5" s="32" t="s">
        <v>68</v>
      </c>
      <c r="J5" s="35" t="s">
        <v>69</v>
      </c>
      <c r="K5" s="28" t="s">
        <v>7</v>
      </c>
      <c r="L5" s="37" t="s">
        <v>70</v>
      </c>
      <c r="M5" s="38" t="s">
        <v>71</v>
      </c>
      <c r="N5" s="28" t="s">
        <v>10</v>
      </c>
      <c r="O5" s="33">
        <v>14</v>
      </c>
      <c r="P5" s="33">
        <v>0</v>
      </c>
      <c r="Q5" s="33">
        <v>14</v>
      </c>
      <c r="R5" s="28" t="s">
        <v>57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</row>
    <row r="6" spans="1:60" ht="18.75" x14ac:dyDescent="0.15">
      <c r="A6" s="29">
        <v>43192</v>
      </c>
      <c r="B6" s="30" t="s">
        <v>0</v>
      </c>
      <c r="C6" s="36">
        <v>1140</v>
      </c>
      <c r="D6" s="36">
        <v>1331</v>
      </c>
      <c r="E6" s="31" t="s">
        <v>1</v>
      </c>
      <c r="F6" s="31" t="s">
        <v>2</v>
      </c>
      <c r="G6" s="31" t="s">
        <v>3</v>
      </c>
      <c r="H6" s="31" t="s">
        <v>4</v>
      </c>
      <c r="I6" s="32" t="s">
        <v>72</v>
      </c>
      <c r="J6" s="35" t="s">
        <v>73</v>
      </c>
      <c r="K6" s="28" t="s">
        <v>7</v>
      </c>
      <c r="L6" s="37" t="s">
        <v>74</v>
      </c>
      <c r="M6" s="38" t="s">
        <v>75</v>
      </c>
      <c r="N6" s="28" t="s">
        <v>10</v>
      </c>
      <c r="O6" s="33">
        <v>14</v>
      </c>
      <c r="P6" s="33">
        <v>0</v>
      </c>
      <c r="Q6" s="33">
        <v>14</v>
      </c>
      <c r="R6" s="28" t="s">
        <v>57</v>
      </c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7"/>
  <sheetViews>
    <sheetView workbookViewId="0">
      <selection activeCell="M13" sqref="M13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 x14ac:dyDescent="0.15">
      <c r="A1" s="52" t="s">
        <v>36</v>
      </c>
      <c r="B1" s="52" t="s">
        <v>37</v>
      </c>
      <c r="C1" s="52" t="s">
        <v>38</v>
      </c>
      <c r="D1" s="52" t="s">
        <v>39</v>
      </c>
      <c r="E1" s="52" t="s">
        <v>40</v>
      </c>
      <c r="F1" s="52" t="s">
        <v>41</v>
      </c>
      <c r="G1" s="52" t="s">
        <v>42</v>
      </c>
      <c r="H1" s="52" t="s">
        <v>43</v>
      </c>
      <c r="I1" s="52" t="s">
        <v>44</v>
      </c>
      <c r="J1" s="52" t="s">
        <v>76</v>
      </c>
      <c r="K1" s="53" t="s">
        <v>45</v>
      </c>
      <c r="L1" s="52" t="s">
        <v>46</v>
      </c>
      <c r="M1" s="65" t="s">
        <v>154</v>
      </c>
      <c r="N1" s="53" t="s">
        <v>48</v>
      </c>
      <c r="O1" s="52" t="s">
        <v>49</v>
      </c>
      <c r="P1" s="52" t="s">
        <v>50</v>
      </c>
      <c r="Q1" s="52" t="s">
        <v>51</v>
      </c>
      <c r="R1" s="52" t="s">
        <v>52</v>
      </c>
      <c r="S1" s="54" t="s">
        <v>53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</row>
    <row r="2" spans="1:61" s="45" customFormat="1" ht="18.75" x14ac:dyDescent="0.15">
      <c r="A2" s="39">
        <v>43193</v>
      </c>
      <c r="B2" s="50" t="s">
        <v>0</v>
      </c>
      <c r="C2" s="44">
        <v>1459</v>
      </c>
      <c r="D2" s="44">
        <v>1645</v>
      </c>
      <c r="E2" s="50" t="s">
        <v>1</v>
      </c>
      <c r="F2" s="50" t="s">
        <v>67</v>
      </c>
      <c r="G2" s="50" t="s">
        <v>3</v>
      </c>
      <c r="H2" s="50" t="s">
        <v>4</v>
      </c>
      <c r="I2" s="51" t="s">
        <v>77</v>
      </c>
      <c r="J2" s="51"/>
      <c r="K2" s="43" t="s">
        <v>78</v>
      </c>
      <c r="L2" s="40" t="s">
        <v>7</v>
      </c>
      <c r="M2" s="47" t="s">
        <v>79</v>
      </c>
      <c r="N2" s="42" t="s">
        <v>80</v>
      </c>
      <c r="O2" s="40" t="s">
        <v>10</v>
      </c>
      <c r="P2" s="46">
        <v>12</v>
      </c>
      <c r="Q2" s="46">
        <v>0</v>
      </c>
      <c r="R2" s="46">
        <v>12</v>
      </c>
      <c r="S2" s="40" t="s">
        <v>57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</row>
    <row r="3" spans="1:61" s="45" customFormat="1" ht="18.75" x14ac:dyDescent="0.15">
      <c r="A3" s="39">
        <v>43193</v>
      </c>
      <c r="B3" s="50" t="s">
        <v>0</v>
      </c>
      <c r="C3" s="44">
        <v>1825</v>
      </c>
      <c r="D3" s="44">
        <v>2011</v>
      </c>
      <c r="E3" s="50" t="s">
        <v>1</v>
      </c>
      <c r="F3" s="50" t="s">
        <v>67</v>
      </c>
      <c r="G3" s="50" t="s">
        <v>3</v>
      </c>
      <c r="H3" s="50" t="s">
        <v>4</v>
      </c>
      <c r="I3" s="51" t="s">
        <v>81</v>
      </c>
      <c r="J3" s="51"/>
      <c r="K3" s="43" t="s">
        <v>82</v>
      </c>
      <c r="L3" s="40" t="s">
        <v>7</v>
      </c>
      <c r="M3" s="47" t="s">
        <v>83</v>
      </c>
      <c r="N3" s="42" t="s">
        <v>26</v>
      </c>
      <c r="O3" s="40" t="s">
        <v>10</v>
      </c>
      <c r="P3" s="46">
        <v>14</v>
      </c>
      <c r="Q3" s="46">
        <v>0</v>
      </c>
      <c r="R3" s="46">
        <v>14</v>
      </c>
      <c r="S3" s="40" t="s">
        <v>57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</row>
    <row r="4" spans="1:61" s="45" customFormat="1" ht="18.75" x14ac:dyDescent="0.15">
      <c r="A4" s="39">
        <v>43193</v>
      </c>
      <c r="B4" s="50" t="s">
        <v>66</v>
      </c>
      <c r="C4" s="44">
        <v>1929</v>
      </c>
      <c r="D4" s="44">
        <v>2125</v>
      </c>
      <c r="E4" s="50" t="s">
        <v>1</v>
      </c>
      <c r="F4" s="50" t="s">
        <v>67</v>
      </c>
      <c r="G4" s="50" t="s">
        <v>3</v>
      </c>
      <c r="H4" s="50" t="s">
        <v>4</v>
      </c>
      <c r="I4" s="51" t="s">
        <v>84</v>
      </c>
      <c r="J4" s="51"/>
      <c r="K4" s="43" t="s">
        <v>85</v>
      </c>
      <c r="L4" s="40" t="s">
        <v>7</v>
      </c>
      <c r="M4" s="47" t="s">
        <v>86</v>
      </c>
      <c r="N4" s="42" t="s">
        <v>9</v>
      </c>
      <c r="O4" s="40" t="s">
        <v>10</v>
      </c>
      <c r="P4" s="46">
        <v>14</v>
      </c>
      <c r="Q4" s="46">
        <v>0</v>
      </c>
      <c r="R4" s="46">
        <v>14</v>
      </c>
      <c r="S4" s="40" t="s">
        <v>57</v>
      </c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</row>
    <row r="5" spans="1:61" s="45" customFormat="1" ht="18.75" x14ac:dyDescent="0.15">
      <c r="A5" s="39">
        <v>43193</v>
      </c>
      <c r="B5" s="50" t="s">
        <v>31</v>
      </c>
      <c r="C5" s="44">
        <v>1620</v>
      </c>
      <c r="D5" s="44">
        <v>1810</v>
      </c>
      <c r="E5" s="50" t="s">
        <v>12</v>
      </c>
      <c r="F5" s="50" t="s">
        <v>13</v>
      </c>
      <c r="G5" s="50" t="s">
        <v>3</v>
      </c>
      <c r="H5" s="50" t="s">
        <v>4</v>
      </c>
      <c r="I5" s="51" t="s">
        <v>87</v>
      </c>
      <c r="J5" s="51"/>
      <c r="K5" s="43" t="s">
        <v>88</v>
      </c>
      <c r="L5" s="40" t="s">
        <v>7</v>
      </c>
      <c r="M5" s="47" t="s">
        <v>70</v>
      </c>
      <c r="N5" s="42" t="s">
        <v>71</v>
      </c>
      <c r="O5" s="40" t="s">
        <v>10</v>
      </c>
      <c r="P5" s="46">
        <v>14</v>
      </c>
      <c r="Q5" s="46">
        <v>0</v>
      </c>
      <c r="R5" s="46">
        <v>14</v>
      </c>
      <c r="S5" s="40" t="s">
        <v>57</v>
      </c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</row>
    <row r="6" spans="1:61" s="45" customFormat="1" ht="18.75" x14ac:dyDescent="0.15">
      <c r="A6" s="39">
        <v>43193</v>
      </c>
      <c r="B6" s="50" t="s">
        <v>66</v>
      </c>
      <c r="C6" s="44">
        <v>1920</v>
      </c>
      <c r="D6" s="44">
        <v>2123</v>
      </c>
      <c r="E6" s="50" t="s">
        <v>12</v>
      </c>
      <c r="F6" s="50" t="s">
        <v>13</v>
      </c>
      <c r="G6" s="50" t="s">
        <v>3</v>
      </c>
      <c r="H6" s="50" t="s">
        <v>4</v>
      </c>
      <c r="I6" s="51" t="s">
        <v>89</v>
      </c>
      <c r="J6" s="51"/>
      <c r="K6" s="43" t="s">
        <v>90</v>
      </c>
      <c r="L6" s="40" t="s">
        <v>7</v>
      </c>
      <c r="M6" s="47" t="s">
        <v>74</v>
      </c>
      <c r="N6" s="42" t="s">
        <v>75</v>
      </c>
      <c r="O6" s="40" t="s">
        <v>10</v>
      </c>
      <c r="P6" s="46">
        <v>14</v>
      </c>
      <c r="Q6" s="46">
        <v>0</v>
      </c>
      <c r="R6" s="46">
        <v>14</v>
      </c>
      <c r="S6" s="40" t="s">
        <v>57</v>
      </c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</row>
    <row r="7" spans="1:61" s="45" customFormat="1" ht="18.75" x14ac:dyDescent="0.15">
      <c r="A7" s="39">
        <v>43193</v>
      </c>
      <c r="B7" s="50" t="s">
        <v>11</v>
      </c>
      <c r="C7" s="44">
        <v>1355</v>
      </c>
      <c r="D7" s="44">
        <v>1549</v>
      </c>
      <c r="E7" s="50" t="s">
        <v>12</v>
      </c>
      <c r="F7" s="50" t="s">
        <v>13</v>
      </c>
      <c r="G7" s="50" t="s">
        <v>3</v>
      </c>
      <c r="H7" s="50" t="s">
        <v>4</v>
      </c>
      <c r="I7" s="51" t="s">
        <v>91</v>
      </c>
      <c r="J7" s="51"/>
      <c r="K7" s="43" t="s">
        <v>92</v>
      </c>
      <c r="L7" s="40" t="s">
        <v>7</v>
      </c>
      <c r="M7" s="47" t="s">
        <v>93</v>
      </c>
      <c r="N7" s="42" t="s">
        <v>94</v>
      </c>
      <c r="O7" s="40" t="s">
        <v>10</v>
      </c>
      <c r="P7" s="46">
        <v>14</v>
      </c>
      <c r="Q7" s="46">
        <v>0</v>
      </c>
      <c r="R7" s="46">
        <v>14</v>
      </c>
      <c r="S7" s="40" t="s">
        <v>57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5"/>
  <sheetViews>
    <sheetView topLeftCell="D1" workbookViewId="0">
      <selection activeCell="A2" sqref="A2:XFD5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37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ht="15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 x14ac:dyDescent="0.15">
      <c r="A2" s="58">
        <v>43194</v>
      </c>
      <c r="B2" s="59" t="s">
        <v>120</v>
      </c>
      <c r="C2" s="59">
        <v>1929</v>
      </c>
      <c r="D2" s="59">
        <v>2144</v>
      </c>
      <c r="E2" s="60" t="s">
        <v>101</v>
      </c>
      <c r="F2" s="60" t="s">
        <v>99</v>
      </c>
      <c r="G2" s="60" t="s">
        <v>103</v>
      </c>
      <c r="H2" s="60" t="s">
        <v>104</v>
      </c>
      <c r="I2" s="61" t="s">
        <v>143</v>
      </c>
      <c r="J2" s="59"/>
      <c r="K2" s="63" t="s">
        <v>144</v>
      </c>
      <c r="L2" s="57" t="str">
        <f t="shared" ref="L2:L4" si="0">IF(A2&lt;&gt;"","武汉威伟机械","------")</f>
        <v>武汉威伟机械</v>
      </c>
      <c r="M2" s="67" t="str">
        <f>VLOOKUP(O2,[1]ch!$A$1:$B$31,2,0)</f>
        <v>鄂AHB101</v>
      </c>
      <c r="N2" s="59" t="s">
        <v>95</v>
      </c>
      <c r="O2" s="68" t="s">
        <v>145</v>
      </c>
      <c r="P2" s="57" t="str">
        <f>IF(A2&lt;&gt;"","9.6米","--")</f>
        <v>9.6米</v>
      </c>
      <c r="Q2" s="62">
        <v>8</v>
      </c>
      <c r="R2" s="62">
        <v>0</v>
      </c>
      <c r="S2" s="62">
        <f t="shared" ref="S2:S4" si="1">SUM(Q2:R2)</f>
        <v>8</v>
      </c>
      <c r="T2" s="57" t="str">
        <f t="shared" ref="T2:T4" si="2">IF(A2&lt;&gt;"","分拣摆渡","----")</f>
        <v>分拣摆渡</v>
      </c>
    </row>
    <row r="3" spans="1:62" s="69" customFormat="1" ht="18.75" x14ac:dyDescent="0.15">
      <c r="A3" s="58">
        <v>43194</v>
      </c>
      <c r="B3" s="59" t="s">
        <v>146</v>
      </c>
      <c r="C3" s="59">
        <v>1230</v>
      </c>
      <c r="D3" s="59">
        <v>1411</v>
      </c>
      <c r="E3" s="60" t="s">
        <v>101</v>
      </c>
      <c r="F3" s="60" t="s">
        <v>99</v>
      </c>
      <c r="G3" s="60" t="s">
        <v>103</v>
      </c>
      <c r="H3" s="60" t="s">
        <v>104</v>
      </c>
      <c r="I3" s="61" t="s">
        <v>147</v>
      </c>
      <c r="J3" s="59"/>
      <c r="K3" s="63" t="s">
        <v>148</v>
      </c>
      <c r="L3" s="57" t="str">
        <f t="shared" si="0"/>
        <v>武汉威伟机械</v>
      </c>
      <c r="M3" s="67" t="str">
        <f>VLOOKUP(O3,[1]ch!$A$1:$B$31,2,0)</f>
        <v>鄂AZR876</v>
      </c>
      <c r="N3" s="59" t="s">
        <v>60</v>
      </c>
      <c r="O3" s="68" t="s">
        <v>127</v>
      </c>
      <c r="P3" s="57" t="str">
        <f t="shared" ref="P3:P4" si="3">IF(A3&lt;&gt;"","9.6米","--")</f>
        <v>9.6米</v>
      </c>
      <c r="Q3" s="62">
        <v>14</v>
      </c>
      <c r="R3" s="62">
        <v>0</v>
      </c>
      <c r="S3" s="62">
        <f t="shared" si="1"/>
        <v>14</v>
      </c>
      <c r="T3" s="57" t="str">
        <f t="shared" si="2"/>
        <v>分拣摆渡</v>
      </c>
    </row>
    <row r="4" spans="1:62" s="69" customFormat="1" ht="18.75" x14ac:dyDescent="0.15">
      <c r="A4" s="58">
        <v>43194</v>
      </c>
      <c r="B4" s="59" t="s">
        <v>120</v>
      </c>
      <c r="C4" s="59">
        <v>1715</v>
      </c>
      <c r="D4" s="59">
        <v>1902</v>
      </c>
      <c r="E4" s="60" t="s">
        <v>101</v>
      </c>
      <c r="F4" s="60" t="s">
        <v>99</v>
      </c>
      <c r="G4" s="60" t="s">
        <v>103</v>
      </c>
      <c r="H4" s="60" t="s">
        <v>104</v>
      </c>
      <c r="I4" s="61" t="s">
        <v>149</v>
      </c>
      <c r="J4" s="59"/>
      <c r="K4" s="63" t="s">
        <v>150</v>
      </c>
      <c r="L4" s="57" t="str">
        <f t="shared" si="0"/>
        <v>武汉威伟机械</v>
      </c>
      <c r="M4" s="67" t="str">
        <f>VLOOKUP(O4,[1]ch!$A$1:$B$31,2,0)</f>
        <v>鄂FJU350</v>
      </c>
      <c r="N4" s="59" t="s">
        <v>56</v>
      </c>
      <c r="O4" s="68" t="s">
        <v>142</v>
      </c>
      <c r="P4" s="57" t="str">
        <f t="shared" si="3"/>
        <v>9.6米</v>
      </c>
      <c r="Q4" s="62">
        <v>14</v>
      </c>
      <c r="R4" s="62">
        <v>0</v>
      </c>
      <c r="S4" s="62">
        <f t="shared" si="1"/>
        <v>14</v>
      </c>
      <c r="T4" s="57" t="str">
        <f t="shared" si="2"/>
        <v>分拣摆渡</v>
      </c>
    </row>
    <row r="5" spans="1:62" s="69" customFormat="1" ht="18.75" x14ac:dyDescent="0.15">
      <c r="A5" s="58">
        <v>43194</v>
      </c>
      <c r="B5" s="59" t="s">
        <v>111</v>
      </c>
      <c r="C5" s="59">
        <v>1825</v>
      </c>
      <c r="D5" s="59">
        <v>2027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151</v>
      </c>
      <c r="J5" s="59"/>
      <c r="K5" s="63" t="s">
        <v>152</v>
      </c>
      <c r="L5" s="57" t="str">
        <f>IF(A5&lt;&gt;"","武汉威伟机械","------")</f>
        <v>武汉威伟机械</v>
      </c>
      <c r="M5" s="67" t="str">
        <f>VLOOKUP(O5,[1]ch!$A$1:$B$31,2,0)</f>
        <v>鄂ALU291</v>
      </c>
      <c r="N5" s="59" t="s">
        <v>74</v>
      </c>
      <c r="O5" s="68" t="s">
        <v>153</v>
      </c>
      <c r="P5" s="57" t="str">
        <f>IF(A5&lt;&gt;"","9.6米","--")</f>
        <v>9.6米</v>
      </c>
      <c r="Q5" s="62">
        <v>14</v>
      </c>
      <c r="R5" s="62">
        <v>0</v>
      </c>
      <c r="S5" s="62">
        <f>SUM(Q5:R5)</f>
        <v>14</v>
      </c>
      <c r="T5" s="57" t="str">
        <f>IF(A5&lt;&gt;"","分拣摆渡","----")</f>
        <v>分拣摆渡</v>
      </c>
    </row>
  </sheetData>
  <phoneticPr fontId="3" type="noConversion"/>
  <conditionalFormatting sqref="I5:K5">
    <cfRule type="duplicateValues" dxfId="48" priority="3"/>
  </conditionalFormatting>
  <conditionalFormatting sqref="I5">
    <cfRule type="duplicateValues" dxfId="47" priority="2"/>
  </conditionalFormatting>
  <conditionalFormatting sqref="K5">
    <cfRule type="duplicateValues" dxfId="46" priority="1"/>
  </conditionalFormatting>
  <conditionalFormatting sqref="I2:I4">
    <cfRule type="duplicateValues" dxfId="45" priority="4"/>
  </conditionalFormatting>
  <conditionalFormatting sqref="K2:K4">
    <cfRule type="duplicateValues" dxfId="44" priority="5"/>
  </conditionalFormatting>
  <conditionalFormatting sqref="I2:I5">
    <cfRule type="duplicateValues" dxfId="43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5"/>
  <sheetViews>
    <sheetView workbookViewId="0">
      <selection activeCell="J1" sqref="J1:J1048576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4.625" bestFit="1" customWidth="1"/>
    <col min="14" max="14" width="8.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10" customFormat="1" ht="15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 x14ac:dyDescent="0.15">
      <c r="A2" s="58">
        <v>43195</v>
      </c>
      <c r="B2" s="59" t="s">
        <v>100</v>
      </c>
      <c r="C2" s="59">
        <v>1920</v>
      </c>
      <c r="D2" s="59">
        <v>2109</v>
      </c>
      <c r="E2" s="60" t="s">
        <v>101</v>
      </c>
      <c r="F2" s="60" t="s">
        <v>102</v>
      </c>
      <c r="G2" s="60" t="s">
        <v>103</v>
      </c>
      <c r="H2" s="60" t="s">
        <v>104</v>
      </c>
      <c r="I2" s="61" t="s">
        <v>105</v>
      </c>
      <c r="J2" s="59"/>
      <c r="K2" s="63" t="s">
        <v>106</v>
      </c>
      <c r="L2" s="57" t="str">
        <f t="shared" ref="L2:L5" si="0">IF(A2&lt;&gt;"","武汉威伟机械","------")</f>
        <v>武汉威伟机械</v>
      </c>
      <c r="M2" s="67" t="str">
        <f>VLOOKUP(O2,[1]ch!$A$1:$B$31,2,0)</f>
        <v>鄂AAW309</v>
      </c>
      <c r="N2" s="59"/>
      <c r="O2" s="68" t="s">
        <v>107</v>
      </c>
      <c r="P2" s="57" t="str">
        <f t="shared" ref="P2:P5" si="1">IF(A2&lt;&gt;"","9.6米","--")</f>
        <v>9.6米</v>
      </c>
      <c r="Q2" s="62">
        <v>11</v>
      </c>
      <c r="R2" s="62">
        <v>0</v>
      </c>
      <c r="S2" s="62">
        <f t="shared" ref="S2:S5" si="2">SUM(Q2:R2)</f>
        <v>11</v>
      </c>
      <c r="T2" s="57" t="str">
        <f t="shared" ref="T2:T5" si="3">IF(A2&lt;&gt;"","分拣摆渡","----")</f>
        <v>分拣摆渡</v>
      </c>
    </row>
    <row r="3" spans="1:62" s="69" customFormat="1" ht="18.75" x14ac:dyDescent="0.15">
      <c r="A3" s="58">
        <v>43195</v>
      </c>
      <c r="B3" s="59" t="s">
        <v>100</v>
      </c>
      <c r="C3" s="59">
        <v>1640</v>
      </c>
      <c r="D3" s="59">
        <v>1835</v>
      </c>
      <c r="E3" s="60" t="s">
        <v>101</v>
      </c>
      <c r="F3" s="60" t="s">
        <v>102</v>
      </c>
      <c r="G3" s="60" t="s">
        <v>103</v>
      </c>
      <c r="H3" s="60" t="s">
        <v>104</v>
      </c>
      <c r="I3" s="61" t="s">
        <v>108</v>
      </c>
      <c r="J3" s="59"/>
      <c r="K3" s="63" t="s">
        <v>109</v>
      </c>
      <c r="L3" s="57" t="str">
        <f t="shared" si="0"/>
        <v>武汉威伟机械</v>
      </c>
      <c r="M3" s="67" t="str">
        <f>VLOOKUP(O3,[1]ch!$A$1:$B$31,2,0)</f>
        <v>鄂ABY256</v>
      </c>
      <c r="N3" s="59"/>
      <c r="O3" s="68" t="s">
        <v>110</v>
      </c>
      <c r="P3" s="57" t="str">
        <f t="shared" si="1"/>
        <v>9.6米</v>
      </c>
      <c r="Q3" s="62">
        <v>14</v>
      </c>
      <c r="R3" s="62">
        <v>0</v>
      </c>
      <c r="S3" s="62">
        <f t="shared" si="2"/>
        <v>14</v>
      </c>
      <c r="T3" s="57" t="str">
        <f t="shared" si="3"/>
        <v>分拣摆渡</v>
      </c>
    </row>
    <row r="4" spans="1:62" s="69" customFormat="1" ht="18.75" x14ac:dyDescent="0.15">
      <c r="A4" s="58">
        <v>43195</v>
      </c>
      <c r="B4" s="59" t="s">
        <v>111</v>
      </c>
      <c r="C4" s="59">
        <v>1930</v>
      </c>
      <c r="D4" s="59">
        <v>2107</v>
      </c>
      <c r="E4" s="60" t="s">
        <v>112</v>
      </c>
      <c r="F4" s="60" t="s">
        <v>113</v>
      </c>
      <c r="G4" s="60" t="s">
        <v>103</v>
      </c>
      <c r="H4" s="60" t="s">
        <v>104</v>
      </c>
      <c r="I4" s="61" t="s">
        <v>114</v>
      </c>
      <c r="J4" s="59"/>
      <c r="K4" s="63" t="s">
        <v>115</v>
      </c>
      <c r="L4" s="57" t="str">
        <f t="shared" si="0"/>
        <v>武汉威伟机械</v>
      </c>
      <c r="M4" s="67" t="str">
        <f>VLOOKUP(O4,[1]ch!$A$1:$B$31,2,0)</f>
        <v>鄂ABY277</v>
      </c>
      <c r="N4" s="59"/>
      <c r="O4" s="68" t="s">
        <v>116</v>
      </c>
      <c r="P4" s="57" t="str">
        <f t="shared" si="1"/>
        <v>9.6米</v>
      </c>
      <c r="Q4" s="62">
        <v>8</v>
      </c>
      <c r="R4" s="62">
        <v>0</v>
      </c>
      <c r="S4" s="62">
        <f t="shared" si="2"/>
        <v>8</v>
      </c>
      <c r="T4" s="57" t="str">
        <f t="shared" si="3"/>
        <v>分拣摆渡</v>
      </c>
    </row>
    <row r="5" spans="1:62" s="69" customFormat="1" ht="18.75" x14ac:dyDescent="0.15">
      <c r="A5" s="58">
        <v>43195</v>
      </c>
      <c r="B5" s="59" t="s">
        <v>111</v>
      </c>
      <c r="C5" s="59">
        <v>1458</v>
      </c>
      <c r="D5" s="59">
        <v>1649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117</v>
      </c>
      <c r="J5" s="59"/>
      <c r="K5" s="63" t="s">
        <v>118</v>
      </c>
      <c r="L5" s="57" t="str">
        <f t="shared" si="0"/>
        <v>武汉威伟机械</v>
      </c>
      <c r="M5" s="67" t="str">
        <f>VLOOKUP(O5,[1]ch!$A$1:$B$32,2,0)</f>
        <v>粤BGR032</v>
      </c>
      <c r="N5" s="59"/>
      <c r="O5" s="68" t="s">
        <v>119</v>
      </c>
      <c r="P5" s="57" t="str">
        <f t="shared" si="1"/>
        <v>9.6米</v>
      </c>
      <c r="Q5" s="62">
        <v>9</v>
      </c>
      <c r="R5" s="62">
        <v>0</v>
      </c>
      <c r="S5" s="62">
        <f t="shared" si="2"/>
        <v>9</v>
      </c>
      <c r="T5" s="57" t="str">
        <f t="shared" si="3"/>
        <v>分拣摆渡</v>
      </c>
    </row>
  </sheetData>
  <phoneticPr fontId="3" type="noConversion"/>
  <conditionalFormatting sqref="I2:K5">
    <cfRule type="duplicateValues" dxfId="42" priority="3"/>
  </conditionalFormatting>
  <conditionalFormatting sqref="I2:I5">
    <cfRule type="duplicateValues" dxfId="41" priority="2"/>
  </conditionalFormatting>
  <conditionalFormatting sqref="K2:K5">
    <cfRule type="duplicateValues" dxfId="40" priority="1"/>
  </conditionalFormatting>
  <conditionalFormatting sqref="I2:I5">
    <cfRule type="duplicateValues" dxfId="39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5"/>
  <sheetViews>
    <sheetView workbookViewId="0">
      <selection sqref="A1:XFD1"/>
    </sheetView>
  </sheetViews>
  <sheetFormatPr defaultRowHeight="13.5" x14ac:dyDescent="0.1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19.625" bestFit="1" customWidth="1"/>
    <col min="9" max="9" width="14.375" customWidth="1"/>
    <col min="10" max="10" width="20.5" hidden="1" customWidth="1"/>
    <col min="11" max="11" width="12.5" hidden="1" customWidth="1"/>
    <col min="12" max="12" width="14" customWidth="1"/>
    <col min="13" max="13" width="16.625" bestFit="1" customWidth="1"/>
    <col min="14" max="14" width="14.5" customWidth="1"/>
    <col min="15" max="15" width="0" hidden="1" customWidth="1"/>
    <col min="16" max="16" width="8.875" bestFit="1" customWidth="1"/>
    <col min="17" max="17" width="18.2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 x14ac:dyDescent="0.15">
      <c r="A2" s="58">
        <v>43196</v>
      </c>
      <c r="B2" s="59" t="s">
        <v>120</v>
      </c>
      <c r="C2" s="59">
        <v>1530</v>
      </c>
      <c r="D2" s="59">
        <v>1728</v>
      </c>
      <c r="E2" s="60" t="s">
        <v>101</v>
      </c>
      <c r="F2" s="60" t="s">
        <v>102</v>
      </c>
      <c r="G2" s="60" t="s">
        <v>103</v>
      </c>
      <c r="H2" s="60" t="s">
        <v>104</v>
      </c>
      <c r="I2" s="72" t="s">
        <v>136</v>
      </c>
      <c r="J2" s="70" t="s">
        <v>121</v>
      </c>
      <c r="K2" s="59"/>
      <c r="L2" s="63" t="s">
        <v>122</v>
      </c>
      <c r="M2" s="57" t="str">
        <f>IF(A2&lt;&gt;"","武汉威伟机械","------")</f>
        <v>武汉威伟机械</v>
      </c>
      <c r="N2" s="67" t="e">
        <f>VLOOKUP(P2,[1]ch!$A$1:$B$32,2,0)</f>
        <v>#N/A</v>
      </c>
      <c r="O2" s="59"/>
      <c r="P2" s="68" t="s">
        <v>123</v>
      </c>
      <c r="Q2" s="57" t="str">
        <f>IF(A2&lt;&gt;"","9.6米","--")</f>
        <v>9.6米</v>
      </c>
      <c r="R2" s="62">
        <v>14</v>
      </c>
      <c r="S2" s="62">
        <v>0</v>
      </c>
      <c r="T2" s="62">
        <f>SUM(R2:S2)</f>
        <v>14</v>
      </c>
      <c r="U2" s="57" t="str">
        <f>IF(A2&lt;&gt;"","分拣摆渡","----")</f>
        <v>分拣摆渡</v>
      </c>
    </row>
    <row r="3" spans="1:63" s="69" customFormat="1" ht="18.75" x14ac:dyDescent="0.15">
      <c r="A3" s="58">
        <v>43196</v>
      </c>
      <c r="B3" s="59" t="s">
        <v>124</v>
      </c>
      <c r="C3" s="59">
        <v>1459</v>
      </c>
      <c r="D3" s="59">
        <v>1642</v>
      </c>
      <c r="E3" s="60" t="s">
        <v>112</v>
      </c>
      <c r="F3" s="60" t="s">
        <v>113</v>
      </c>
      <c r="G3" s="60" t="s">
        <v>103</v>
      </c>
      <c r="H3" s="60" t="s">
        <v>104</v>
      </c>
      <c r="I3" s="72" t="s">
        <v>137</v>
      </c>
      <c r="J3" s="70" t="s">
        <v>125</v>
      </c>
      <c r="K3" s="59"/>
      <c r="L3" s="63" t="s">
        <v>126</v>
      </c>
      <c r="M3" s="57" t="str">
        <f>IF(A3&lt;&gt;"","武汉威伟机械","------")</f>
        <v>武汉威伟机械</v>
      </c>
      <c r="N3" s="67" t="str">
        <f>VLOOKUP(P3,[1]ch!$A$1:$B$32,2,0)</f>
        <v>鄂AZR876</v>
      </c>
      <c r="O3" s="59"/>
      <c r="P3" s="68" t="s">
        <v>127</v>
      </c>
      <c r="Q3" s="57" t="str">
        <f>IF(A3&lt;&gt;"","9.6米","--")</f>
        <v>9.6米</v>
      </c>
      <c r="R3" s="62">
        <v>11</v>
      </c>
      <c r="S3" s="62">
        <v>0</v>
      </c>
      <c r="T3" s="62">
        <f>SUM(R3:S3)</f>
        <v>11</v>
      </c>
      <c r="U3" s="57" t="str">
        <f>IF(A3&lt;&gt;"","分拣摆渡","----")</f>
        <v>分拣摆渡</v>
      </c>
    </row>
    <row r="4" spans="1:63" s="69" customFormat="1" ht="18.75" x14ac:dyDescent="0.15">
      <c r="A4" s="58">
        <v>43196</v>
      </c>
      <c r="B4" s="59" t="s">
        <v>111</v>
      </c>
      <c r="C4" s="59">
        <v>1929</v>
      </c>
      <c r="D4" s="59">
        <v>2103</v>
      </c>
      <c r="E4" s="60" t="s">
        <v>112</v>
      </c>
      <c r="F4" s="60" t="s">
        <v>113</v>
      </c>
      <c r="G4" s="60" t="s">
        <v>103</v>
      </c>
      <c r="H4" s="60" t="s">
        <v>104</v>
      </c>
      <c r="I4" s="72" t="s">
        <v>138</v>
      </c>
      <c r="J4" s="70" t="s">
        <v>128</v>
      </c>
      <c r="K4" s="59"/>
      <c r="L4" s="63" t="s">
        <v>129</v>
      </c>
      <c r="M4" s="57" t="str">
        <f>IF(A4&lt;&gt;"","武汉威伟机械","------")</f>
        <v>武汉威伟机械</v>
      </c>
      <c r="N4" s="67" t="str">
        <f>VLOOKUP(P4,[1]ch!$A$1:$B$32,2,0)</f>
        <v>鄂AFE237</v>
      </c>
      <c r="O4" s="59"/>
      <c r="P4" s="68" t="s">
        <v>130</v>
      </c>
      <c r="Q4" s="57" t="str">
        <f>IF(A4&lt;&gt;"","9.6米","--")</f>
        <v>9.6米</v>
      </c>
      <c r="R4" s="62">
        <v>14</v>
      </c>
      <c r="S4" s="62">
        <v>0</v>
      </c>
      <c r="T4" s="62">
        <f>SUM(R4:S4)</f>
        <v>14</v>
      </c>
      <c r="U4" s="57" t="str">
        <f>IF(A4&lt;&gt;"","分拣摆渡","----")</f>
        <v>分拣摆渡</v>
      </c>
    </row>
    <row r="5" spans="1:63" s="69" customFormat="1" ht="18.75" x14ac:dyDescent="0.15">
      <c r="A5" s="58">
        <v>43196</v>
      </c>
      <c r="B5" s="59" t="s">
        <v>111</v>
      </c>
      <c r="C5" s="59">
        <v>1930</v>
      </c>
      <c r="D5" s="59">
        <v>2130</v>
      </c>
      <c r="E5" s="60" t="s">
        <v>112</v>
      </c>
      <c r="F5" s="60" t="s">
        <v>113</v>
      </c>
      <c r="G5" s="60" t="s">
        <v>103</v>
      </c>
      <c r="H5" s="60" t="s">
        <v>104</v>
      </c>
      <c r="I5" s="72" t="s">
        <v>139</v>
      </c>
      <c r="J5" s="70" t="s">
        <v>131</v>
      </c>
      <c r="K5" s="59"/>
      <c r="L5" s="63" t="s">
        <v>132</v>
      </c>
      <c r="M5" s="57" t="str">
        <f>IF(A5&lt;&gt;"","武汉威伟机械","------")</f>
        <v>武汉威伟机械</v>
      </c>
      <c r="N5" s="67" t="str">
        <f>VLOOKUP(P5,[1]ch!$A$1:$B$32,2,0)</f>
        <v>鄂AZV377</v>
      </c>
      <c r="O5" s="59"/>
      <c r="P5" s="68" t="s">
        <v>133</v>
      </c>
      <c r="Q5" s="57" t="str">
        <f>IF(A5&lt;&gt;"","9.6米","--")</f>
        <v>9.6米</v>
      </c>
      <c r="R5" s="62">
        <v>6</v>
      </c>
      <c r="S5" s="62">
        <v>0</v>
      </c>
      <c r="T5" s="62">
        <f>SUM(R5:S5)</f>
        <v>6</v>
      </c>
      <c r="U5" s="57" t="str">
        <f>IF(A5&lt;&gt;"","分拣摆渡","----")</f>
        <v>分拣摆渡</v>
      </c>
    </row>
  </sheetData>
  <phoneticPr fontId="3" type="noConversion"/>
  <conditionalFormatting sqref="I2:L5">
    <cfRule type="duplicateValues" dxfId="38" priority="2"/>
  </conditionalFormatting>
  <conditionalFormatting sqref="I2:J5">
    <cfRule type="duplicateValues" dxfId="37" priority="3"/>
  </conditionalFormatting>
  <conditionalFormatting sqref="L2:L5">
    <cfRule type="duplicateValues" dxfId="36" priority="4"/>
  </conditionalFormatting>
  <conditionalFormatting sqref="I1:L1">
    <cfRule type="duplicateValues" dxfId="35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6"/>
  <sheetViews>
    <sheetView topLeftCell="C1" workbookViewId="0">
      <selection activeCell="L2" sqref="A2:XFD6"/>
    </sheetView>
  </sheetViews>
  <sheetFormatPr defaultRowHeight="13.5" x14ac:dyDescent="0.1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23.25" bestFit="1" customWidth="1"/>
    <col min="9" max="9" width="0" hidden="1" customWidth="1"/>
    <col min="10" max="10" width="14" customWidth="1"/>
    <col min="11" max="11" width="0" hidden="1" customWidth="1"/>
    <col min="12" max="12" width="14" customWidth="1"/>
    <col min="13" max="13" width="16.625" bestFit="1" customWidth="1"/>
    <col min="14" max="14" width="14.5" hidden="1" customWidth="1"/>
    <col min="15" max="15" width="13" bestFit="1" customWidth="1"/>
    <col min="16" max="16" width="8.875" bestFit="1" customWidth="1"/>
    <col min="17" max="17" width="7.87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 x14ac:dyDescent="0.15">
      <c r="A2" s="58">
        <v>43197</v>
      </c>
      <c r="B2" s="59" t="s">
        <v>120</v>
      </c>
      <c r="C2" s="59">
        <v>1540</v>
      </c>
      <c r="D2" s="59">
        <v>1718</v>
      </c>
      <c r="E2" s="60" t="s">
        <v>101</v>
      </c>
      <c r="F2" s="60" t="s">
        <v>102</v>
      </c>
      <c r="G2" s="60" t="s">
        <v>103</v>
      </c>
      <c r="H2" s="60" t="s">
        <v>155</v>
      </c>
      <c r="I2" s="70"/>
      <c r="J2" s="70" t="s">
        <v>156</v>
      </c>
      <c r="K2" s="59"/>
      <c r="L2" s="63" t="s">
        <v>157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鄂AZV373</v>
      </c>
      <c r="O2" s="59" t="s">
        <v>169</v>
      </c>
      <c r="P2" s="68" t="s">
        <v>158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:T6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 x14ac:dyDescent="0.15">
      <c r="A3" s="58">
        <v>43197</v>
      </c>
      <c r="B3" s="59" t="s">
        <v>120</v>
      </c>
      <c r="C3" s="59">
        <v>1400</v>
      </c>
      <c r="D3" s="59">
        <v>1526</v>
      </c>
      <c r="E3" s="60" t="s">
        <v>101</v>
      </c>
      <c r="F3" s="60" t="s">
        <v>102</v>
      </c>
      <c r="G3" s="60" t="s">
        <v>103</v>
      </c>
      <c r="H3" s="60" t="s">
        <v>155</v>
      </c>
      <c r="I3" s="70"/>
      <c r="J3" s="70" t="s">
        <v>159</v>
      </c>
      <c r="K3" s="59"/>
      <c r="L3" s="63" t="s">
        <v>160</v>
      </c>
      <c r="M3" s="57" t="str">
        <f t="shared" si="0"/>
        <v>武汉威伟机械</v>
      </c>
      <c r="N3" s="67" t="str">
        <f>VLOOKUP(P3,[1]ch!$A$1:$B$32,2,0)</f>
        <v>鄂AQQ353</v>
      </c>
      <c r="O3" s="59" t="s">
        <v>83</v>
      </c>
      <c r="P3" s="68" t="s">
        <v>161</v>
      </c>
      <c r="Q3" s="57" t="str">
        <f t="shared" si="1"/>
        <v>9.6米</v>
      </c>
      <c r="R3" s="62">
        <v>14</v>
      </c>
      <c r="S3" s="62">
        <v>0</v>
      </c>
      <c r="T3" s="62">
        <f t="shared" si="2"/>
        <v>14</v>
      </c>
      <c r="U3" s="57" t="str">
        <f t="shared" si="3"/>
        <v>分拣摆渡</v>
      </c>
    </row>
    <row r="4" spans="1:63" s="69" customFormat="1" ht="18.75" x14ac:dyDescent="0.15">
      <c r="A4" s="58">
        <v>43197</v>
      </c>
      <c r="B4" s="59" t="s">
        <v>111</v>
      </c>
      <c r="C4" s="59">
        <v>1840</v>
      </c>
      <c r="D4" s="59">
        <v>2040</v>
      </c>
      <c r="E4" s="73" t="s">
        <v>112</v>
      </c>
      <c r="F4" s="60" t="s">
        <v>113</v>
      </c>
      <c r="G4" s="60" t="s">
        <v>103</v>
      </c>
      <c r="H4" s="60" t="s">
        <v>104</v>
      </c>
      <c r="I4" s="70"/>
      <c r="J4" s="70" t="s">
        <v>162</v>
      </c>
      <c r="K4" s="59"/>
      <c r="L4" s="63" t="s">
        <v>163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2"/>
        <v>14</v>
      </c>
      <c r="U4" s="57" t="str">
        <f t="shared" si="3"/>
        <v>分拣摆渡</v>
      </c>
    </row>
    <row r="5" spans="1:63" s="69" customFormat="1" ht="18.75" x14ac:dyDescent="0.15">
      <c r="A5" s="58">
        <v>43197</v>
      </c>
      <c r="B5" s="59" t="s">
        <v>111</v>
      </c>
      <c r="C5" s="59">
        <v>1930</v>
      </c>
      <c r="D5" s="59">
        <v>2115</v>
      </c>
      <c r="E5" s="73" t="s">
        <v>112</v>
      </c>
      <c r="F5" s="60" t="s">
        <v>113</v>
      </c>
      <c r="G5" s="60" t="s">
        <v>103</v>
      </c>
      <c r="H5" s="60" t="s">
        <v>104</v>
      </c>
      <c r="I5" s="70"/>
      <c r="J5" s="70" t="s">
        <v>165</v>
      </c>
      <c r="K5" s="59"/>
      <c r="L5" s="63" t="s">
        <v>166</v>
      </c>
      <c r="M5" s="57" t="str">
        <f t="shared" si="0"/>
        <v>武汉威伟机械</v>
      </c>
      <c r="N5" s="67" t="str">
        <f>VLOOKUP(P5,[1]ch!$A$1:$B$32,2,0)</f>
        <v>鄂AAW309</v>
      </c>
      <c r="O5" s="59" t="s">
        <v>170</v>
      </c>
      <c r="P5" s="68" t="s">
        <v>107</v>
      </c>
      <c r="Q5" s="57" t="str">
        <f t="shared" si="1"/>
        <v>9.6米</v>
      </c>
      <c r="R5" s="62">
        <v>7</v>
      </c>
      <c r="S5" s="62">
        <v>0</v>
      </c>
      <c r="T5" s="62">
        <f t="shared" si="2"/>
        <v>7</v>
      </c>
      <c r="U5" s="57" t="str">
        <f t="shared" si="3"/>
        <v>分拣摆渡</v>
      </c>
    </row>
    <row r="6" spans="1:63" s="69" customFormat="1" ht="18.75" x14ac:dyDescent="0.15">
      <c r="A6" s="58">
        <v>43197</v>
      </c>
      <c r="B6" s="59" t="s">
        <v>120</v>
      </c>
      <c r="C6" s="59">
        <v>1850</v>
      </c>
      <c r="D6" s="59">
        <v>2040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0" t="s">
        <v>167</v>
      </c>
      <c r="K6" s="59"/>
      <c r="L6" s="63" t="s">
        <v>168</v>
      </c>
      <c r="M6" s="57" t="str">
        <f t="shared" si="0"/>
        <v>武汉威伟机械</v>
      </c>
      <c r="N6" s="67" t="str">
        <f>VLOOKUP(P6,[1]ch!$A$1:$B$32,2,0)</f>
        <v>鄂ABY256</v>
      </c>
      <c r="O6" s="59" t="s">
        <v>64</v>
      </c>
      <c r="P6" s="68" t="s">
        <v>110</v>
      </c>
      <c r="Q6" s="57" t="str">
        <f t="shared" si="1"/>
        <v>9.6米</v>
      </c>
      <c r="R6" s="62">
        <v>14</v>
      </c>
      <c r="S6" s="62">
        <v>0</v>
      </c>
      <c r="T6" s="62">
        <f t="shared" si="2"/>
        <v>14</v>
      </c>
      <c r="U6" s="57" t="str">
        <f t="shared" si="3"/>
        <v>分拣摆渡</v>
      </c>
    </row>
  </sheetData>
  <phoneticPr fontId="3" type="noConversion"/>
  <conditionalFormatting sqref="L2:L6">
    <cfRule type="duplicateValues" dxfId="34" priority="2"/>
  </conditionalFormatting>
  <conditionalFormatting sqref="I2:L6">
    <cfRule type="duplicateValues" dxfId="33" priority="3"/>
  </conditionalFormatting>
  <conditionalFormatting sqref="I2:J6">
    <cfRule type="duplicateValues" dxfId="32" priority="4"/>
  </conditionalFormatting>
  <conditionalFormatting sqref="I1:L1">
    <cfRule type="duplicateValues" dxfId="3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6"/>
  <sheetViews>
    <sheetView workbookViewId="0">
      <selection activeCell="H13" sqref="H13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171</v>
      </c>
      <c r="J1" s="64" t="s">
        <v>172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 x14ac:dyDescent="0.15">
      <c r="A2" s="58">
        <v>43198</v>
      </c>
      <c r="B2" s="59" t="s">
        <v>173</v>
      </c>
      <c r="C2" s="59">
        <v>1705</v>
      </c>
      <c r="D2" s="59">
        <v>1903</v>
      </c>
      <c r="E2" s="60" t="s">
        <v>112</v>
      </c>
      <c r="F2" s="60" t="s">
        <v>113</v>
      </c>
      <c r="G2" s="60" t="s">
        <v>103</v>
      </c>
      <c r="H2" s="60" t="s">
        <v>104</v>
      </c>
      <c r="I2" s="70"/>
      <c r="J2" s="74" t="s">
        <v>181</v>
      </c>
      <c r="K2" s="59"/>
      <c r="L2" s="63" t="s">
        <v>174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鄂ALU291</v>
      </c>
      <c r="O2" s="59" t="s">
        <v>74</v>
      </c>
      <c r="P2" s="68" t="s">
        <v>153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 x14ac:dyDescent="0.15">
      <c r="A3" s="58">
        <v>43198</v>
      </c>
      <c r="B3" s="59" t="s">
        <v>111</v>
      </c>
      <c r="C3" s="59">
        <v>1820</v>
      </c>
      <c r="D3" s="59">
        <v>1903</v>
      </c>
      <c r="E3" s="60" t="s">
        <v>112</v>
      </c>
      <c r="F3" s="60" t="s">
        <v>113</v>
      </c>
      <c r="G3" s="60" t="s">
        <v>103</v>
      </c>
      <c r="H3" s="60" t="s">
        <v>104</v>
      </c>
      <c r="I3" s="70"/>
      <c r="J3" s="74" t="s">
        <v>182</v>
      </c>
      <c r="K3" s="59"/>
      <c r="L3" s="63" t="s">
        <v>175</v>
      </c>
      <c r="M3" s="57" t="str">
        <f t="shared" si="0"/>
        <v>武汉威伟机械</v>
      </c>
      <c r="N3" s="67" t="str">
        <f>VLOOKUP(P3,[1]ch!$A$1:$B$32,2,0)</f>
        <v>鄂AZR992</v>
      </c>
      <c r="O3" s="59" t="s">
        <v>180</v>
      </c>
      <c r="P3" s="68" t="s">
        <v>176</v>
      </c>
      <c r="Q3" s="57" t="str">
        <f t="shared" si="1"/>
        <v>9.6米</v>
      </c>
      <c r="R3" s="62">
        <v>14</v>
      </c>
      <c r="S3" s="62">
        <v>0</v>
      </c>
      <c r="T3" s="62">
        <f t="shared" ref="T3:T6" si="4">SUM(R3:S3)</f>
        <v>14</v>
      </c>
      <c r="U3" s="57" t="str">
        <f t="shared" si="3"/>
        <v>分拣摆渡</v>
      </c>
    </row>
    <row r="4" spans="1:63" s="69" customFormat="1" ht="18.75" x14ac:dyDescent="0.15">
      <c r="A4" s="58">
        <v>43198</v>
      </c>
      <c r="B4" s="59" t="s">
        <v>173</v>
      </c>
      <c r="C4" s="59">
        <v>1805</v>
      </c>
      <c r="D4" s="59">
        <v>1954</v>
      </c>
      <c r="E4" s="60" t="s">
        <v>112</v>
      </c>
      <c r="F4" s="60" t="s">
        <v>113</v>
      </c>
      <c r="G4" s="60" t="s">
        <v>103</v>
      </c>
      <c r="H4" s="60" t="s">
        <v>104</v>
      </c>
      <c r="I4" s="70"/>
      <c r="J4" s="74" t="s">
        <v>183</v>
      </c>
      <c r="K4" s="59"/>
      <c r="L4" s="63" t="s">
        <v>177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4"/>
        <v>14</v>
      </c>
      <c r="U4" s="57" t="str">
        <f t="shared" si="3"/>
        <v>分拣摆渡</v>
      </c>
    </row>
    <row r="5" spans="1:63" s="69" customFormat="1" ht="18.75" x14ac:dyDescent="0.15">
      <c r="A5" s="58">
        <v>43198</v>
      </c>
      <c r="B5" s="59" t="s">
        <v>111</v>
      </c>
      <c r="C5" s="59">
        <v>1929</v>
      </c>
      <c r="D5" s="59">
        <v>2125</v>
      </c>
      <c r="E5" s="60" t="s">
        <v>112</v>
      </c>
      <c r="F5" s="60" t="s">
        <v>113</v>
      </c>
      <c r="G5" s="60" t="s">
        <v>103</v>
      </c>
      <c r="H5" s="60" t="s">
        <v>104</v>
      </c>
      <c r="I5" s="70"/>
      <c r="J5" s="74" t="s">
        <v>184</v>
      </c>
      <c r="K5" s="59"/>
      <c r="L5" s="63" t="s">
        <v>178</v>
      </c>
      <c r="M5" s="57" t="str">
        <f t="shared" si="0"/>
        <v>武汉威伟机械</v>
      </c>
      <c r="N5" s="67" t="str">
        <f>VLOOKUP(P5,[1]ch!$A$1:$B$32,2,0)</f>
        <v>鄂AQQ353</v>
      </c>
      <c r="O5" s="59" t="s">
        <v>83</v>
      </c>
      <c r="P5" s="68" t="s">
        <v>161</v>
      </c>
      <c r="Q5" s="57" t="str">
        <f t="shared" si="1"/>
        <v>9.6米</v>
      </c>
      <c r="R5" s="62">
        <v>14</v>
      </c>
      <c r="S5" s="62">
        <v>0</v>
      </c>
      <c r="T5" s="62">
        <f t="shared" si="4"/>
        <v>14</v>
      </c>
      <c r="U5" s="57" t="str">
        <f t="shared" si="3"/>
        <v>分拣摆渡</v>
      </c>
    </row>
    <row r="6" spans="1:63" s="69" customFormat="1" ht="18.75" x14ac:dyDescent="0.15">
      <c r="A6" s="58">
        <v>43198</v>
      </c>
      <c r="B6" s="59" t="s">
        <v>100</v>
      </c>
      <c r="C6" s="59">
        <v>1910</v>
      </c>
      <c r="D6" s="59">
        <v>2134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4" t="s">
        <v>185</v>
      </c>
      <c r="K6" s="59"/>
      <c r="L6" s="63" t="s">
        <v>179</v>
      </c>
      <c r="M6" s="57" t="str">
        <f t="shared" si="0"/>
        <v>武汉威伟机械</v>
      </c>
      <c r="N6" s="67" t="str">
        <f>VLOOKUP(P6,[1]ch!$A$1:$B$32,2,0)</f>
        <v>鄂AHB101</v>
      </c>
      <c r="O6" s="59" t="s">
        <v>95</v>
      </c>
      <c r="P6" s="68" t="s">
        <v>145</v>
      </c>
      <c r="Q6" s="57" t="str">
        <f t="shared" si="1"/>
        <v>9.6米</v>
      </c>
      <c r="R6" s="62">
        <v>14</v>
      </c>
      <c r="S6" s="62">
        <v>0</v>
      </c>
      <c r="T6" s="62">
        <f t="shared" si="4"/>
        <v>14</v>
      </c>
      <c r="U6" s="57" t="str">
        <f t="shared" si="3"/>
        <v>分拣摆渡</v>
      </c>
    </row>
  </sheetData>
  <phoneticPr fontId="3" type="noConversion"/>
  <conditionalFormatting sqref="I1:L1">
    <cfRule type="duplicateValues" dxfId="30" priority="1"/>
  </conditionalFormatting>
  <conditionalFormatting sqref="L2:L6">
    <cfRule type="duplicateValues" dxfId="29" priority="2"/>
  </conditionalFormatting>
  <conditionalFormatting sqref="I2:L6">
    <cfRule type="duplicateValues" dxfId="28" priority="3"/>
  </conditionalFormatting>
  <conditionalFormatting sqref="I2:J6">
    <cfRule type="duplicateValues" dxfId="27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J5"/>
  <sheetViews>
    <sheetView topLeftCell="F1" workbookViewId="0">
      <selection activeCell="Q9" sqref="Q9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8.2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71" customFormat="1" ht="21.75" customHeight="1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172</v>
      </c>
      <c r="J1" s="64" t="s">
        <v>134</v>
      </c>
      <c r="K1" s="65" t="s">
        <v>45</v>
      </c>
      <c r="L1" s="64" t="s">
        <v>46</v>
      </c>
      <c r="M1" s="65" t="s">
        <v>135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 x14ac:dyDescent="0.15">
      <c r="A2" s="58">
        <v>43199</v>
      </c>
      <c r="B2" s="59" t="s">
        <v>100</v>
      </c>
      <c r="C2" s="59">
        <v>1929</v>
      </c>
      <c r="D2" s="59">
        <v>2105</v>
      </c>
      <c r="E2" s="60" t="s">
        <v>112</v>
      </c>
      <c r="F2" s="60" t="s">
        <v>113</v>
      </c>
      <c r="G2" s="60" t="s">
        <v>103</v>
      </c>
      <c r="H2" s="60" t="s">
        <v>104</v>
      </c>
      <c r="I2" s="70" t="s">
        <v>186</v>
      </c>
      <c r="J2" s="59"/>
      <c r="K2" s="63" t="s">
        <v>187</v>
      </c>
      <c r="L2" s="57" t="str">
        <f>IF(A2&lt;&gt;"","武汉威伟机械","------")</f>
        <v>武汉威伟机械</v>
      </c>
      <c r="M2" s="67" t="str">
        <f>VLOOKUP(O2,[1]ch!$A$1:$B$32,2,0)</f>
        <v>鄂AZR876</v>
      </c>
      <c r="N2" s="59" t="s">
        <v>60</v>
      </c>
      <c r="O2" s="68" t="s">
        <v>127</v>
      </c>
      <c r="P2" s="57" t="str">
        <f>IF(A2&lt;&gt;"","9.6米","--")</f>
        <v>9.6米</v>
      </c>
      <c r="Q2" s="62">
        <v>14</v>
      </c>
      <c r="R2" s="62">
        <v>0</v>
      </c>
      <c r="S2" s="62">
        <f t="shared" ref="S2:S5" si="0">SUM(Q2:R2)</f>
        <v>14</v>
      </c>
      <c r="T2" s="57" t="str">
        <f t="shared" ref="T2:T5" si="1">IF(A2&lt;&gt;"","分拣摆渡","----")</f>
        <v>分拣摆渡</v>
      </c>
    </row>
    <row r="3" spans="1:62" s="69" customFormat="1" ht="18.75" x14ac:dyDescent="0.15">
      <c r="A3" s="58">
        <v>43199</v>
      </c>
      <c r="B3" s="59" t="s">
        <v>124</v>
      </c>
      <c r="C3" s="59">
        <v>1828</v>
      </c>
      <c r="D3" s="59">
        <v>2018</v>
      </c>
      <c r="E3" s="60" t="s">
        <v>112</v>
      </c>
      <c r="F3" s="60" t="s">
        <v>113</v>
      </c>
      <c r="G3" s="60" t="s">
        <v>103</v>
      </c>
      <c r="H3" s="60" t="s">
        <v>104</v>
      </c>
      <c r="I3" s="70" t="s">
        <v>188</v>
      </c>
      <c r="J3" s="59"/>
      <c r="K3" s="63" t="s">
        <v>189</v>
      </c>
      <c r="L3" s="57" t="str">
        <f>IF(A3&lt;&gt;"","武汉威伟机械","------")</f>
        <v>武汉威伟机械</v>
      </c>
      <c r="M3" s="67" t="str">
        <f>VLOOKUP(O3,[1]ch!$A$1:$B$32,2,0)</f>
        <v>鄂ALU291</v>
      </c>
      <c r="N3" s="59" t="s">
        <v>74</v>
      </c>
      <c r="O3" s="68" t="s">
        <v>153</v>
      </c>
      <c r="P3" s="57" t="str">
        <f>IF(A3&lt;&gt;"","9.6米","--")</f>
        <v>9.6米</v>
      </c>
      <c r="Q3" s="62">
        <v>14</v>
      </c>
      <c r="R3" s="62">
        <v>0</v>
      </c>
      <c r="S3" s="62">
        <f t="shared" si="0"/>
        <v>14</v>
      </c>
      <c r="T3" s="57" t="str">
        <f t="shared" si="1"/>
        <v>分拣摆渡</v>
      </c>
    </row>
    <row r="4" spans="1:62" s="69" customFormat="1" ht="18.75" x14ac:dyDescent="0.15">
      <c r="A4" s="58">
        <v>43199</v>
      </c>
      <c r="B4" s="59" t="s">
        <v>124</v>
      </c>
      <c r="C4" s="59">
        <v>1640</v>
      </c>
      <c r="D4" s="59">
        <v>1843</v>
      </c>
      <c r="E4" s="60" t="s">
        <v>112</v>
      </c>
      <c r="F4" s="60" t="s">
        <v>113</v>
      </c>
      <c r="G4" s="60" t="s">
        <v>103</v>
      </c>
      <c r="H4" s="60" t="s">
        <v>104</v>
      </c>
      <c r="I4" s="70" t="s">
        <v>190</v>
      </c>
      <c r="J4" s="59"/>
      <c r="K4" s="63" t="s">
        <v>191</v>
      </c>
      <c r="L4" s="57" t="str">
        <f>IF(A4&lt;&gt;"","武汉威伟机械","------")</f>
        <v>武汉威伟机械</v>
      </c>
      <c r="M4" s="67" t="str">
        <f>VLOOKUP(O4,[1]ch!$A$1:$B$32,2,0)</f>
        <v>粤BGR032</v>
      </c>
      <c r="N4" s="59" t="s">
        <v>34</v>
      </c>
      <c r="O4" s="68" t="s">
        <v>119</v>
      </c>
      <c r="P4" s="57" t="str">
        <f>IF(A4&lt;&gt;"","9.6米","--")</f>
        <v>9.6米</v>
      </c>
      <c r="Q4" s="62">
        <v>15</v>
      </c>
      <c r="R4" s="62">
        <v>0</v>
      </c>
      <c r="S4" s="62">
        <f t="shared" si="0"/>
        <v>15</v>
      </c>
      <c r="T4" s="57" t="str">
        <f t="shared" si="1"/>
        <v>分拣摆渡</v>
      </c>
    </row>
    <row r="5" spans="1:62" s="69" customFormat="1" ht="18.75" x14ac:dyDescent="0.15">
      <c r="A5" s="58">
        <v>43199</v>
      </c>
      <c r="B5" s="59" t="s">
        <v>124</v>
      </c>
      <c r="C5" s="59">
        <v>1800</v>
      </c>
      <c r="D5" s="59">
        <v>1950</v>
      </c>
      <c r="E5" s="60" t="s">
        <v>112</v>
      </c>
      <c r="F5" s="60" t="s">
        <v>113</v>
      </c>
      <c r="G5" s="60" t="s">
        <v>103</v>
      </c>
      <c r="H5" s="60" t="s">
        <v>104</v>
      </c>
      <c r="I5" s="70" t="s">
        <v>192</v>
      </c>
      <c r="J5" s="59"/>
      <c r="K5" s="63" t="s">
        <v>193</v>
      </c>
      <c r="L5" s="57" t="str">
        <f>IF(A5&lt;&gt;"","武汉威伟机械","------")</f>
        <v>武汉威伟机械</v>
      </c>
      <c r="M5" s="67" t="str">
        <f>VLOOKUP(O5,[1]ch!$A$1:$B$32,2,0)</f>
        <v>鄂AFE237</v>
      </c>
      <c r="N5" s="59" t="s">
        <v>79</v>
      </c>
      <c r="O5" s="68" t="s">
        <v>130</v>
      </c>
      <c r="P5" s="57" t="str">
        <f>IF(A5&lt;&gt;"","9.6米","--")</f>
        <v>9.6米</v>
      </c>
      <c r="Q5" s="62">
        <v>14</v>
      </c>
      <c r="R5" s="62">
        <v>0</v>
      </c>
      <c r="S5" s="62">
        <f t="shared" si="0"/>
        <v>14</v>
      </c>
      <c r="T5" s="57" t="str">
        <f t="shared" si="1"/>
        <v>分拣摆渡</v>
      </c>
    </row>
  </sheetData>
  <phoneticPr fontId="3" type="noConversion"/>
  <conditionalFormatting sqref="K2:K5">
    <cfRule type="duplicateValues" dxfId="26" priority="2"/>
  </conditionalFormatting>
  <conditionalFormatting sqref="I1:K1">
    <cfRule type="duplicateValues" dxfId="25" priority="52"/>
  </conditionalFormatting>
  <conditionalFormatting sqref="I2:K5">
    <cfRule type="duplicateValues" dxfId="24" priority="53"/>
  </conditionalFormatting>
  <conditionalFormatting sqref="I2:I5">
    <cfRule type="duplicateValues" dxfId="23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汇总明线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2018-04-02T00:07:19Z</dcterms:created>
  <dcterms:modified xsi:type="dcterms:W3CDTF">2018-04-13T00:02:03Z</dcterms:modified>
</cp:coreProperties>
</file>