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tabRatio="647" firstSheet="2" activeTab="10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ch" sheetId="4" r:id="rId12"/>
    <sheet name="Sheet2" sheetId="13" r:id="rId13"/>
    <sheet name="汇总明线" sheetId="7" r:id="rId14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25725"/>
  <pivotCaches>
    <pivotCache cacheId="0" r:id="rId15"/>
  </pivotCaches>
</workbook>
</file>

<file path=xl/calcChain.xml><?xml version="1.0" encoding="utf-8"?>
<calcChain xmlns="http://schemas.openxmlformats.org/spreadsheetml/2006/main">
  <c r="N33" i="16"/>
  <c r="O33"/>
  <c r="R33"/>
  <c r="U33"/>
  <c r="V33"/>
  <c r="N43"/>
  <c r="O43"/>
  <c r="R43"/>
  <c r="U43"/>
  <c r="V43"/>
  <c r="N42"/>
  <c r="O42"/>
  <c r="R42"/>
  <c r="U42"/>
  <c r="V42"/>
  <c r="N41"/>
  <c r="O41"/>
  <c r="R41"/>
  <c r="U41"/>
  <c r="V41"/>
  <c r="N40"/>
  <c r="O40"/>
  <c r="R40"/>
  <c r="U40"/>
  <c r="V40"/>
  <c r="N39"/>
  <c r="O39"/>
  <c r="R39"/>
  <c r="U39"/>
  <c r="V39"/>
  <c r="N38"/>
  <c r="O38"/>
  <c r="R38"/>
  <c r="U38"/>
  <c r="V38"/>
  <c r="V37"/>
  <c r="U37"/>
  <c r="R37"/>
  <c r="O37"/>
  <c r="N37"/>
  <c r="N36"/>
  <c r="O36"/>
  <c r="R36"/>
  <c r="U36"/>
  <c r="V36"/>
  <c r="N35"/>
  <c r="O35"/>
  <c r="R35"/>
  <c r="U35"/>
  <c r="V35"/>
  <c r="V34"/>
  <c r="U34"/>
  <c r="R34"/>
  <c r="O34"/>
  <c r="N34"/>
  <c r="N32"/>
  <c r="O32"/>
  <c r="R32"/>
  <c r="U32"/>
  <c r="V32"/>
  <c r="U31"/>
  <c r="O31"/>
  <c r="N31"/>
  <c r="R31"/>
  <c r="V31"/>
  <c r="V30"/>
  <c r="U30"/>
  <c r="R30"/>
  <c r="O30"/>
  <c r="N30"/>
  <c r="V29"/>
  <c r="U29"/>
  <c r="R29"/>
  <c r="O29"/>
  <c r="N29"/>
  <c r="V28"/>
  <c r="U28"/>
  <c r="R28"/>
  <c r="O28"/>
  <c r="N28"/>
  <c r="V27"/>
  <c r="U27"/>
  <c r="R27"/>
  <c r="O27"/>
  <c r="N27"/>
  <c r="V26"/>
  <c r="U26"/>
  <c r="R26"/>
  <c r="O26"/>
  <c r="N26"/>
  <c r="V25"/>
  <c r="U25"/>
  <c r="R25"/>
  <c r="O25"/>
  <c r="N25"/>
  <c r="V24"/>
  <c r="U24"/>
  <c r="R24"/>
  <c r="O24"/>
  <c r="N24"/>
  <c r="V23"/>
  <c r="U23"/>
  <c r="R23"/>
  <c r="O23"/>
  <c r="N23"/>
  <c r="V22"/>
  <c r="U22"/>
  <c r="R22"/>
  <c r="O22"/>
  <c r="N22"/>
  <c r="V21"/>
  <c r="U21"/>
  <c r="R21"/>
  <c r="O21"/>
  <c r="N21"/>
  <c r="V20"/>
  <c r="U20"/>
  <c r="R20"/>
  <c r="O20"/>
  <c r="N20"/>
  <c r="V19"/>
  <c r="U19"/>
  <c r="R19"/>
  <c r="O19"/>
  <c r="N19"/>
  <c r="V18"/>
  <c r="U18"/>
  <c r="R18"/>
  <c r="O18"/>
  <c r="N18"/>
  <c r="V17"/>
  <c r="U17"/>
  <c r="R17"/>
  <c r="O17"/>
  <c r="N17"/>
  <c r="V16"/>
  <c r="U16"/>
  <c r="R16"/>
  <c r="O16"/>
  <c r="N16"/>
  <c r="V15"/>
  <c r="U15"/>
  <c r="R15"/>
  <c r="O15"/>
  <c r="N15"/>
  <c r="V14"/>
  <c r="U14"/>
  <c r="R14"/>
  <c r="O14"/>
  <c r="N14"/>
  <c r="V13"/>
  <c r="U13"/>
  <c r="R13"/>
  <c r="O13"/>
  <c r="N13"/>
  <c r="V12"/>
  <c r="U12"/>
  <c r="R12"/>
  <c r="O12"/>
  <c r="N12"/>
  <c r="V11"/>
  <c r="U11"/>
  <c r="R11"/>
  <c r="O11"/>
  <c r="N11"/>
  <c r="V10"/>
  <c r="U10"/>
  <c r="R10"/>
  <c r="O10"/>
  <c r="N10"/>
  <c r="V9"/>
  <c r="U9"/>
  <c r="R9"/>
  <c r="O9"/>
  <c r="N9"/>
  <c r="V8"/>
  <c r="U8"/>
  <c r="R8"/>
  <c r="O8"/>
  <c r="N8"/>
  <c r="V7"/>
  <c r="U7"/>
  <c r="R7"/>
  <c r="O7"/>
  <c r="N7"/>
  <c r="V6"/>
  <c r="U6"/>
  <c r="R6"/>
  <c r="O6"/>
  <c r="N6"/>
  <c r="V5"/>
  <c r="U5"/>
  <c r="R5"/>
  <c r="O5"/>
  <c r="N5"/>
  <c r="V4"/>
  <c r="U4"/>
  <c r="R4"/>
  <c r="O4"/>
  <c r="N4"/>
  <c r="V3"/>
  <c r="U3"/>
  <c r="R3"/>
  <c r="O3"/>
  <c r="N3"/>
  <c r="V2"/>
  <c r="U2"/>
  <c r="R2"/>
  <c r="O2"/>
  <c r="N2"/>
  <c r="N30" i="15"/>
  <c r="O30"/>
  <c r="R30"/>
  <c r="U30"/>
  <c r="V30"/>
  <c r="V29"/>
  <c r="U29"/>
  <c r="R29"/>
  <c r="O29"/>
  <c r="N29"/>
  <c r="M11" i="12"/>
  <c r="N11"/>
  <c r="Q11"/>
  <c r="T11"/>
  <c r="U11"/>
  <c r="N28" i="15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N21"/>
  <c r="O21"/>
  <c r="R21"/>
  <c r="U21"/>
  <c r="V21"/>
  <c r="N14"/>
  <c r="O14"/>
  <c r="R14"/>
  <c r="U14"/>
  <c r="V14"/>
  <c r="V13"/>
  <c r="U13"/>
  <c r="R13"/>
  <c r="O13"/>
  <c r="N13"/>
  <c r="V12"/>
  <c r="U12"/>
  <c r="R12"/>
  <c r="O12"/>
  <c r="N12"/>
  <c r="O3"/>
  <c r="O4"/>
  <c r="O5"/>
  <c r="O6"/>
  <c r="O7"/>
  <c r="O8"/>
  <c r="O15"/>
  <c r="O16"/>
  <c r="O17"/>
  <c r="O18"/>
  <c r="O19"/>
  <c r="O20"/>
  <c r="O9"/>
  <c r="O10"/>
  <c r="O11"/>
  <c r="O2"/>
  <c r="V11"/>
  <c r="U11"/>
  <c r="R11"/>
  <c r="N11"/>
  <c r="V10"/>
  <c r="U10"/>
  <c r="R10"/>
  <c r="N10"/>
  <c r="V9"/>
  <c r="U9"/>
  <c r="R9"/>
  <c r="N9"/>
  <c r="N5"/>
  <c r="R5"/>
  <c r="U5"/>
  <c r="V5"/>
  <c r="V6"/>
  <c r="U6"/>
  <c r="R6"/>
  <c r="N6"/>
  <c r="N4"/>
  <c r="R4"/>
  <c r="U4"/>
  <c r="V4"/>
  <c r="N3"/>
  <c r="R3"/>
  <c r="U3"/>
  <c r="V3"/>
  <c r="N20"/>
  <c r="R20"/>
  <c r="U20"/>
  <c r="V20"/>
  <c r="N19"/>
  <c r="R19"/>
  <c r="U19"/>
  <c r="V19"/>
  <c r="N18"/>
  <c r="R18"/>
  <c r="U18"/>
  <c r="V18"/>
  <c r="N17"/>
  <c r="R17"/>
  <c r="U17"/>
  <c r="V17"/>
  <c r="N16"/>
  <c r="R16"/>
  <c r="U16"/>
  <c r="V16"/>
  <c r="V15"/>
  <c r="U15"/>
  <c r="R15"/>
  <c r="N15"/>
  <c r="V8"/>
  <c r="U8"/>
  <c r="R8"/>
  <c r="N8"/>
  <c r="V7"/>
  <c r="U7"/>
  <c r="R7"/>
  <c r="N7"/>
  <c r="U2"/>
  <c r="N2"/>
  <c r="R2"/>
  <c r="V2"/>
  <c r="M25" i="14" l="1"/>
  <c r="N25"/>
  <c r="Q25"/>
  <c r="T25"/>
  <c r="U25"/>
  <c r="M24"/>
  <c r="N24"/>
  <c r="Q24"/>
  <c r="T24"/>
  <c r="U24"/>
  <c r="M23"/>
  <c r="N23"/>
  <c r="Q23"/>
  <c r="T23"/>
  <c r="U23"/>
  <c r="M22"/>
  <c r="N22"/>
  <c r="Q22"/>
  <c r="T22"/>
  <c r="U22"/>
  <c r="M21"/>
  <c r="N21"/>
  <c r="Q21"/>
  <c r="T21"/>
  <c r="U21"/>
  <c r="U20"/>
  <c r="T20"/>
  <c r="Q20"/>
  <c r="N20"/>
  <c r="M20"/>
  <c r="T17"/>
  <c r="T18"/>
  <c r="T19"/>
  <c r="T16"/>
  <c r="N16"/>
  <c r="N17"/>
  <c r="N18"/>
  <c r="N19"/>
  <c r="M16"/>
  <c r="M17"/>
  <c r="M18"/>
  <c r="M19"/>
  <c r="M15"/>
  <c r="N15"/>
  <c r="Q15"/>
  <c r="T15"/>
  <c r="U15"/>
  <c r="M14"/>
  <c r="N14"/>
  <c r="Q14"/>
  <c r="T14"/>
  <c r="U14"/>
  <c r="M5" l="1"/>
  <c r="N5"/>
  <c r="Q5"/>
  <c r="T5"/>
  <c r="U5"/>
  <c r="U11"/>
  <c r="U12"/>
  <c r="U13"/>
  <c r="T11"/>
  <c r="T12"/>
  <c r="T13"/>
  <c r="Q11"/>
  <c r="Q12"/>
  <c r="Q13"/>
  <c r="M11"/>
  <c r="N11"/>
  <c r="M12"/>
  <c r="N12"/>
  <c r="M13"/>
  <c r="N13"/>
  <c r="U10"/>
  <c r="T10"/>
  <c r="Q10"/>
  <c r="N10"/>
  <c r="M10"/>
  <c r="T26"/>
  <c r="N26"/>
  <c r="M26"/>
  <c r="T8"/>
  <c r="T9"/>
  <c r="T7"/>
  <c r="N7"/>
  <c r="N8"/>
  <c r="N9"/>
  <c r="M7"/>
  <c r="M8"/>
  <c r="M9"/>
  <c r="T6"/>
  <c r="N6"/>
  <c r="M6"/>
  <c r="M4"/>
  <c r="N4"/>
  <c r="Q4"/>
  <c r="T4"/>
  <c r="U4"/>
  <c r="T3"/>
  <c r="N3"/>
  <c r="M3"/>
  <c r="T2"/>
  <c r="N2"/>
  <c r="M2"/>
  <c r="U19"/>
  <c r="Q19"/>
  <c r="U18"/>
  <c r="Q18"/>
  <c r="U17"/>
  <c r="Q17"/>
  <c r="U16"/>
  <c r="Q16"/>
  <c r="U26"/>
  <c r="Q26"/>
  <c r="U9"/>
  <c r="Q9"/>
  <c r="U8"/>
  <c r="Q8"/>
  <c r="U7"/>
  <c r="Q7"/>
  <c r="U6"/>
  <c r="Q6"/>
  <c r="U3"/>
  <c r="Q3"/>
  <c r="U2"/>
  <c r="Q2"/>
  <c r="T26" i="12" l="1"/>
  <c r="N26"/>
  <c r="M26"/>
  <c r="U18"/>
  <c r="T18"/>
  <c r="Q18"/>
  <c r="N18"/>
  <c r="M18"/>
  <c r="U17"/>
  <c r="T17"/>
  <c r="Q17"/>
  <c r="N17"/>
  <c r="M17"/>
  <c r="U16"/>
  <c r="T16"/>
  <c r="Q16"/>
  <c r="N16"/>
  <c r="M16"/>
  <c r="T21"/>
  <c r="T22"/>
  <c r="T23"/>
  <c r="T24"/>
  <c r="T25"/>
  <c r="T20"/>
  <c r="T19"/>
  <c r="N20"/>
  <c r="N21"/>
  <c r="N22"/>
  <c r="N23"/>
  <c r="N24"/>
  <c r="N25"/>
  <c r="N19"/>
  <c r="M19"/>
  <c r="M20"/>
  <c r="M21"/>
  <c r="M22"/>
  <c r="M23"/>
  <c r="M24"/>
  <c r="M25"/>
  <c r="U15"/>
  <c r="T15"/>
  <c r="Q15"/>
  <c r="N15"/>
  <c r="M15"/>
  <c r="U14"/>
  <c r="T14"/>
  <c r="Q14"/>
  <c r="N14"/>
  <c r="M14"/>
  <c r="U13"/>
  <c r="T13"/>
  <c r="Q13"/>
  <c r="N13"/>
  <c r="M13"/>
  <c r="U12"/>
  <c r="T12"/>
  <c r="Q12"/>
  <c r="N12"/>
  <c r="M12"/>
  <c r="M5" l="1"/>
  <c r="N5"/>
  <c r="Q5"/>
  <c r="T5"/>
  <c r="U5"/>
  <c r="U6" l="1"/>
  <c r="T6"/>
  <c r="Q6"/>
  <c r="N6"/>
  <c r="M6"/>
  <c r="M10"/>
  <c r="N10"/>
  <c r="Q10"/>
  <c r="T10"/>
  <c r="U10"/>
  <c r="M9"/>
  <c r="N9"/>
  <c r="Q9"/>
  <c r="T9"/>
  <c r="U9"/>
  <c r="M8"/>
  <c r="N8"/>
  <c r="Q8"/>
  <c r="T8"/>
  <c r="U8"/>
  <c r="T7"/>
  <c r="N7"/>
  <c r="M7"/>
  <c r="T4"/>
  <c r="N4"/>
  <c r="M4"/>
  <c r="M3" l="1"/>
  <c r="N3"/>
  <c r="Q3"/>
  <c r="T3"/>
  <c r="U3"/>
  <c r="T2"/>
  <c r="N2"/>
  <c r="M2"/>
  <c r="U40"/>
  <c r="Q40"/>
  <c r="U39"/>
  <c r="Q39"/>
  <c r="U38"/>
  <c r="Q38"/>
  <c r="U37"/>
  <c r="Q37"/>
  <c r="U36"/>
  <c r="Q36"/>
  <c r="U35"/>
  <c r="Q35"/>
  <c r="U34"/>
  <c r="Q34"/>
  <c r="U33"/>
  <c r="Q33"/>
  <c r="U32"/>
  <c r="Q32"/>
  <c r="U31"/>
  <c r="Q31"/>
  <c r="U30"/>
  <c r="Q30"/>
  <c r="U29"/>
  <c r="Q29"/>
  <c r="U28"/>
  <c r="Q28"/>
  <c r="U27"/>
  <c r="Q27"/>
  <c r="U26"/>
  <c r="Q26"/>
  <c r="U25"/>
  <c r="Q25"/>
  <c r="U24"/>
  <c r="Q24"/>
  <c r="U23"/>
  <c r="Q23"/>
  <c r="U22"/>
  <c r="Q22"/>
  <c r="U21"/>
  <c r="Q21"/>
  <c r="U20"/>
  <c r="Q20"/>
  <c r="U19"/>
  <c r="Q19"/>
  <c r="U7"/>
  <c r="Q7"/>
  <c r="U4"/>
  <c r="Q4"/>
  <c r="U2"/>
  <c r="Q2"/>
  <c r="S243" i="7"/>
  <c r="R243"/>
  <c r="O243"/>
  <c r="L243"/>
  <c r="K243"/>
  <c r="S242"/>
  <c r="R242"/>
  <c r="O242"/>
  <c r="L242"/>
  <c r="K242"/>
  <c r="S241"/>
  <c r="R241"/>
  <c r="O241"/>
  <c r="L241"/>
  <c r="K241"/>
  <c r="S240"/>
  <c r="R240"/>
  <c r="O240"/>
  <c r="L240"/>
  <c r="K240"/>
  <c r="S239"/>
  <c r="R239"/>
  <c r="O239"/>
  <c r="L239"/>
  <c r="K239"/>
  <c r="S238"/>
  <c r="R238"/>
  <c r="O238"/>
  <c r="L238"/>
  <c r="K238"/>
  <c r="S237"/>
  <c r="R237"/>
  <c r="O237"/>
  <c r="L237"/>
  <c r="K237"/>
  <c r="S236"/>
  <c r="R236"/>
  <c r="O236"/>
  <c r="L236"/>
  <c r="K236"/>
  <c r="S235"/>
  <c r="R235"/>
  <c r="O235"/>
  <c r="L235"/>
  <c r="K235"/>
  <c r="S234"/>
  <c r="R234"/>
  <c r="O234"/>
  <c r="L234"/>
  <c r="K234"/>
  <c r="S233"/>
  <c r="R233"/>
  <c r="O233"/>
  <c r="L233"/>
  <c r="K233"/>
  <c r="S232"/>
  <c r="R232"/>
  <c r="O232"/>
  <c r="L232"/>
  <c r="K232"/>
  <c r="S231"/>
  <c r="R231"/>
  <c r="O231"/>
  <c r="L231"/>
  <c r="K231"/>
  <c r="S230"/>
  <c r="R230"/>
  <c r="O230"/>
  <c r="L230"/>
  <c r="K230"/>
  <c r="S229"/>
  <c r="R229"/>
  <c r="O229"/>
  <c r="L229"/>
  <c r="K229"/>
  <c r="S228"/>
  <c r="R228"/>
  <c r="O228"/>
  <c r="L228"/>
  <c r="K228"/>
  <c r="S227"/>
  <c r="R227"/>
  <c r="O227"/>
  <c r="L227"/>
  <c r="K227"/>
  <c r="S226"/>
  <c r="R226"/>
  <c r="O226"/>
  <c r="L226"/>
  <c r="K226"/>
  <c r="S225"/>
  <c r="R225"/>
  <c r="O225"/>
  <c r="L225"/>
  <c r="K225"/>
  <c r="S224"/>
  <c r="R224"/>
  <c r="O224"/>
  <c r="L224"/>
  <c r="K224"/>
  <c r="S223"/>
  <c r="R223"/>
  <c r="O223"/>
  <c r="L223"/>
  <c r="K223"/>
  <c r="S222"/>
  <c r="R222"/>
  <c r="O222"/>
  <c r="L222"/>
  <c r="K222"/>
  <c r="S221"/>
  <c r="R221"/>
  <c r="O221"/>
  <c r="L221"/>
  <c r="K221"/>
  <c r="S220"/>
  <c r="R220"/>
  <c r="O220"/>
  <c r="L220"/>
  <c r="K220"/>
  <c r="U25" i="11"/>
  <c r="T25"/>
  <c r="Q25"/>
  <c r="N25"/>
  <c r="M25"/>
  <c r="U24"/>
  <c r="T24"/>
  <c r="Q24"/>
  <c r="N24"/>
  <c r="M24"/>
  <c r="U23"/>
  <c r="T23"/>
  <c r="Q23"/>
  <c r="N23"/>
  <c r="M23"/>
  <c r="U22"/>
  <c r="T22"/>
  <c r="Q22"/>
  <c r="N22"/>
  <c r="M22"/>
  <c r="U21"/>
  <c r="T21"/>
  <c r="Q21"/>
  <c r="N21"/>
  <c r="M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T16"/>
  <c r="M15" l="1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T10"/>
  <c r="M3"/>
  <c r="N3"/>
  <c r="Q3"/>
  <c r="T3"/>
  <c r="U3"/>
  <c r="M5"/>
  <c r="N5"/>
  <c r="Q5"/>
  <c r="T5"/>
  <c r="U5"/>
  <c r="T9"/>
  <c r="T8"/>
  <c r="T7"/>
  <c r="T6"/>
  <c r="T4"/>
  <c r="T2"/>
  <c r="U4"/>
  <c r="U6"/>
  <c r="U7"/>
  <c r="U8"/>
  <c r="U9"/>
  <c r="U10"/>
  <c r="U16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M4"/>
  <c r="M6"/>
  <c r="M7"/>
  <c r="M8"/>
  <c r="M9"/>
  <c r="M10"/>
  <c r="M16"/>
  <c r="Q4"/>
  <c r="Q6"/>
  <c r="Q7"/>
  <c r="Q8"/>
  <c r="Q9"/>
  <c r="Q10"/>
  <c r="Q16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N4"/>
  <c r="N6"/>
  <c r="N7"/>
  <c r="N8"/>
  <c r="N9"/>
  <c r="N10"/>
  <c r="N16"/>
  <c r="N2"/>
  <c r="M2"/>
  <c r="Q2"/>
  <c r="U2"/>
  <c r="S219" i="7" l="1"/>
  <c r="R219"/>
  <c r="O219"/>
  <c r="L219"/>
  <c r="K219"/>
  <c r="S218"/>
  <c r="R218"/>
  <c r="O218"/>
  <c r="L218"/>
  <c r="K218"/>
  <c r="S217"/>
  <c r="R217"/>
  <c r="O217"/>
  <c r="L217"/>
  <c r="K217"/>
  <c r="S216"/>
  <c r="R216"/>
  <c r="O216"/>
  <c r="L216"/>
  <c r="K216"/>
  <c r="S215"/>
  <c r="R215"/>
  <c r="O215"/>
  <c r="L215"/>
  <c r="K215"/>
  <c r="S214"/>
  <c r="R214"/>
  <c r="O214"/>
  <c r="L214"/>
  <c r="K214"/>
  <c r="S213"/>
  <c r="R213"/>
  <c r="O213"/>
  <c r="L213"/>
  <c r="K213"/>
  <c r="S212"/>
  <c r="R212"/>
  <c r="O212"/>
  <c r="L212"/>
  <c r="K212"/>
  <c r="S211"/>
  <c r="R211"/>
  <c r="O211"/>
  <c r="L211"/>
  <c r="K211"/>
  <c r="S210"/>
  <c r="R210"/>
  <c r="O210"/>
  <c r="L210"/>
  <c r="K210"/>
  <c r="S209"/>
  <c r="R209"/>
  <c r="O209"/>
  <c r="L209"/>
  <c r="K209"/>
  <c r="S208"/>
  <c r="R208"/>
  <c r="O208"/>
  <c r="L208"/>
  <c r="K208"/>
  <c r="S207"/>
  <c r="R207"/>
  <c r="O207"/>
  <c r="L207"/>
  <c r="K207"/>
  <c r="S206"/>
  <c r="R206"/>
  <c r="O206"/>
  <c r="L206"/>
  <c r="K206"/>
  <c r="S205"/>
  <c r="R205"/>
  <c r="O205"/>
  <c r="L205"/>
  <c r="K205"/>
  <c r="S204"/>
  <c r="R204"/>
  <c r="O204"/>
  <c r="L204"/>
  <c r="K204"/>
  <c r="S203"/>
  <c r="R203"/>
  <c r="O203"/>
  <c r="L203"/>
  <c r="K203"/>
  <c r="S202"/>
  <c r="R202"/>
  <c r="O202"/>
  <c r="L202"/>
  <c r="K202"/>
  <c r="S201"/>
  <c r="R201"/>
  <c r="O201"/>
  <c r="L201"/>
  <c r="K201"/>
  <c r="S200"/>
  <c r="R200"/>
  <c r="O200"/>
  <c r="L200"/>
  <c r="K200"/>
  <c r="S199"/>
  <c r="R199"/>
  <c r="O199"/>
  <c r="L199"/>
  <c r="K199"/>
  <c r="S198"/>
  <c r="R198"/>
  <c r="O198"/>
  <c r="L198"/>
  <c r="K198"/>
  <c r="S197"/>
  <c r="R197"/>
  <c r="O197"/>
  <c r="L197"/>
  <c r="K197"/>
  <c r="S196"/>
  <c r="R196"/>
  <c r="O196"/>
  <c r="L196"/>
  <c r="K196"/>
  <c r="S195"/>
  <c r="R195"/>
  <c r="O195"/>
  <c r="L195"/>
  <c r="K195"/>
  <c r="S194"/>
  <c r="R194"/>
  <c r="O194"/>
  <c r="L194"/>
  <c r="K194"/>
  <c r="S193"/>
  <c r="R193"/>
  <c r="O193"/>
  <c r="L193"/>
  <c r="K193"/>
  <c r="S192"/>
  <c r="R192"/>
  <c r="O192"/>
  <c r="L192"/>
  <c r="K192"/>
  <c r="S191"/>
  <c r="R191"/>
  <c r="O191"/>
  <c r="L191"/>
  <c r="K191"/>
  <c r="S190"/>
  <c r="R190"/>
  <c r="O190"/>
  <c r="L190"/>
  <c r="K190"/>
  <c r="S189"/>
  <c r="R189"/>
  <c r="O189"/>
  <c r="L189"/>
  <c r="K189"/>
  <c r="S188"/>
  <c r="R188"/>
  <c r="O188"/>
  <c r="L188"/>
  <c r="K188"/>
  <c r="S187"/>
  <c r="R187"/>
  <c r="O187"/>
  <c r="L187"/>
  <c r="K187"/>
  <c r="S186"/>
  <c r="R186"/>
  <c r="O186"/>
  <c r="L186"/>
  <c r="K186"/>
  <c r="S185"/>
  <c r="R185"/>
  <c r="O185"/>
  <c r="L185"/>
  <c r="K185"/>
  <c r="S184"/>
  <c r="R184"/>
  <c r="O184"/>
  <c r="L184"/>
  <c r="K184"/>
  <c r="S183"/>
  <c r="R183"/>
  <c r="O183"/>
  <c r="L183"/>
  <c r="K183"/>
  <c r="S182"/>
  <c r="R182"/>
  <c r="O182"/>
  <c r="L182"/>
  <c r="K182"/>
  <c r="S181"/>
  <c r="R181"/>
  <c r="O181"/>
  <c r="L181"/>
  <c r="K181"/>
  <c r="S180"/>
  <c r="R180"/>
  <c r="O180"/>
  <c r="L180"/>
  <c r="K180"/>
  <c r="S179"/>
  <c r="R179"/>
  <c r="O179"/>
  <c r="L179"/>
  <c r="K179"/>
  <c r="S178"/>
  <c r="R178"/>
  <c r="O178"/>
  <c r="L178"/>
  <c r="K178"/>
  <c r="S177"/>
  <c r="R177"/>
  <c r="O177"/>
  <c r="L177"/>
  <c r="K177"/>
  <c r="S176"/>
  <c r="R176"/>
  <c r="O176"/>
  <c r="L176"/>
  <c r="K176"/>
  <c r="S175"/>
  <c r="R175"/>
  <c r="O175"/>
  <c r="L175"/>
  <c r="K175"/>
  <c r="S174"/>
  <c r="R174"/>
  <c r="O174"/>
  <c r="L174"/>
  <c r="K174"/>
  <c r="S173"/>
  <c r="R173"/>
  <c r="O173"/>
  <c r="L173"/>
  <c r="K173"/>
  <c r="S172"/>
  <c r="R172"/>
  <c r="O172"/>
  <c r="L172"/>
  <c r="K172"/>
  <c r="S171"/>
  <c r="R171"/>
  <c r="O171"/>
  <c r="L171"/>
  <c r="K171"/>
  <c r="S170"/>
  <c r="R170"/>
  <c r="O170"/>
  <c r="L170"/>
  <c r="K170"/>
  <c r="S169"/>
  <c r="R169"/>
  <c r="O169"/>
  <c r="L169"/>
  <c r="K169"/>
  <c r="S168"/>
  <c r="R168"/>
  <c r="O168"/>
  <c r="L168"/>
  <c r="K168"/>
  <c r="S167"/>
  <c r="R167"/>
  <c r="O167"/>
  <c r="L167"/>
  <c r="K167"/>
  <c r="S166"/>
  <c r="R166"/>
  <c r="O166"/>
  <c r="L166"/>
  <c r="K166"/>
  <c r="S165"/>
  <c r="R165"/>
  <c r="O165"/>
  <c r="L165"/>
  <c r="K165"/>
  <c r="S164"/>
  <c r="R164"/>
  <c r="O164"/>
  <c r="L164"/>
  <c r="K164"/>
  <c r="S163"/>
  <c r="R163"/>
  <c r="O163"/>
  <c r="L163"/>
  <c r="K163"/>
  <c r="S162"/>
  <c r="R162"/>
  <c r="O162"/>
  <c r="L162"/>
  <c r="K162"/>
  <c r="S161"/>
  <c r="R161"/>
  <c r="O161"/>
  <c r="L161"/>
  <c r="K161"/>
  <c r="S160"/>
  <c r="R160"/>
  <c r="O160"/>
  <c r="L160"/>
  <c r="K160"/>
  <c r="S159"/>
  <c r="R159"/>
  <c r="O159"/>
  <c r="L159"/>
  <c r="K159"/>
  <c r="S158"/>
  <c r="R158"/>
  <c r="O158"/>
  <c r="L158"/>
  <c r="K158"/>
  <c r="S157"/>
  <c r="R157"/>
  <c r="O157"/>
  <c r="L157"/>
  <c r="K157"/>
  <c r="S156"/>
  <c r="R156"/>
  <c r="O156"/>
  <c r="L156"/>
  <c r="K156"/>
  <c r="S155"/>
  <c r="R155"/>
  <c r="O155"/>
  <c r="L155"/>
  <c r="K155"/>
  <c r="S154"/>
  <c r="R154"/>
  <c r="O154"/>
  <c r="L154"/>
  <c r="K154"/>
  <c r="S153"/>
  <c r="R153"/>
  <c r="O153"/>
  <c r="L153"/>
  <c r="K153"/>
  <c r="S152"/>
  <c r="R152"/>
  <c r="O152"/>
  <c r="L152"/>
  <c r="K152"/>
  <c r="S151"/>
  <c r="R151"/>
  <c r="O151"/>
  <c r="L151"/>
  <c r="K151"/>
  <c r="S150"/>
  <c r="R150"/>
  <c r="O150"/>
  <c r="L150"/>
  <c r="K150"/>
  <c r="S149"/>
  <c r="R149"/>
  <c r="O149"/>
  <c r="L149"/>
  <c r="K149"/>
  <c r="S148"/>
  <c r="R148"/>
  <c r="O148"/>
  <c r="L148"/>
  <c r="K148"/>
  <c r="S147"/>
  <c r="R147"/>
  <c r="O147"/>
  <c r="L147"/>
  <c r="K147"/>
  <c r="S146"/>
  <c r="R146"/>
  <c r="O146"/>
  <c r="L146"/>
  <c r="K146"/>
  <c r="S145"/>
  <c r="R145"/>
  <c r="O145"/>
  <c r="L145"/>
  <c r="K145"/>
  <c r="S144"/>
  <c r="R144"/>
  <c r="O144"/>
  <c r="L144"/>
  <c r="K144"/>
  <c r="S143"/>
  <c r="R143"/>
  <c r="O143"/>
  <c r="L143"/>
  <c r="K143"/>
  <c r="S142"/>
  <c r="R142"/>
  <c r="O142"/>
  <c r="L142"/>
  <c r="K142"/>
  <c r="S141"/>
  <c r="R141"/>
  <c r="O141"/>
  <c r="L141"/>
  <c r="K141"/>
  <c r="S140"/>
  <c r="R140"/>
  <c r="O140"/>
  <c r="L140"/>
  <c r="K140"/>
  <c r="S139"/>
  <c r="R139"/>
  <c r="O139"/>
  <c r="L139"/>
  <c r="K139"/>
  <c r="S138"/>
  <c r="R138"/>
  <c r="O138"/>
  <c r="L138"/>
  <c r="K138"/>
  <c r="S137"/>
  <c r="R137"/>
  <c r="O137"/>
  <c r="L137"/>
  <c r="K137"/>
  <c r="S136"/>
  <c r="R136"/>
  <c r="O136"/>
  <c r="L136"/>
  <c r="K136"/>
  <c r="S135"/>
  <c r="R135"/>
  <c r="O135"/>
  <c r="L135"/>
  <c r="K135"/>
  <c r="S134"/>
  <c r="R134"/>
  <c r="O134"/>
  <c r="L134"/>
  <c r="K134"/>
  <c r="S133"/>
  <c r="R133"/>
  <c r="O133"/>
  <c r="L133"/>
  <c r="K133"/>
  <c r="S132"/>
  <c r="R132"/>
  <c r="O132"/>
  <c r="L132"/>
  <c r="K132"/>
  <c r="S131"/>
  <c r="R131"/>
  <c r="O131"/>
  <c r="L131"/>
  <c r="K131"/>
  <c r="S130"/>
  <c r="R130"/>
  <c r="L130"/>
  <c r="O130" s="1"/>
  <c r="K130"/>
  <c r="S129"/>
  <c r="R129"/>
  <c r="L129"/>
  <c r="O129" s="1"/>
  <c r="K129"/>
  <c r="S128"/>
  <c r="R128"/>
  <c r="L128"/>
  <c r="O128" s="1"/>
  <c r="K128"/>
  <c r="S127"/>
  <c r="R127"/>
  <c r="L127"/>
  <c r="O127" s="1"/>
  <c r="K127"/>
  <c r="S126"/>
  <c r="R126"/>
  <c r="L126"/>
  <c r="O126" s="1"/>
  <c r="K126"/>
  <c r="S125"/>
  <c r="R125"/>
  <c r="L125"/>
  <c r="O125" s="1"/>
  <c r="K125"/>
  <c r="S124"/>
  <c r="R124"/>
  <c r="L124"/>
  <c r="O124" s="1"/>
  <c r="K124"/>
  <c r="S123"/>
  <c r="R123"/>
  <c r="L123"/>
  <c r="O123" s="1"/>
  <c r="K123"/>
  <c r="S122"/>
  <c r="R122"/>
  <c r="L122"/>
  <c r="O122" s="1"/>
  <c r="K122"/>
  <c r="S121"/>
  <c r="R121"/>
  <c r="L121"/>
  <c r="O121" s="1"/>
  <c r="K121"/>
  <c r="S120"/>
  <c r="R120"/>
  <c r="L120"/>
  <c r="O120" s="1"/>
  <c r="K120"/>
  <c r="S119"/>
  <c r="R119"/>
  <c r="L119"/>
  <c r="O119" s="1"/>
  <c r="K119"/>
  <c r="S118"/>
  <c r="R118"/>
  <c r="O118"/>
  <c r="K118"/>
  <c r="S117"/>
  <c r="R117"/>
  <c r="L117"/>
  <c r="O117" s="1"/>
  <c r="K117"/>
  <c r="S116"/>
  <c r="R116"/>
  <c r="L116"/>
  <c r="O116" s="1"/>
  <c r="K116"/>
  <c r="S115"/>
  <c r="R115"/>
  <c r="L115"/>
  <c r="O115" s="1"/>
  <c r="K115"/>
  <c r="S114"/>
  <c r="R114"/>
  <c r="L114"/>
  <c r="O114" s="1"/>
  <c r="K114"/>
  <c r="S113"/>
  <c r="R113"/>
  <c r="L113"/>
  <c r="O113" s="1"/>
  <c r="K113"/>
  <c r="S112"/>
  <c r="R112"/>
  <c r="L112"/>
  <c r="O112" s="1"/>
  <c r="K112"/>
  <c r="S111"/>
  <c r="R111"/>
  <c r="L111"/>
  <c r="O111" s="1"/>
  <c r="K111"/>
  <c r="S110"/>
  <c r="R110"/>
  <c r="L110"/>
  <c r="O110" s="1"/>
  <c r="K110"/>
  <c r="S109"/>
  <c r="R109"/>
  <c r="L109"/>
  <c r="O109" s="1"/>
  <c r="K109"/>
  <c r="S108"/>
  <c r="R108"/>
  <c r="L108"/>
  <c r="O108" s="1"/>
  <c r="K108"/>
  <c r="S107"/>
  <c r="R107"/>
  <c r="L107"/>
  <c r="O107" s="1"/>
  <c r="K107"/>
  <c r="S106"/>
  <c r="R106"/>
  <c r="L106"/>
  <c r="O106" s="1"/>
  <c r="K106"/>
  <c r="S105"/>
  <c r="R105"/>
  <c r="L105"/>
  <c r="O105" s="1"/>
  <c r="K105"/>
  <c r="S104"/>
  <c r="R104"/>
  <c r="L104"/>
  <c r="O104" s="1"/>
  <c r="K104"/>
  <c r="S103"/>
  <c r="R103"/>
  <c r="L103"/>
  <c r="O103" s="1"/>
  <c r="K103"/>
  <c r="S102"/>
  <c r="R102"/>
  <c r="L102"/>
  <c r="O102" s="1"/>
  <c r="K102"/>
  <c r="S101"/>
  <c r="R101"/>
  <c r="L101"/>
  <c r="O101" s="1"/>
  <c r="K101"/>
  <c r="S100"/>
  <c r="R100"/>
  <c r="L100"/>
  <c r="O100" s="1"/>
  <c r="K100"/>
  <c r="S99"/>
  <c r="R99"/>
  <c r="L99"/>
  <c r="O99" s="1"/>
  <c r="K99"/>
  <c r="S98"/>
  <c r="R98"/>
  <c r="L98"/>
  <c r="O98" s="1"/>
  <c r="K98"/>
  <c r="S97"/>
  <c r="R97"/>
  <c r="L97"/>
  <c r="O97" s="1"/>
  <c r="K97"/>
  <c r="S96"/>
  <c r="R96"/>
  <c r="L96"/>
  <c r="O96" s="1"/>
  <c r="K96"/>
  <c r="S95"/>
  <c r="R95"/>
  <c r="L95"/>
  <c r="O95" s="1"/>
  <c r="K95"/>
  <c r="S94"/>
  <c r="R94"/>
  <c r="L94"/>
  <c r="O94" s="1"/>
  <c r="K94"/>
  <c r="S93"/>
  <c r="R93"/>
  <c r="L93"/>
  <c r="O93" s="1"/>
  <c r="K93"/>
  <c r="S92"/>
  <c r="R92"/>
  <c r="L92"/>
  <c r="O92" s="1"/>
  <c r="K92"/>
  <c r="S91"/>
  <c r="R91"/>
  <c r="L91"/>
  <c r="O91" s="1"/>
  <c r="K91"/>
  <c r="S90"/>
  <c r="R90"/>
  <c r="L90"/>
  <c r="O90" s="1"/>
  <c r="K90"/>
  <c r="S89"/>
  <c r="R89"/>
  <c r="L89"/>
  <c r="O89" s="1"/>
  <c r="K89"/>
  <c r="S88"/>
  <c r="R88"/>
  <c r="L88"/>
  <c r="O88" s="1"/>
  <c r="K88"/>
  <c r="S87"/>
  <c r="R87"/>
  <c r="L87"/>
  <c r="O87" s="1"/>
  <c r="K87"/>
  <c r="S86"/>
  <c r="R86"/>
  <c r="L86"/>
  <c r="O86" s="1"/>
  <c r="K86"/>
  <c r="S85"/>
  <c r="R85"/>
  <c r="L85"/>
  <c r="O85" s="1"/>
  <c r="K85"/>
  <c r="S84"/>
  <c r="R84"/>
  <c r="L84"/>
  <c r="O84" s="1"/>
  <c r="K84"/>
  <c r="S83"/>
  <c r="R83"/>
  <c r="L83"/>
  <c r="O83" s="1"/>
  <c r="K83"/>
  <c r="S82"/>
  <c r="R82"/>
  <c r="L82"/>
  <c r="O82" s="1"/>
  <c r="K82"/>
  <c r="S81"/>
  <c r="R81"/>
  <c r="L81"/>
  <c r="O81" s="1"/>
  <c r="K81"/>
  <c r="S80"/>
  <c r="R80"/>
  <c r="L80"/>
  <c r="O80" s="1"/>
  <c r="K80"/>
  <c r="S79"/>
  <c r="R79"/>
  <c r="L79"/>
  <c r="O79" s="1"/>
  <c r="K79"/>
  <c r="S78"/>
  <c r="R78"/>
  <c r="L78"/>
  <c r="O78" s="1"/>
  <c r="K78"/>
  <c r="S77"/>
  <c r="R77"/>
  <c r="L77"/>
  <c r="O77" s="1"/>
  <c r="K77"/>
  <c r="S76"/>
  <c r="R76"/>
  <c r="L76"/>
  <c r="O76" s="1"/>
  <c r="K76"/>
  <c r="S75"/>
  <c r="R75"/>
  <c r="L75"/>
  <c r="O75" s="1"/>
  <c r="K75"/>
  <c r="S74"/>
  <c r="R74"/>
  <c r="L74"/>
  <c r="O74" s="1"/>
  <c r="K74"/>
  <c r="S73"/>
  <c r="R73"/>
  <c r="L73"/>
  <c r="O73" s="1"/>
  <c r="K73"/>
  <c r="S72"/>
  <c r="R72"/>
  <c r="L72"/>
  <c r="O72" s="1"/>
  <c r="K72"/>
  <c r="S71"/>
  <c r="R71"/>
  <c r="L71"/>
  <c r="O71" s="1"/>
  <c r="K71"/>
  <c r="S70"/>
  <c r="R70"/>
  <c r="L70"/>
  <c r="O70" s="1"/>
  <c r="K70"/>
  <c r="S69"/>
  <c r="R69"/>
  <c r="L69"/>
  <c r="O69" s="1"/>
  <c r="K69"/>
  <c r="S68"/>
  <c r="R68"/>
  <c r="L68"/>
  <c r="O68" s="1"/>
  <c r="K68"/>
  <c r="S67"/>
  <c r="R67"/>
  <c r="L67"/>
  <c r="O67" s="1"/>
  <c r="K67"/>
  <c r="S66"/>
  <c r="R66"/>
  <c r="L66"/>
  <c r="O66" s="1"/>
  <c r="K66"/>
  <c r="S65"/>
  <c r="R65"/>
  <c r="L65"/>
  <c r="O65" s="1"/>
  <c r="K65"/>
  <c r="S64"/>
  <c r="R64"/>
  <c r="L64"/>
  <c r="O64" s="1"/>
  <c r="K64"/>
  <c r="S63"/>
  <c r="R63"/>
  <c r="L63"/>
  <c r="O63" s="1"/>
  <c r="K63"/>
  <c r="S62"/>
  <c r="R62"/>
  <c r="L62"/>
  <c r="O62" s="1"/>
  <c r="K62"/>
  <c r="S61"/>
  <c r="R61"/>
  <c r="L61"/>
  <c r="O61" s="1"/>
  <c r="K61"/>
  <c r="S60"/>
  <c r="R60"/>
  <c r="L60"/>
  <c r="O60" s="1"/>
  <c r="K60"/>
  <c r="S59"/>
  <c r="R59"/>
  <c r="L59"/>
  <c r="O59" s="1"/>
  <c r="K59"/>
  <c r="S58"/>
  <c r="R58"/>
  <c r="L58"/>
  <c r="O58" s="1"/>
  <c r="K58"/>
  <c r="S57"/>
  <c r="R57"/>
  <c r="L57"/>
  <c r="O57" s="1"/>
  <c r="K57"/>
  <c r="S56"/>
  <c r="R56"/>
  <c r="L56"/>
  <c r="O56" s="1"/>
  <c r="K56"/>
  <c r="S55"/>
  <c r="R55"/>
  <c r="L55"/>
  <c r="O55" s="1"/>
  <c r="K55"/>
  <c r="S54"/>
  <c r="R54"/>
  <c r="L54"/>
  <c r="O54" s="1"/>
  <c r="K54"/>
  <c r="S53"/>
  <c r="R53"/>
  <c r="L53"/>
  <c r="O53" s="1"/>
  <c r="K53"/>
  <c r="S52"/>
  <c r="R52"/>
  <c r="L52"/>
  <c r="O52" s="1"/>
  <c r="K52"/>
  <c r="S51"/>
  <c r="R51"/>
  <c r="L51"/>
  <c r="O51" s="1"/>
  <c r="K51"/>
  <c r="S50"/>
  <c r="R50"/>
  <c r="L50"/>
  <c r="O50" s="1"/>
  <c r="K50"/>
  <c r="S49"/>
  <c r="R49"/>
  <c r="L49"/>
  <c r="O49" s="1"/>
  <c r="K49"/>
  <c r="S48"/>
  <c r="R48"/>
  <c r="L48"/>
  <c r="O48" s="1"/>
  <c r="K48"/>
  <c r="S47"/>
  <c r="R47"/>
  <c r="L47"/>
  <c r="O47" s="1"/>
  <c r="K47"/>
  <c r="S46"/>
  <c r="R46"/>
  <c r="L46"/>
  <c r="O46" s="1"/>
  <c r="K46"/>
  <c r="S45"/>
  <c r="R45"/>
  <c r="L45"/>
  <c r="O45" s="1"/>
  <c r="K45"/>
  <c r="S44"/>
  <c r="R44"/>
  <c r="L44"/>
  <c r="O44" s="1"/>
  <c r="K44"/>
  <c r="S43"/>
  <c r="R43"/>
  <c r="L43"/>
  <c r="O43" s="1"/>
  <c r="K43"/>
  <c r="S42"/>
  <c r="R42"/>
  <c r="L42"/>
  <c r="O42" s="1"/>
  <c r="K42"/>
  <c r="S41"/>
  <c r="R41"/>
  <c r="L41"/>
  <c r="O41" s="1"/>
  <c r="K41"/>
  <c r="S40"/>
  <c r="R40"/>
  <c r="L40"/>
  <c r="O40" s="1"/>
  <c r="K40"/>
  <c r="S39"/>
  <c r="R39"/>
  <c r="L39"/>
  <c r="O39" s="1"/>
  <c r="K39"/>
  <c r="S38"/>
  <c r="R38"/>
  <c r="L38"/>
  <c r="O38" s="1"/>
  <c r="K38"/>
  <c r="S37"/>
  <c r="R37"/>
  <c r="L37"/>
  <c r="O37" s="1"/>
  <c r="K37"/>
  <c r="S36"/>
  <c r="R36"/>
  <c r="L36"/>
  <c r="O36" s="1"/>
  <c r="K36"/>
  <c r="S35"/>
  <c r="R35"/>
  <c r="L35"/>
  <c r="O35" s="1"/>
  <c r="K35"/>
  <c r="R34"/>
  <c r="Q34"/>
  <c r="N34"/>
  <c r="K34"/>
  <c r="R33"/>
  <c r="Q33"/>
  <c r="N33"/>
  <c r="K33"/>
  <c r="R32"/>
  <c r="Q32"/>
  <c r="N32"/>
  <c r="K32"/>
  <c r="R31"/>
  <c r="Q31"/>
  <c r="N31"/>
  <c r="K31"/>
  <c r="R30"/>
  <c r="Q30"/>
  <c r="N30"/>
  <c r="K30"/>
  <c r="R29"/>
  <c r="Q29"/>
  <c r="N29"/>
  <c r="K29"/>
  <c r="R28"/>
  <c r="Q28"/>
  <c r="N28"/>
  <c r="K28"/>
  <c r="R27"/>
  <c r="Q27"/>
  <c r="N27"/>
  <c r="K27"/>
  <c r="R26"/>
  <c r="Q26"/>
  <c r="R25"/>
  <c r="Q25"/>
  <c r="R24"/>
  <c r="Q24"/>
  <c r="R23"/>
  <c r="Q23"/>
  <c r="N23"/>
  <c r="K23"/>
  <c r="R22"/>
  <c r="Q22"/>
  <c r="N22"/>
  <c r="K22"/>
  <c r="R21"/>
  <c r="Q21"/>
  <c r="N21"/>
  <c r="K21"/>
  <c r="R20"/>
  <c r="Q20"/>
  <c r="N20"/>
  <c r="K20"/>
  <c r="R19"/>
  <c r="Q19"/>
  <c r="N19"/>
  <c r="K19"/>
  <c r="R18"/>
  <c r="Q18"/>
  <c r="N18"/>
  <c r="K18"/>
  <c r="R17"/>
  <c r="Q17"/>
  <c r="N17"/>
  <c r="K17"/>
  <c r="R16"/>
  <c r="Q16"/>
  <c r="N16"/>
  <c r="K16"/>
  <c r="R15"/>
  <c r="Q15"/>
  <c r="N15"/>
  <c r="K15"/>
  <c r="R14"/>
  <c r="Q14"/>
  <c r="N14"/>
  <c r="K14"/>
  <c r="R13"/>
  <c r="Q13"/>
  <c r="N13"/>
  <c r="K13"/>
  <c r="R12"/>
  <c r="Q12"/>
  <c r="N12"/>
  <c r="K12"/>
  <c r="R11"/>
  <c r="Q11"/>
  <c r="N11"/>
  <c r="K11"/>
  <c r="R10"/>
  <c r="Q10"/>
  <c r="N10"/>
  <c r="K10"/>
  <c r="R9"/>
  <c r="Q9"/>
  <c r="N9"/>
  <c r="K9"/>
  <c r="R8"/>
  <c r="Q8"/>
  <c r="N8"/>
  <c r="K8"/>
  <c r="R7"/>
  <c r="Q7"/>
  <c r="R6"/>
  <c r="Q6"/>
  <c r="R5"/>
  <c r="Q5"/>
  <c r="R4"/>
  <c r="Q4"/>
  <c r="R3"/>
  <c r="Q3"/>
  <c r="R2"/>
  <c r="Q2"/>
  <c r="T31" i="10" l="1"/>
  <c r="T30"/>
  <c r="T29"/>
  <c r="T28"/>
  <c r="U28"/>
  <c r="U29"/>
  <c r="U30"/>
  <c r="U31"/>
  <c r="U27"/>
  <c r="T27"/>
  <c r="Q27"/>
  <c r="Q28"/>
  <c r="Q29"/>
  <c r="Q30"/>
  <c r="Q31"/>
  <c r="N28"/>
  <c r="N29"/>
  <c r="N30"/>
  <c r="N31"/>
  <c r="N27"/>
  <c r="M28"/>
  <c r="M29"/>
  <c r="M30"/>
  <c r="M31"/>
  <c r="M27"/>
  <c r="T26"/>
  <c r="T25"/>
  <c r="T24"/>
  <c r="T20"/>
  <c r="T21"/>
  <c r="T22"/>
  <c r="T23"/>
  <c r="U19"/>
  <c r="U20"/>
  <c r="U21"/>
  <c r="U22"/>
  <c r="U23"/>
  <c r="U24"/>
  <c r="U25"/>
  <c r="U26"/>
  <c r="T19"/>
  <c r="Q19"/>
  <c r="Q20"/>
  <c r="Q21"/>
  <c r="Q22"/>
  <c r="Q23"/>
  <c r="Q24"/>
  <c r="Q25"/>
  <c r="Q26"/>
  <c r="M20"/>
  <c r="M21"/>
  <c r="M22"/>
  <c r="M23"/>
  <c r="M24"/>
  <c r="M25"/>
  <c r="M26"/>
  <c r="N20"/>
  <c r="N21"/>
  <c r="N22"/>
  <c r="N23"/>
  <c r="N24"/>
  <c r="N25"/>
  <c r="N26"/>
  <c r="N19"/>
  <c r="M19"/>
  <c r="M3" l="1"/>
  <c r="N3"/>
  <c r="Q3"/>
  <c r="T3"/>
  <c r="U3"/>
  <c r="M12" l="1"/>
  <c r="N12"/>
  <c r="Q12"/>
  <c r="T12"/>
  <c r="U12"/>
  <c r="U11"/>
  <c r="T11"/>
  <c r="Q11"/>
  <c r="N11"/>
  <c r="M11"/>
  <c r="M18" l="1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0"/>
  <c r="N10"/>
  <c r="Q10"/>
  <c r="T10"/>
  <c r="U10"/>
  <c r="M14"/>
  <c r="N14"/>
  <c r="Q14"/>
  <c r="T14"/>
  <c r="U14"/>
  <c r="U13"/>
  <c r="T13"/>
  <c r="Q13"/>
  <c r="N13"/>
  <c r="M13"/>
  <c r="M6"/>
  <c r="N6"/>
  <c r="Q6"/>
  <c r="T6"/>
  <c r="U6"/>
  <c r="U5"/>
  <c r="T5"/>
  <c r="Q5"/>
  <c r="N5"/>
  <c r="M5"/>
  <c r="U9"/>
  <c r="T9"/>
  <c r="Q9"/>
  <c r="N9"/>
  <c r="M9"/>
  <c r="T4"/>
  <c r="N4"/>
  <c r="T8"/>
  <c r="N8"/>
  <c r="T2"/>
  <c r="N2"/>
  <c r="T7"/>
  <c r="N7"/>
  <c r="U4"/>
  <c r="Q4"/>
  <c r="M4"/>
  <c r="U8"/>
  <c r="Q8"/>
  <c r="M8"/>
  <c r="U2"/>
  <c r="Q2"/>
  <c r="M2"/>
  <c r="U7"/>
  <c r="Q7"/>
  <c r="M7"/>
  <c r="M19" i="9" l="1"/>
  <c r="N19"/>
  <c r="Q19"/>
  <c r="T19"/>
  <c r="U19"/>
  <c r="M30"/>
  <c r="N30"/>
  <c r="Q30"/>
  <c r="T30"/>
  <c r="U30"/>
  <c r="M2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T23"/>
  <c r="M22"/>
  <c r="N22"/>
  <c r="Q22"/>
  <c r="T22"/>
  <c r="U22"/>
  <c r="M21"/>
  <c r="N21"/>
  <c r="Q21"/>
  <c r="T21"/>
  <c r="U21"/>
  <c r="M20"/>
  <c r="N20"/>
  <c r="Q20"/>
  <c r="T20"/>
  <c r="U20"/>
  <c r="M18"/>
  <c r="N18"/>
  <c r="Q18"/>
  <c r="T18"/>
  <c r="U18"/>
  <c r="M17"/>
  <c r="N17"/>
  <c r="Q17"/>
  <c r="T17"/>
  <c r="U17"/>
  <c r="M16"/>
  <c r="N16"/>
  <c r="Q16"/>
  <c r="T16"/>
  <c r="U16"/>
  <c r="T15"/>
  <c r="T14"/>
  <c r="T13"/>
  <c r="T12"/>
  <c r="T11"/>
  <c r="T10"/>
  <c r="T9"/>
  <c r="T8"/>
  <c r="Q8"/>
  <c r="Q9"/>
  <c r="Q10"/>
  <c r="Q11"/>
  <c r="Q12"/>
  <c r="Q13"/>
  <c r="Q14"/>
  <c r="Q15"/>
  <c r="Q23"/>
  <c r="Q31"/>
  <c r="Q32"/>
  <c r="Q33"/>
  <c r="Q34"/>
  <c r="N8"/>
  <c r="N9"/>
  <c r="N10"/>
  <c r="N11"/>
  <c r="N12"/>
  <c r="N13"/>
  <c r="N14"/>
  <c r="N15"/>
  <c r="N23"/>
  <c r="M8"/>
  <c r="M9"/>
  <c r="M10"/>
  <c r="M11"/>
  <c r="M12"/>
  <c r="M13"/>
  <c r="M14"/>
  <c r="M15"/>
  <c r="M23"/>
  <c r="M31"/>
  <c r="M32"/>
  <c r="M33"/>
  <c r="M34"/>
  <c r="T7"/>
  <c r="Q7"/>
  <c r="N7"/>
  <c r="M7"/>
  <c r="T6"/>
  <c r="Q6"/>
  <c r="N6"/>
  <c r="M6"/>
  <c r="T5"/>
  <c r="Q5"/>
  <c r="N5"/>
  <c r="M5"/>
  <c r="T4"/>
  <c r="Q4"/>
  <c r="N4"/>
  <c r="M4"/>
  <c r="T3"/>
  <c r="Q3"/>
  <c r="N3"/>
  <c r="M3"/>
  <c r="T2"/>
  <c r="N2"/>
  <c r="M2"/>
  <c r="Q2"/>
  <c r="U34"/>
  <c r="U33"/>
  <c r="U32"/>
  <c r="U31"/>
  <c r="U23"/>
  <c r="U15"/>
  <c r="U14"/>
  <c r="U13"/>
  <c r="U12"/>
  <c r="U11"/>
  <c r="U10"/>
  <c r="U9"/>
  <c r="U8"/>
  <c r="U7"/>
  <c r="U6"/>
  <c r="U5"/>
  <c r="U4"/>
  <c r="U3"/>
  <c r="U2"/>
  <c r="L21" i="5"/>
  <c r="L32" i="6"/>
  <c r="M32"/>
  <c r="P32"/>
  <c r="S32"/>
  <c r="T32"/>
  <c r="L31"/>
  <c r="M31"/>
  <c r="P31"/>
  <c r="S31"/>
  <c r="T31"/>
  <c r="L30"/>
  <c r="M30"/>
  <c r="P30"/>
  <c r="S30"/>
  <c r="T30"/>
  <c r="L29"/>
  <c r="M29"/>
  <c r="P29"/>
  <c r="S29"/>
  <c r="T29"/>
  <c r="L28"/>
  <c r="M28"/>
  <c r="P28"/>
  <c r="S28"/>
  <c r="T28"/>
  <c r="L27"/>
  <c r="M27"/>
  <c r="P27"/>
  <c r="S27"/>
  <c r="T27"/>
  <c r="L26"/>
  <c r="M26"/>
  <c r="P26"/>
  <c r="S26"/>
  <c r="T26"/>
  <c r="T25"/>
  <c r="S25"/>
  <c r="P25"/>
  <c r="M25"/>
  <c r="L25"/>
  <c r="L24"/>
  <c r="M24"/>
  <c r="P24"/>
  <c r="S24"/>
  <c r="T24"/>
  <c r="L23"/>
  <c r="M23"/>
  <c r="P23"/>
  <c r="S23"/>
  <c r="T23"/>
  <c r="L12"/>
  <c r="M12"/>
  <c r="P12"/>
  <c r="S12"/>
  <c r="T12"/>
  <c r="L22"/>
  <c r="M22"/>
  <c r="P22"/>
  <c r="S22"/>
  <c r="T22"/>
  <c r="S21"/>
  <c r="S20"/>
  <c r="S11"/>
  <c r="S10"/>
  <c r="S9"/>
  <c r="S8"/>
  <c r="S19"/>
  <c r="S7"/>
  <c r="S6"/>
  <c r="S18"/>
  <c r="S17"/>
  <c r="S16"/>
  <c r="S15"/>
  <c r="S13"/>
  <c r="S14"/>
  <c r="S5"/>
  <c r="S4"/>
  <c r="S3"/>
  <c r="T16"/>
  <c r="T17"/>
  <c r="T18"/>
  <c r="T6"/>
  <c r="T7"/>
  <c r="T19"/>
  <c r="T8"/>
  <c r="T9"/>
  <c r="T10"/>
  <c r="T11"/>
  <c r="T20"/>
  <c r="T21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P4"/>
  <c r="P5"/>
  <c r="P14"/>
  <c r="P13"/>
  <c r="P15"/>
  <c r="P16"/>
  <c r="P17"/>
  <c r="P18"/>
  <c r="P6"/>
  <c r="P7"/>
  <c r="P19"/>
  <c r="P8"/>
  <c r="P9"/>
  <c r="P10"/>
  <c r="P11"/>
  <c r="P20"/>
  <c r="P21"/>
  <c r="P3"/>
  <c r="L16"/>
  <c r="L17"/>
  <c r="L18"/>
  <c r="L6"/>
  <c r="L7"/>
  <c r="L19"/>
  <c r="L8"/>
  <c r="L9"/>
  <c r="L10"/>
  <c r="L11"/>
  <c r="L20"/>
  <c r="L21"/>
  <c r="M4"/>
  <c r="M5"/>
  <c r="M14"/>
  <c r="M13"/>
  <c r="M15"/>
  <c r="M16"/>
  <c r="M17"/>
  <c r="M18"/>
  <c r="M6"/>
  <c r="M7"/>
  <c r="M19"/>
  <c r="M8"/>
  <c r="M9"/>
  <c r="M10"/>
  <c r="M11"/>
  <c r="M20"/>
  <c r="M21"/>
  <c r="M3"/>
  <c r="T15"/>
  <c r="L15"/>
  <c r="T13"/>
  <c r="L13"/>
  <c r="T14"/>
  <c r="L14"/>
  <c r="T5"/>
  <c r="L5"/>
  <c r="T4"/>
  <c r="L4"/>
  <c r="T3"/>
  <c r="L3"/>
  <c r="L35" i="5"/>
  <c r="M35"/>
  <c r="P35" s="1"/>
  <c r="S35"/>
  <c r="T35"/>
  <c r="L34"/>
  <c r="M34"/>
  <c r="P34" s="1"/>
  <c r="S34"/>
  <c r="T34"/>
  <c r="L33"/>
  <c r="M33"/>
  <c r="P33" s="1"/>
  <c r="S33"/>
  <c r="T33"/>
  <c r="L32"/>
  <c r="M32"/>
  <c r="P32" s="1"/>
  <c r="S32"/>
  <c r="T32"/>
  <c r="L31"/>
  <c r="M31"/>
  <c r="P31" s="1"/>
  <c r="S31"/>
  <c r="T31"/>
  <c r="L30"/>
  <c r="M30"/>
  <c r="P30" s="1"/>
  <c r="S30"/>
  <c r="T30"/>
  <c r="L22"/>
  <c r="M22"/>
  <c r="P22" s="1"/>
  <c r="S22"/>
  <c r="T22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S15"/>
  <c r="S14"/>
  <c r="S29"/>
  <c r="S13"/>
  <c r="T28"/>
  <c r="S28"/>
  <c r="M28"/>
  <c r="P28" s="1"/>
  <c r="L28"/>
  <c r="L27"/>
  <c r="M27"/>
  <c r="P27" s="1"/>
  <c r="S27"/>
  <c r="T27"/>
  <c r="L26"/>
  <c r="M26"/>
  <c r="P26" s="1"/>
  <c r="S26"/>
  <c r="T26"/>
  <c r="L25"/>
  <c r="M25"/>
  <c r="P25" s="1"/>
  <c r="S25"/>
  <c r="T25"/>
  <c r="M24"/>
  <c r="P24" s="1"/>
  <c r="S23"/>
  <c r="S24"/>
  <c r="L24"/>
  <c r="T24"/>
  <c r="T5"/>
  <c r="S5"/>
  <c r="M5"/>
  <c r="P5" s="1"/>
  <c r="L5"/>
  <c r="S12"/>
  <c r="T4"/>
  <c r="S4"/>
  <c r="M4"/>
  <c r="P4" s="1"/>
  <c r="L4"/>
  <c r="T8"/>
  <c r="S8"/>
  <c r="M8"/>
  <c r="P8" s="1"/>
  <c r="L8"/>
  <c r="T7"/>
  <c r="S7"/>
  <c r="M7"/>
  <c r="P7" s="1"/>
  <c r="L7"/>
  <c r="S11"/>
  <c r="S10"/>
  <c r="S9"/>
  <c r="S6"/>
  <c r="T3"/>
  <c r="T6"/>
  <c r="T9"/>
  <c r="T10"/>
  <c r="T11"/>
  <c r="T12"/>
  <c r="T23"/>
  <c r="T13"/>
  <c r="T29"/>
  <c r="T14"/>
  <c r="T15"/>
  <c r="T36"/>
  <c r="T37"/>
  <c r="T38"/>
  <c r="T39"/>
  <c r="T40"/>
  <c r="T41"/>
  <c r="T42"/>
  <c r="S3"/>
  <c r="M3"/>
  <c r="P3" s="1"/>
  <c r="M6"/>
  <c r="P6" s="1"/>
  <c r="M9"/>
  <c r="P9" s="1"/>
  <c r="M10"/>
  <c r="P10" s="1"/>
  <c r="M11"/>
  <c r="P11" s="1"/>
  <c r="M12"/>
  <c r="P12" s="1"/>
  <c r="P23"/>
  <c r="M13"/>
  <c r="P13" s="1"/>
  <c r="M29"/>
  <c r="P29" s="1"/>
  <c r="M14"/>
  <c r="P14" s="1"/>
  <c r="M15"/>
  <c r="P15" s="1"/>
  <c r="L3"/>
  <c r="L6"/>
  <c r="L9"/>
  <c r="L10"/>
  <c r="L11"/>
  <c r="L12"/>
  <c r="L23"/>
  <c r="L13"/>
  <c r="L29"/>
  <c r="L14"/>
  <c r="L15"/>
  <c r="L36"/>
  <c r="L37"/>
  <c r="L38"/>
  <c r="L39"/>
  <c r="L40"/>
  <c r="L41"/>
  <c r="L42"/>
  <c r="T38" i="2"/>
  <c r="S38"/>
  <c r="M38"/>
  <c r="P38" s="1"/>
  <c r="L38"/>
  <c r="L31"/>
  <c r="M31"/>
  <c r="P31" s="1"/>
  <c r="S31"/>
  <c r="T31"/>
  <c r="L30"/>
  <c r="M30"/>
  <c r="P30" s="1"/>
  <c r="S30"/>
  <c r="T30"/>
  <c r="L65"/>
  <c r="M65"/>
  <c r="P65" s="1"/>
  <c r="S65"/>
  <c r="T65"/>
  <c r="L64"/>
  <c r="M64"/>
  <c r="P64" s="1"/>
  <c r="S64"/>
  <c r="T64"/>
  <c r="L63"/>
  <c r="M63"/>
  <c r="P63" s="1"/>
  <c r="S63"/>
  <c r="T63"/>
  <c r="L62"/>
  <c r="M62"/>
  <c r="P62" s="1"/>
  <c r="S62"/>
  <c r="T62"/>
  <c r="L61"/>
  <c r="M61"/>
  <c r="P61" s="1"/>
  <c r="S61"/>
  <c r="T61"/>
  <c r="L60"/>
  <c r="M60"/>
  <c r="P60" s="1"/>
  <c r="S60"/>
  <c r="T60"/>
  <c r="L59"/>
  <c r="M59"/>
  <c r="P59" s="1"/>
  <c r="S59"/>
  <c r="T59"/>
  <c r="L58"/>
  <c r="M58"/>
  <c r="P58" s="1"/>
  <c r="S58"/>
  <c r="T58"/>
  <c r="L37"/>
  <c r="M37"/>
  <c r="P37" s="1"/>
  <c r="S37"/>
  <c r="T37"/>
  <c r="L36"/>
  <c r="M36"/>
  <c r="P36" s="1"/>
  <c r="S36"/>
  <c r="T36"/>
  <c r="L35"/>
  <c r="M35"/>
  <c r="P35" s="1"/>
  <c r="S35"/>
  <c r="T35"/>
  <c r="T34"/>
  <c r="S34"/>
  <c r="M34"/>
  <c r="P34" s="1"/>
  <c r="L34"/>
  <c r="L57"/>
  <c r="M57"/>
  <c r="P57" s="1"/>
  <c r="S57"/>
  <c r="T57"/>
  <c r="L56"/>
  <c r="M56"/>
  <c r="P56" s="1"/>
  <c r="S56"/>
  <c r="T56"/>
  <c r="L55"/>
  <c r="M55"/>
  <c r="P55" s="1"/>
  <c r="S55"/>
  <c r="T55"/>
  <c r="L54"/>
  <c r="M54"/>
  <c r="P54" s="1"/>
  <c r="S54"/>
  <c r="T54"/>
  <c r="L53"/>
  <c r="M53"/>
  <c r="P53" s="1"/>
  <c r="S53"/>
  <c r="T53"/>
  <c r="L52"/>
  <c r="M52"/>
  <c r="P52" s="1"/>
  <c r="S52"/>
  <c r="T52"/>
  <c r="L51"/>
  <c r="M51"/>
  <c r="P51" s="1"/>
  <c r="S51"/>
  <c r="T51"/>
  <c r="L50"/>
  <c r="M50"/>
  <c r="P50" s="1"/>
  <c r="S50"/>
  <c r="T50"/>
  <c r="L33"/>
  <c r="M33"/>
  <c r="P33" s="1"/>
  <c r="S33"/>
  <c r="T33"/>
  <c r="L32"/>
  <c r="M32"/>
  <c r="P32" s="1"/>
  <c r="S32"/>
  <c r="T32"/>
  <c r="S49"/>
  <c r="M49"/>
  <c r="P49" s="1"/>
  <c r="S48"/>
  <c r="L47"/>
  <c r="M47"/>
  <c r="P47" s="1"/>
  <c r="S47"/>
  <c r="T47"/>
  <c r="L46"/>
  <c r="M46"/>
  <c r="P46" s="1"/>
  <c r="S46"/>
  <c r="T46"/>
  <c r="L45"/>
  <c r="M45"/>
  <c r="P45" s="1"/>
  <c r="S45"/>
  <c r="T45"/>
  <c r="L44"/>
  <c r="M44"/>
  <c r="P44" s="1"/>
  <c r="S44"/>
  <c r="T44"/>
  <c r="L43"/>
  <c r="M43"/>
  <c r="P43" s="1"/>
  <c r="S43"/>
  <c r="T43"/>
  <c r="L42"/>
  <c r="M42"/>
  <c r="P42" s="1"/>
  <c r="S42"/>
  <c r="T42"/>
  <c r="S41"/>
  <c r="T41"/>
  <c r="L41"/>
  <c r="M41"/>
  <c r="P41" s="1"/>
  <c r="L40"/>
  <c r="M40"/>
  <c r="P40" s="1"/>
  <c r="S40"/>
  <c r="T40"/>
  <c r="S39"/>
  <c r="T5"/>
  <c r="S5"/>
  <c r="M5"/>
  <c r="P5" s="1"/>
  <c r="L5"/>
  <c r="M39"/>
  <c r="P39" s="1"/>
  <c r="M48"/>
  <c r="P48" s="1"/>
  <c r="T7"/>
  <c r="S7"/>
  <c r="M7"/>
  <c r="P7" s="1"/>
  <c r="L7"/>
  <c r="T4"/>
  <c r="S4"/>
  <c r="M4"/>
  <c r="P4" s="1"/>
  <c r="L4"/>
  <c r="T6"/>
  <c r="S6"/>
  <c r="M6"/>
  <c r="P6" s="1"/>
  <c r="L6"/>
  <c r="L29"/>
  <c r="M29"/>
  <c r="P29" s="1"/>
  <c r="S29"/>
  <c r="T29"/>
  <c r="L28"/>
  <c r="M28"/>
  <c r="P28" s="1"/>
  <c r="S28"/>
  <c r="T28"/>
  <c r="L27"/>
  <c r="M27"/>
  <c r="P27" s="1"/>
  <c r="S27"/>
  <c r="T27"/>
  <c r="L26"/>
  <c r="M26"/>
  <c r="P26" s="1"/>
  <c r="S26"/>
  <c r="T26"/>
  <c r="L25"/>
  <c r="M25"/>
  <c r="P25" s="1"/>
  <c r="S25"/>
  <c r="T25"/>
  <c r="L24"/>
  <c r="M24"/>
  <c r="P24" s="1"/>
  <c r="S24"/>
  <c r="T24"/>
  <c r="L23"/>
  <c r="M23"/>
  <c r="P23" s="1"/>
  <c r="S23"/>
  <c r="T23"/>
  <c r="L22"/>
  <c r="M22"/>
  <c r="P22" s="1"/>
  <c r="S22"/>
  <c r="T22"/>
  <c r="L21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L15"/>
  <c r="M15"/>
  <c r="P15" s="1"/>
  <c r="S15"/>
  <c r="T15"/>
  <c r="L14"/>
  <c r="M14"/>
  <c r="P14" s="1"/>
  <c r="S14"/>
  <c r="T14"/>
  <c r="L13"/>
  <c r="M13"/>
  <c r="P13" s="1"/>
  <c r="S13"/>
  <c r="T13"/>
  <c r="L12"/>
  <c r="M12"/>
  <c r="P12" s="1"/>
  <c r="S12"/>
  <c r="T12"/>
  <c r="L11"/>
  <c r="M11"/>
  <c r="P11" s="1"/>
  <c r="S11"/>
  <c r="T11"/>
  <c r="S10"/>
  <c r="L10"/>
  <c r="M10"/>
  <c r="P10" s="1"/>
  <c r="S9"/>
  <c r="S8"/>
  <c r="S3"/>
  <c r="L3"/>
  <c r="T3"/>
  <c r="M8"/>
  <c r="P8" s="1"/>
  <c r="M9"/>
  <c r="P9" s="1"/>
  <c r="M3"/>
  <c r="T49"/>
  <c r="L49"/>
  <c r="T48"/>
  <c r="L48"/>
  <c r="T39"/>
  <c r="L39"/>
  <c r="T10"/>
  <c r="T9"/>
  <c r="L9"/>
  <c r="T8"/>
  <c r="L8"/>
  <c r="R19" i="1"/>
  <c r="Q19"/>
  <c r="N19"/>
  <c r="K19"/>
  <c r="K34"/>
  <c r="N34"/>
  <c r="Q34"/>
  <c r="R34"/>
  <c r="K33"/>
  <c r="N33"/>
  <c r="Q33"/>
  <c r="R33"/>
  <c r="K32"/>
  <c r="N32"/>
  <c r="Q32"/>
  <c r="R32"/>
  <c r="K31"/>
  <c r="N31"/>
  <c r="Q31"/>
  <c r="R31"/>
  <c r="K30"/>
  <c r="N30"/>
  <c r="Q30"/>
  <c r="R30"/>
  <c r="K29"/>
  <c r="N29"/>
  <c r="Q29"/>
  <c r="R29"/>
  <c r="K28"/>
  <c r="N28"/>
  <c r="Q28"/>
  <c r="R28"/>
  <c r="Q27"/>
  <c r="K23"/>
  <c r="N23"/>
  <c r="Q23"/>
  <c r="R23"/>
  <c r="K22"/>
  <c r="N22"/>
  <c r="Q22"/>
  <c r="R22"/>
  <c r="K21"/>
  <c r="N21"/>
  <c r="Q21"/>
  <c r="R21"/>
  <c r="Q20"/>
  <c r="K18"/>
  <c r="N18"/>
  <c r="Q18"/>
  <c r="R18"/>
  <c r="K17"/>
  <c r="N17"/>
  <c r="Q17"/>
  <c r="R17"/>
  <c r="K16"/>
  <c r="N16"/>
  <c r="Q16"/>
  <c r="R16"/>
  <c r="K15"/>
  <c r="N15"/>
  <c r="Q15"/>
  <c r="R15"/>
  <c r="K14"/>
  <c r="N14"/>
  <c r="Q14"/>
  <c r="R14"/>
  <c r="K13"/>
  <c r="N13"/>
  <c r="Q13"/>
  <c r="R13"/>
  <c r="K12"/>
  <c r="N12"/>
  <c r="Q12"/>
  <c r="R12"/>
  <c r="Q11"/>
  <c r="K11"/>
  <c r="Q10"/>
  <c r="K10"/>
  <c r="Q9"/>
  <c r="K9"/>
  <c r="Q8"/>
  <c r="R3"/>
  <c r="R4"/>
  <c r="R5"/>
  <c r="R6"/>
  <c r="R7"/>
  <c r="R24"/>
  <c r="R25"/>
  <c r="R26"/>
  <c r="R8"/>
  <c r="R9"/>
  <c r="R10"/>
  <c r="R11"/>
  <c r="R20"/>
  <c r="R27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2"/>
  <c r="N9"/>
  <c r="N10"/>
  <c r="N11"/>
  <c r="N20"/>
  <c r="N2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"/>
  <c r="K20"/>
  <c r="K27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"/>
  <c r="Q3"/>
  <c r="Q4"/>
  <c r="Q5"/>
  <c r="Q6"/>
  <c r="Q7"/>
  <c r="Q24"/>
  <c r="Q25"/>
  <c r="Q26"/>
  <c r="Q2"/>
  <c r="P3" i="2" l="1"/>
</calcChain>
</file>

<file path=xl/sharedStrings.xml><?xml version="1.0" encoding="utf-8"?>
<sst xmlns="http://schemas.openxmlformats.org/spreadsheetml/2006/main" count="5848" uniqueCount="1208">
  <si>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</si>
  <si>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</si>
  <si>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</si>
  <si>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</si>
  <si>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</si>
  <si>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</si>
  <si>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</si>
  <si>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</si>
  <si>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</si>
  <si>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</si>
  <si>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</si>
  <si>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</si>
  <si>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</si>
  <si>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</si>
  <si>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</si>
  <si>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</si>
  <si>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</si>
  <si>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</si>
  <si>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</si>
  <si>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</si>
  <si>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</si>
  <si>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</si>
  <si>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</si>
  <si>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</si>
  <si>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</si>
  <si>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</si>
  <si>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</si>
  <si>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</si>
  <si>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</si>
  <si>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</si>
  <si>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</si>
  <si>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</si>
  <si>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</si>
  <si>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</si>
  <si>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</si>
  <si>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</si>
  <si>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</si>
  <si>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</si>
  <si>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</si>
  <si>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</si>
  <si>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</si>
  <si>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</si>
  <si>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</si>
  <si>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</si>
  <si>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</si>
  <si>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</si>
  <si>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</si>
  <si>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</si>
  <si>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</si>
  <si>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</si>
  <si>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</si>
  <si>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</si>
  <si>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</si>
  <si>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</si>
  <si>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</si>
  <si>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</si>
  <si>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</si>
  <si>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</si>
  <si>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</si>
  <si>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</si>
  <si>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</si>
  <si>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</si>
  <si>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</si>
  <si>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</si>
  <si>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</si>
  <si>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</si>
  <si>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</si>
  <si>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</si>
  <si>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</si>
  <si>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</si>
  <si>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</si>
  <si>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</si>
  <si>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</si>
  <si>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</si>
  <si>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</si>
  <si>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</si>
  <si>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</si>
  <si>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</si>
  <si>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</si>
  <si>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</si>
  <si>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</si>
  <si>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</si>
  <si>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</si>
  <si>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</si>
  <si>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</si>
  <si>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</si>
  <si>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</si>
  <si>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</si>
  <si>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</si>
  <si>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</si>
  <si>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</si>
  <si>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</si>
  <si>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</si>
  <si>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</si>
  <si>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</si>
  <si>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</si>
  <si>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</si>
  <si>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</si>
  <si>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</si>
  <si>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</si>
  <si>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</si>
  <si>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</si>
  <si>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</si>
  <si>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</si>
  <si>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</si>
  <si>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</si>
  <si>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</si>
  <si>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</si>
  <si>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</si>
  <si>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</si>
  <si>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</si>
  <si>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</si>
  <si>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</si>
  <si>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</si>
  <si>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</si>
  <si>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</si>
  <si>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</si>
  <si>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</si>
  <si>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</si>
  <si>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</si>
  <si>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</si>
  <si>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</si>
  <si>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</si>
  <si>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</si>
  <si>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</si>
  <si>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</si>
  <si>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</si>
  <si>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</si>
  <si>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</si>
  <si>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</si>
  <si>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</si>
  <si>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</si>
  <si>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</si>
  <si>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</si>
  <si>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</si>
  <si>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</si>
  <si>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</si>
  <si>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</si>
  <si>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</si>
  <si>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</si>
  <si>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</si>
  <si>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</si>
  <si>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</si>
  <si>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</si>
  <si>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</si>
  <si>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</si>
  <si>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</si>
  <si>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</si>
  <si>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</si>
  <si>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</si>
  <si>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</si>
  <si>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</si>
  <si>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</si>
  <si>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</si>
  <si>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</si>
  <si>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</si>
  <si>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</si>
  <si>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</si>
  <si>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</si>
  <si>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</si>
  <si>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</si>
  <si>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</si>
  <si>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</si>
  <si>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</si>
  <si>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</si>
  <si>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</si>
  <si>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</si>
  <si>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</si>
  <si>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</si>
  <si>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</si>
  <si>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</si>
  <si>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</si>
  <si>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</si>
  <si>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</si>
  <si>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</si>
  <si>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</si>
  <si>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</si>
  <si>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</si>
  <si>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</si>
  <si>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</si>
  <si>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</si>
  <si>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</si>
  <si>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</si>
  <si>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</si>
  <si>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</si>
  <si>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</si>
  <si>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</si>
  <si>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</si>
  <si>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</si>
  <si>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</si>
  <si>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</si>
  <si>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</si>
  <si>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</si>
  <si>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</si>
  <si>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</si>
  <si>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</si>
  <si>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</si>
  <si>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</si>
  <si>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</si>
  <si>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</si>
  <si>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</si>
  <si>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</si>
  <si>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</si>
  <si>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</si>
  <si>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</si>
  <si>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</si>
  <si>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</si>
  <si>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</si>
  <si>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</si>
  <si>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</si>
  <si>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</si>
  <si>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</si>
  <si>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</si>
  <si>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</si>
  <si>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</si>
  <si>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</si>
  <si>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</si>
  <si>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</si>
  <si>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</si>
  <si>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</si>
  <si>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</si>
  <si>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</si>
  <si>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</si>
  <si>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</si>
  <si>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</si>
  <si>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</si>
  <si>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</si>
  <si>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</si>
  <si>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</si>
  <si>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</si>
  <si>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</si>
  <si>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</si>
  <si>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</si>
  <si>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</si>
  <si>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</si>
  <si>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</si>
  <si>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</si>
  <si>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</si>
  <si>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</si>
  <si>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</si>
  <si>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</si>
  <si>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</si>
  <si>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</si>
  <si>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</si>
  <si>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</si>
  <si>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</si>
  <si>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</si>
  <si>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</si>
  <si>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</si>
  <si>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</si>
  <si>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</si>
  <si>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</si>
  <si>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</si>
  <si>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</si>
  <si>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</si>
  <si>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</si>
  <si>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</si>
  <si>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</si>
  <si>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</si>
  <si>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</si>
  <si>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</si>
  <si>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</si>
  <si>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</si>
  <si>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</si>
  <si>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</si>
  <si>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</si>
  <si>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</si>
  <si>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</si>
  <si>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</si>
  <si>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</si>
  <si>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</si>
  <si>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</si>
  <si>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</si>
  <si>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</si>
  <si>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</si>
  <si>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</si>
  <si>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</si>
  <si>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</si>
  <si>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</si>
  <si>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</si>
  <si>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</si>
  <si>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</si>
  <si>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</si>
  <si>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</si>
  <si>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</si>
  <si>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</si>
  <si>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</si>
  <si>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</si>
  <si>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</si>
  <si>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</si>
  <si>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</si>
  <si>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</si>
  <si>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</si>
  <si>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</si>
  <si>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</si>
  <si>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</si>
  <si>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</si>
  <si>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</si>
  <si>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</si>
  <si>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</si>
  <si>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</si>
  <si>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</si>
  <si>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</si>
  <si>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</si>
  <si>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</si>
  <si>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</si>
  <si>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</si>
  <si>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</si>
  <si>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</si>
  <si>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</si>
  <si>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</si>
  <si>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</si>
  <si>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</si>
  <si>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</si>
  <si>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</si>
  <si>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</si>
  <si>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</si>
  <si>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</si>
  <si>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</si>
  <si>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</si>
  <si>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</si>
  <si>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</si>
  <si>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</si>
  <si>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</si>
  <si>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</si>
  <si>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</si>
  <si>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</si>
  <si>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</si>
  <si>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</si>
  <si>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</si>
  <si>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</si>
  <si>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</si>
  <si>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</si>
  <si>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</si>
  <si>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</si>
  <si>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</si>
  <si>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</si>
  <si>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</si>
  <si>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</si>
  <si>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</si>
  <si>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</si>
  <si>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</si>
  <si>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</si>
  <si>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</si>
  <si>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</si>
  <si>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</si>
  <si>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</si>
  <si>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</si>
  <si>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</si>
  <si>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</si>
  <si>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</si>
  <si>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</si>
  <si>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</si>
  <si>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</si>
  <si>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</si>
  <si>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</si>
  <si>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</si>
  <si>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</si>
  <si>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</si>
  <si>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</si>
  <si>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</si>
  <si>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</si>
  <si>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</si>
  <si>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</si>
  <si>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</si>
  <si>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</si>
  <si>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</si>
  <si>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</si>
  <si>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</si>
  <si>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</si>
  <si>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</si>
  <si>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</si>
  <si>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</si>
  <si>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</si>
  <si>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</si>
  <si>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</si>
  <si>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</si>
  <si>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</si>
  <si>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</si>
  <si>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</si>
  <si>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</si>
  <si>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</si>
  <si>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</si>
  <si>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</si>
  <si>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</si>
  <si>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</si>
  <si>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</si>
  <si>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</si>
  <si>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</si>
  <si>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</si>
  <si>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</si>
  <si>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</si>
  <si>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</si>
  <si>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</si>
  <si>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</si>
  <si>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</si>
  <si>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</si>
  <si>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</si>
  <si>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</si>
  <si>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</si>
  <si>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</si>
  <si>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</si>
  <si>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</si>
  <si>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</si>
  <si>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</si>
  <si>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</si>
  <si>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</si>
  <si>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</si>
  <si>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</si>
  <si>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</si>
  <si>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</si>
  <si>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</si>
  <si>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</si>
  <si>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</si>
  <si>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</si>
  <si>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</si>
  <si>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</si>
  <si>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</si>
  <si>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</si>
  <si>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</si>
  <si>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</si>
  <si>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</si>
  <si>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</si>
  <si>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</si>
  <si>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</si>
  <si>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</si>
  <si>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</si>
  <si>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</si>
  <si>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</si>
  <si>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</si>
  <si>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</si>
  <si>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</si>
  <si>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</si>
  <si>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</si>
  <si>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</si>
  <si>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</si>
  <si>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</si>
  <si>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</si>
  <si>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</si>
  <si>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</si>
  <si>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</si>
  <si>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</si>
  <si>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</si>
  <si>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</si>
  <si>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</si>
  <si>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</si>
  <si>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</si>
  <si>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</si>
  <si>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</si>
  <si>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</si>
  <si>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</si>
  <si>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</si>
  <si>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</si>
  <si>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</si>
  <si>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</si>
  <si>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</si>
  <si>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</si>
  <si>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</si>
  <si>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</si>
  <si>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</si>
  <si>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</si>
  <si>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</si>
  <si>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</si>
  <si>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</si>
  <si>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</si>
  <si>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</si>
  <si>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</si>
  <si>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</si>
  <si>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</si>
  <si>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</si>
  <si>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</si>
  <si>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</si>
  <si>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</si>
  <si>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</si>
  <si>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</si>
  <si>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</si>
  <si>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</si>
  <si>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</si>
  <si>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</si>
  <si>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</si>
  <si>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</si>
  <si>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</si>
  <si>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</si>
  <si>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</si>
  <si>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</si>
  <si>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</si>
  <si>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</si>
  <si>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</si>
  <si>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</si>
  <si>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</si>
  <si>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</si>
  <si>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</si>
  <si>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</si>
  <si>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</si>
  <si>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</si>
  <si>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</si>
  <si>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</si>
  <si>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</si>
  <si>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</si>
  <si>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</si>
  <si>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</si>
  <si>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</si>
  <si>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</si>
  <si>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</si>
  <si>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</si>
  <si>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</si>
  <si>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</si>
  <si>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</si>
  <si>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</si>
  <si>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</si>
  <si>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</si>
  <si>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</si>
  <si>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</si>
  <si>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</si>
  <si>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</si>
  <si>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</si>
  <si>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</si>
  <si>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</si>
  <si>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</si>
  <si>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</si>
  <si>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</si>
  <si>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</si>
  <si>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</si>
  <si>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</si>
  <si>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</si>
  <si>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</si>
  <si>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</si>
  <si>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</si>
  <si>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</si>
  <si>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</si>
  <si>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</si>
  <si>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</si>
  <si>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</si>
  <si>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</si>
  <si>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</si>
  <si>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</si>
  <si>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</si>
  <si>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</si>
  <si>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</si>
  <si>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</si>
  <si>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</si>
  <si>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</si>
  <si>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</si>
  <si>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</si>
  <si>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</si>
  <si>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</si>
  <si>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</si>
  <si>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</si>
  <si>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</si>
  <si>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</si>
  <si>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</si>
  <si>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</si>
  <si>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</si>
  <si>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</si>
  <si>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</si>
  <si>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</si>
  <si>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</si>
  <si>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</si>
  <si>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</si>
  <si>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</si>
  <si>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</si>
  <si>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</si>
  <si>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</si>
  <si>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</si>
  <si>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</si>
  <si>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</si>
  <si>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</si>
  <si>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</si>
  <si>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</si>
  <si>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</si>
  <si>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</si>
  <si>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</si>
  <si>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</si>
  <si>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</si>
  <si>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</si>
  <si>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</si>
  <si>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</si>
  <si>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</si>
  <si>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</si>
  <si>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</si>
  <si>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</si>
  <si>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</si>
  <si>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</si>
  <si>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</si>
  <si>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</si>
  <si>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</si>
  <si>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</si>
  <si>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</si>
  <si>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</si>
  <si>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</si>
  <si>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</si>
  <si>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</si>
  <si>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</si>
  <si>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</si>
  <si>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</si>
  <si>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</si>
  <si>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</si>
  <si>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</si>
  <si>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</si>
  <si>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</si>
  <si>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</si>
  <si>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</si>
  <si>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</si>
  <si>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</si>
  <si>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</si>
  <si>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</si>
  <si>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</si>
  <si>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</si>
  <si>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</si>
  <si>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</si>
  <si>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</si>
  <si>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</si>
  <si>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</si>
  <si>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</si>
  <si>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</si>
  <si>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</si>
  <si>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</si>
  <si>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</si>
  <si>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</si>
  <si>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</si>
  <si>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</si>
  <si>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</si>
  <si>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</si>
  <si>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</si>
  <si>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</si>
  <si>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</si>
  <si>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</si>
  <si>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</si>
  <si>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</si>
  <si>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</si>
  <si>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</si>
  <si>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</si>
  <si>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</si>
  <si>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</si>
  <si>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</si>
  <si>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</si>
  <si>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</si>
  <si>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</si>
  <si>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</si>
  <si>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</si>
  <si>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</si>
  <si>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</si>
  <si>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</si>
  <si>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</si>
  <si>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</si>
  <si>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</si>
  <si>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</si>
  <si>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</si>
  <si>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</si>
  <si>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</si>
  <si>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</si>
  <si>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</si>
  <si>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</si>
  <si>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</si>
  <si>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</si>
  <si>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</si>
  <si>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</si>
  <si>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</si>
  <si>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</si>
  <si>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</si>
  <si>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</si>
  <si>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</si>
  <si>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</si>
  <si>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</si>
  <si>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</si>
  <si>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</si>
  <si>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</si>
  <si>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</si>
  <si>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</si>
  <si>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</si>
  <si>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</si>
  <si>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</si>
  <si>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</si>
  <si>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</si>
  <si>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</si>
  <si>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</si>
  <si>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</si>
  <si>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</si>
  <si>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</si>
  <si>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</si>
  <si>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</si>
  <si>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</si>
  <si>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</si>
  <si>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</si>
  <si>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</si>
  <si>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</si>
  <si>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</si>
  <si>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</si>
  <si>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</si>
  <si>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</si>
  <si>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</si>
  <si>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</si>
  <si>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</si>
  <si>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</si>
  <si>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</si>
  <si>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</si>
  <si>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</si>
  <si>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</si>
  <si>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</si>
  <si>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</si>
  <si>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</si>
  <si>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</si>
  <si>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</si>
  <si>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</si>
  <si>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</si>
  <si>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</si>
  <si>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</si>
  <si>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</si>
  <si>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</si>
  <si>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</si>
  <si>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</si>
  <si>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</si>
  <si>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</si>
  <si>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</si>
  <si>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</si>
  <si>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</si>
  <si>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</si>
  <si>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</si>
  <si>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</si>
  <si>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</si>
  <si>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</si>
  <si>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</si>
  <si>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</si>
  <si>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</si>
  <si>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</si>
  <si>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</si>
  <si>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</si>
  <si>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</si>
  <si>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</si>
  <si>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</si>
  <si>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</si>
  <si>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</si>
  <si>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</si>
  <si>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</si>
  <si>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</si>
  <si>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</si>
  <si>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</si>
  <si>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</si>
  <si>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</si>
  <si>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</si>
  <si>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</si>
  <si>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</si>
  <si>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</si>
  <si>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</si>
  <si>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</si>
  <si>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</si>
  <si>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</si>
  <si>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</si>
  <si>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</si>
  <si>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</si>
  <si>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</si>
  <si>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</si>
  <si>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</si>
  <si>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</si>
  <si>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</si>
  <si>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</si>
  <si>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</si>
  <si>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</si>
  <si>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</si>
  <si>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</si>
  <si>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</si>
  <si>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</si>
  <si>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</si>
  <si>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</si>
  <si>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</si>
  <si>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</si>
  <si>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</si>
  <si>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</si>
  <si>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</si>
  <si>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</si>
  <si>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</si>
  <si>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</si>
  <si>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</si>
  <si>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</si>
  <si>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</si>
  <si>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</si>
  <si>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</si>
  <si>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</si>
  <si>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</si>
  <si>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</si>
  <si>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</si>
  <si>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</si>
  <si>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</si>
  <si>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</si>
  <si>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</si>
  <si>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</si>
  <si>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</si>
  <si>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</si>
  <si>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</si>
  <si>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</si>
  <si>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</si>
  <si>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</si>
  <si>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</si>
  <si>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</si>
  <si>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</si>
  <si>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</si>
  <si>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</si>
  <si>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</si>
  <si>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</si>
  <si>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</si>
  <si>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</si>
  <si>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</si>
  <si>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</si>
  <si>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</si>
  <si>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</si>
  <si>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</si>
  <si>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</si>
  <si>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</si>
  <si>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</si>
  <si>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</si>
  <si>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</si>
  <si>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</si>
  <si>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</si>
  <si>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</si>
  <si>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</si>
  <si>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</si>
  <si>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</si>
  <si>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</si>
  <si>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</si>
  <si>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</si>
  <si>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</si>
  <si>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</si>
  <si>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</si>
  <si>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</si>
  <si>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</si>
  <si>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</si>
  <si>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</si>
  <si>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</si>
  <si>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</si>
  <si>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</si>
  <si>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</si>
  <si>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</si>
  <si>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</si>
  <si>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</si>
  <si>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</si>
  <si>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</si>
  <si>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</si>
  <si>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</si>
  <si>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</si>
  <si>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</si>
  <si>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</si>
  <si>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</si>
  <si>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</si>
  <si>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</si>
  <si>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</si>
  <si>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</si>
  <si>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</si>
  <si>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</si>
  <si>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</si>
  <si>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</si>
  <si>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</si>
  <si>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</si>
  <si>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</si>
  <si>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</si>
  <si>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</si>
  <si>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</si>
  <si>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</si>
  <si>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</si>
  <si>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</si>
  <si>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</si>
  <si>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</si>
  <si>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</si>
  <si>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</si>
  <si>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</si>
  <si>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</si>
  <si>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</si>
  <si>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</si>
  <si>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</si>
  <si>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</si>
  <si>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</si>
  <si>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</si>
  <si>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</si>
  <si>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</si>
  <si>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</si>
  <si>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</si>
  <si>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</si>
  <si>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</si>
  <si>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</si>
  <si>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</si>
  <si>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</si>
  <si>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</si>
  <si>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</si>
  <si>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</si>
  <si>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</si>
  <si>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</si>
  <si>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</si>
  <si>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</si>
  <si>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</si>
  <si>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</si>
  <si>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</si>
  <si>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</si>
  <si>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</si>
  <si>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</si>
  <si>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</si>
  <si>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</si>
  <si>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</si>
  <si>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</si>
  <si>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</si>
  <si>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</si>
  <si>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</si>
  <si>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</si>
  <si>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</si>
  <si>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</si>
  <si>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</si>
  <si>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</si>
  <si>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</si>
  <si>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</si>
  <si>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</si>
  <si>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</si>
  <si>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</si>
  <si>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</si>
  <si>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</si>
  <si>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</si>
  <si>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</si>
  <si>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</si>
  <si>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</si>
  <si>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</si>
  <si>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</si>
  <si>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</si>
  <si>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</si>
  <si>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</si>
  <si>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</si>
  <si>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</si>
  <si>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</si>
  <si>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</si>
  <si>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</si>
  <si>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</si>
  <si>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</si>
  <si>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</si>
  <si>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</si>
  <si>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</si>
  <si>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</si>
  <si>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</si>
  <si>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</si>
  <si>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</si>
  <si>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</si>
  <si>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</si>
  <si>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</si>
  <si>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</si>
  <si>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</si>
  <si>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</si>
  <si>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</si>
  <si>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</si>
  <si>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</si>
  <si>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</si>
  <si>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</si>
  <si>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</si>
  <si>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</si>
  <si>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武汉丰树外单分拣</t>
  </si>
  <si>
    <t>亚洲一号园区</t>
  </si>
  <si>
    <t>武汉亚一分拣中心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</si>
  <si>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</si>
  <si>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</si>
  <si>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</si>
  <si>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</si>
  <si>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</si>
  <si>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</si>
  <si>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</si>
  <si>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</si>
  <si>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</si>
  <si>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</si>
  <si>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</si>
  <si>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</si>
  <si>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</si>
  <si>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</si>
  <si>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</si>
  <si>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</si>
  <si>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3CA数码通讯仓1号库</t>
  </si>
  <si>
    <t>外单分拣</t>
  </si>
  <si>
    <t>五号库</t>
  </si>
  <si>
    <t>计数项:委托书单号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</si>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</sst>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5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</cellXfs>
  <cellStyles count="21">
    <cellStyle name="常规" xfId="0" builtinId="0"/>
    <cellStyle name="常规 2" xfId="4"/>
    <cellStyle name="常规 2 2" xfId="2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8" xfId="11"/>
    <cellStyle name="常规 8 2" xfId="20"/>
    <cellStyle name="常规 8 3" xfId="18"/>
    <cellStyle name="常规 9" xfId="1"/>
    <cellStyle name="常规 9 2" xfId="19"/>
  </cellStyles>
  <dxfs count="194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[4月摆渡报表.xlsx]Sheet2!数据透视表2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Sheet2!$B$1:$B$2</c:f>
              <c:strCache>
                <c:ptCount val="1"/>
                <c:pt idx="0">
                  <c:v>常福园区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1">
                  <c:v>8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F1-4B81-B114-DF579F74452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丰树园区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2">
                  <c:v>43</c:v>
                </c:pt>
                <c:pt idx="4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4FF1-4B81-B114-DF579F74452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欣程园区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1">
                  <c:v>9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4FF1-4B81-B114-DF579F74452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亚洲一号三期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5"/>
                <c:pt idx="0">
                  <c:v>13</c:v>
                </c:pt>
                <c:pt idx="2">
                  <c:v>24</c:v>
                </c:pt>
                <c:pt idx="4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4FF1-4B81-B114-DF579F74452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亚洲一号园区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3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4FF1-4B81-B114-DF579F74452B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亚洲一园区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4FF1-4B81-B114-DF579F74452B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亚洲园区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4FF1-4B81-B114-DF579F74452B}"/>
            </c:ext>
          </c:extLst>
        </c:ser>
        <c:gapWidth val="219"/>
        <c:overlap val="-27"/>
        <c:axId val="72536448"/>
        <c:axId val="72537984"/>
      </c:barChart>
      <c:catAx>
        <c:axId val="725364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37984"/>
        <c:crosses val="autoZero"/>
        <c:auto val="1"/>
        <c:lblAlgn val="ctr"/>
        <c:lblOffset val="100"/>
      </c:catAx>
      <c:valAx>
        <c:axId val="72537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98892939818" createdVersion="6" refreshedVersion="6" minRefreshableVersion="3" recordCount="242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/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d v="2018-04-01T00:00:00"/>
    <s v="王成"/>
    <d v="1899-12-30T18:02:00"/>
    <d v="1899-12-30T19:55:00"/>
    <x v="0"/>
    <x v="0"/>
    <s v="丰树园区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s v="丰树园区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s v="丰树园区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s v="丰树园区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s v="丰树园区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s v="丰树园区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s v="亚洲一号园区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s v="亚洲一号园区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s v="亚洲一号园区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s v="亚洲一号园区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s v="亚洲一号园区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s v="亚洲一号园区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s v="亚洲一号园区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s v="亚洲一号园区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s v="亚洲一号园区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s v="亚洲一号园区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s v="亚洲一号园区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s v="丰树园区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s v="丰树园区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s v="丰树园区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s v="丰树园区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s v="丰树园区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s v="丰树园区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s v="丰树园区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s v="丰树园区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s v="亚洲一号园区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s v="亚洲一号园区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s v="亚洲一号园区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s v="亚洲一号园区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s v="亚洲一号园区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s v="亚洲一号园区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s v="亚洲一号园区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s v="亚洲一号园区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s v="丰树园区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s v="丰树园区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s v="丰树园区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s v="丰树园区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s v="丰树园区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s v="亚洲一号园区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s v="亚洲一号园区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s v="亚洲一号园区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s v="亚洲一号园区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s v="亚洲一号园区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s v="亚洲一号园区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s v="亚洲一号园区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s v="亚洲一号园区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s v="亚洲一号园区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s v="亚洲一号园区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s v="亚洲一号园区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s v="亚洲一号园区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s v="亚洲一号园区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s v="亚洲一号园区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s v="亚洲一号园区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s v="亚洲一号园区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s v="亚洲一号园区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s v="亚洲一号园区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s v="亚洲一号园区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s v="亚洲一号园区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s v="亚洲一号园区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s v="亚洲一号园区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s v="亚洲一号园区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s v="亚洲一号园区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s v="丰树园区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s v="丰树园区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s v="丰树园区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s v="丰树园区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s v="丰树园区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s v="丰树园区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s v="丰树园区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s v="亚洲一号园区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s v="亚洲一号园区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s v="亚洲一号园区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s v="亚洲一号园区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s v="亚洲一号园区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s v="亚洲一号园区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s v="亚洲一号园区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s v="亚洲一号园区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s v="亚洲一号园区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s v="亚洲一号园区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s v="亚洲一号园区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s v="亚洲一号园区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s v="亚洲一号园区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s v="亚洲一号园区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s v="亚洲一号园区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s v="亚洲一号园区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s v="亚洲一号园区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s v="亚洲一号园区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s v="亚洲一号园区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s v="亚洲一号园区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s v="亚洲一号园区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s v="亚洲一号园区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s v="亚洲一号园区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s v="亚洲一号园区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s v="亚洲一号园区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s v="亚洲一号园区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s v="亚洲一号园区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s v="丰树园区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s v="丰树园区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s v="丰树园区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s v="丰树园区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s v="丰树园区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s v="丰树园区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s v="丰树园区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s v="丰树园区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s v="丰树园区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s v="丰树园区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s v="丰树园区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s v="丰树园区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s v="亚洲一号园区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s v="亚洲一号园区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s v="亚洲一号园区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s v="亚洲一号园区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s v="亚洲一号园区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s v="亚洲一号园区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s v="亚洲一号园区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s v="亚洲一号园区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s v="亚洲一号园区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s v="亚洲一号园区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s v="亚洲一号园区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s v="亚洲一号园区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s v="亚洲一号园区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s v="亚洲一号园区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s v="亚洲一号园区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s v="亚洲一号园区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s v="亚洲一号园区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s v="亚洲一号园区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s v="亚洲一号园区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s v="亚洲一号园区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s v="亚洲一号园区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s v="丰树园区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s v="丰树园区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s v="丰树园区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s v="丰树园区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s v="丰树园区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s v="丰树园区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s v="丰树园区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s v="丰树园区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s v="丰树园区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s v="丰树园区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s v="丰树园区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s v="亚洲一号园区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s v="亚洲一号园区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s v="亚洲一号园区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s v="亚洲一号园区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s v="亚洲一号园区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s v="亚洲一号园区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s v="亚洲一号园区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s v="亚洲一号园区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s v="亚洲一号园区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s v="亚洲一号园区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s v="亚洲一号园区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s v="亚洲一号园区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s v="亚洲一号园区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s v="亚洲一号园区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s v="亚洲一号园区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s v="亚洲一号园区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s v="亚洲一号园区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s v="亚洲一号园区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s v="亚洲一号园区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s v="丰树园区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s v="丰树园区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s v="丰树园区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s v="丰树园区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s v="丰树园区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s v="丰树园区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s v="丰树园区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s v="丰树园区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s v="亚洲一号园区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s v="亚洲一号园区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s v="亚洲一号园区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s v="亚洲一号园区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s v="亚洲一号园区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s v="亚洲一号园区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s v="亚洲一号园区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s v="亚洲一号园区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s v="亚洲一号园区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s v="亚洲一号园区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s v="亚洲一号园区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s v="亚洲一号园区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s v="亚洲一号园区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s v="亚洲一号园区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s v="亚洲一号园区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s v="亚洲一号园区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s v="亚洲一号园区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s v="亚洲一号园区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s v="亚洲一号园区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s v="亚洲一号园区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s v="亚洲一号园区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s v="丰树园区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s v="丰树园区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s v="丰树园区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s v="丰树园区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s v="丰树园区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s v="丰树园区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s v="丰树园区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s v="丰树园区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s v="丰树园区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s v="丰树园区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s v="丰树园区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s v="亚洲一号园区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s v="亚洲一号园区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s v="亚洲一号园区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s v="亚洲一号园区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s v="亚洲一号园区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s v="亚洲一号园区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s v="亚洲一号园区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s v="亚洲一号园区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s v="亚洲一号园区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s v="亚洲一号园区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s v="亚洲一号园区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s v="亚洲一号园区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s v="亚洲一号园区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s v="亚洲一号园区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s v="亚洲一号园区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s v="亚洲一号园区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s v="亚洲一号园区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s v="亚洲一号园区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s v="亚洲一号园区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s v="丰树园区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s v="丰树园区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s v="丰树园区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s v="丰树园区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s v="丰树园区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s v="丰树园区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s v="丰树园区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s v="丰树园区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s v="亚洲一号园区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s v="亚洲一号园区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s v="亚洲一号园区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s v="亚洲一号园区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s v="亚洲一号园区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s v="亚洲一号园区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s v="亚洲一号园区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s v="亚洲一号园区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s v="亚洲一号园区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s v="亚洲一号园区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s v="亚洲一号园区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s v="亚洲一号园区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s v="亚洲一号园区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s v="亚洲一号园区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s v="亚洲一号园区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s v="亚洲一号园区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I8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委托书单号" fld="8" subtotal="count" baseField="0" baseItem="0"/>
  </dataFields>
  <chartFormats count="8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9"/>
  <sheetViews>
    <sheetView topLeftCell="G1" workbookViewId="0">
      <selection activeCell="L11" sqref="L1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179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175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1078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181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169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511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164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164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164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164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164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164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163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163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163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163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163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166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184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184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184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184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165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165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165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1079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1079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1079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1079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1079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1079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1079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1079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193" priority="2"/>
  </conditionalFormatting>
  <conditionalFormatting sqref="I19:I23">
    <cfRule type="duplicateValues" dxfId="19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L33"/>
  <sheetViews>
    <sheetView zoomScale="78" zoomScaleNormal="78" workbookViewId="0">
      <selection activeCell="A4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customWidth="1"/>
    <col min="16" max="16" width="13.25" style="3" hidden="1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332</v>
      </c>
      <c r="L1" s="21" t="s">
        <v>659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235</v>
      </c>
      <c r="C2" s="10">
        <v>1650</v>
      </c>
      <c r="D2" s="10">
        <v>1834</v>
      </c>
      <c r="E2" s="11" t="s">
        <v>236</v>
      </c>
      <c r="F2" s="11" t="s">
        <v>1072</v>
      </c>
      <c r="G2" s="11" t="s">
        <v>31</v>
      </c>
      <c r="H2" s="11" t="s">
        <v>431</v>
      </c>
      <c r="I2" s="39"/>
      <c r="J2" s="39" t="s">
        <v>1073</v>
      </c>
      <c r="K2" s="10"/>
      <c r="L2" s="10" t="s">
        <v>1144</v>
      </c>
      <c r="M2" s="19" t="s">
        <v>1074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181</v>
      </c>
      <c r="Q2" s="29" t="s">
        <v>197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235</v>
      </c>
      <c r="C3" s="10">
        <v>1750</v>
      </c>
      <c r="D3" s="10">
        <v>1926</v>
      </c>
      <c r="E3" s="11" t="s">
        <v>236</v>
      </c>
      <c r="F3" s="11" t="s">
        <v>1072</v>
      </c>
      <c r="G3" s="11" t="s">
        <v>31</v>
      </c>
      <c r="H3" s="11" t="s">
        <v>431</v>
      </c>
      <c r="I3" s="39"/>
      <c r="J3" s="39" t="s">
        <v>1096</v>
      </c>
      <c r="K3" s="10"/>
      <c r="L3" s="10" t="s">
        <v>1145</v>
      </c>
      <c r="M3" s="19" t="s">
        <v>1097</v>
      </c>
      <c r="N3" s="7" t="str">
        <f t="shared" si="0"/>
        <v>武汉威伟机械</v>
      </c>
      <c r="O3" s="26" t="str">
        <f>VLOOKUP(Q3,ch!$A$1:$B$34,2,0)</f>
        <v>鄂AMR731</v>
      </c>
      <c r="P3" s="10" t="s">
        <v>1141</v>
      </c>
      <c r="Q3" s="29" t="s">
        <v>1098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244</v>
      </c>
      <c r="C4" s="10">
        <v>1929</v>
      </c>
      <c r="D4" s="10">
        <v>2108</v>
      </c>
      <c r="E4" s="11" t="s">
        <v>236</v>
      </c>
      <c r="F4" s="11" t="s">
        <v>1072</v>
      </c>
      <c r="G4" s="11" t="s">
        <v>31</v>
      </c>
      <c r="H4" s="11" t="s">
        <v>431</v>
      </c>
      <c r="I4" s="39"/>
      <c r="J4" s="39" t="s">
        <v>1099</v>
      </c>
      <c r="K4" s="10"/>
      <c r="L4" s="10" t="s">
        <v>1146</v>
      </c>
      <c r="M4" s="19" t="s">
        <v>1100</v>
      </c>
      <c r="N4" s="7" t="str">
        <f t="shared" si="0"/>
        <v>武汉威伟机械</v>
      </c>
      <c r="O4" s="26" t="str">
        <f>VLOOKUP(Q4,ch!$A$1:$B$34,2,0)</f>
        <v>鄂ALU291</v>
      </c>
      <c r="P4" s="10" t="s">
        <v>182</v>
      </c>
      <c r="Q4" s="29" t="s">
        <v>198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244</v>
      </c>
      <c r="C5" s="10">
        <v>1902</v>
      </c>
      <c r="D5" s="10">
        <v>2044</v>
      </c>
      <c r="E5" s="11" t="s">
        <v>236</v>
      </c>
      <c r="F5" s="11" t="s">
        <v>1072</v>
      </c>
      <c r="G5" s="11" t="s">
        <v>31</v>
      </c>
      <c r="H5" s="11" t="s">
        <v>431</v>
      </c>
      <c r="I5" s="39"/>
      <c r="J5" s="39" t="s">
        <v>1105</v>
      </c>
      <c r="K5" s="10"/>
      <c r="L5" s="10" t="s">
        <v>1147</v>
      </c>
      <c r="M5" s="19" t="s">
        <v>1106</v>
      </c>
      <c r="N5" s="7" t="str">
        <f t="shared" si="0"/>
        <v>武汉威伟机械</v>
      </c>
      <c r="O5" s="26" t="str">
        <f>VLOOKUP(Q5,ch!$A$1:$B$34,2,0)</f>
        <v>鄂AZR992</v>
      </c>
      <c r="P5" s="10" t="s">
        <v>184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501</v>
      </c>
      <c r="C6" s="10">
        <v>1920</v>
      </c>
      <c r="D6" s="10">
        <v>2106</v>
      </c>
      <c r="E6" s="11" t="s">
        <v>202</v>
      </c>
      <c r="F6" s="11" t="s">
        <v>1101</v>
      </c>
      <c r="G6" s="11" t="s">
        <v>204</v>
      </c>
      <c r="H6" s="11" t="s">
        <v>431</v>
      </c>
      <c r="I6" s="39"/>
      <c r="J6" s="39" t="s">
        <v>1102</v>
      </c>
      <c r="K6" s="10"/>
      <c r="L6" s="10" t="s">
        <v>1148</v>
      </c>
      <c r="M6" s="19" t="s">
        <v>1103</v>
      </c>
      <c r="N6" s="7" t="str">
        <f t="shared" si="0"/>
        <v>武汉威伟机械</v>
      </c>
      <c r="O6" s="26" t="str">
        <f>VLOOKUP(Q6,ch!$A$1:$B$34,2,0)</f>
        <v>粤BES791</v>
      </c>
      <c r="P6" s="10" t="s">
        <v>1142</v>
      </c>
      <c r="Q6" s="29" t="s">
        <v>1104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210</v>
      </c>
      <c r="F7" s="11" t="s">
        <v>518</v>
      </c>
      <c r="G7" s="11" t="s">
        <v>204</v>
      </c>
      <c r="H7" s="11" t="s">
        <v>431</v>
      </c>
      <c r="I7" s="39"/>
      <c r="J7" s="39" t="s">
        <v>1075</v>
      </c>
      <c r="K7" s="10"/>
      <c r="L7" s="10" t="s">
        <v>1149</v>
      </c>
      <c r="M7" s="19" t="s">
        <v>1081</v>
      </c>
      <c r="N7" s="7" t="str">
        <f t="shared" si="0"/>
        <v>武汉威伟机械</v>
      </c>
      <c r="O7" s="26" t="str">
        <f>VLOOKUP(Q7,ch!$A$1:$B$34,2,0)</f>
        <v>鄂AZV377</v>
      </c>
      <c r="P7" s="10" t="s">
        <v>176</v>
      </c>
      <c r="Q7" s="29" t="s">
        <v>240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1082</v>
      </c>
      <c r="K8" s="10"/>
      <c r="L8" s="10" t="s">
        <v>1150</v>
      </c>
      <c r="M8" s="19" t="s">
        <v>1076</v>
      </c>
      <c r="N8" s="7" t="str">
        <f t="shared" si="0"/>
        <v>武汉威伟机械</v>
      </c>
      <c r="O8" s="26" t="str">
        <f>VLOOKUP(Q8,ch!$A$1:$B$34,2,0)</f>
        <v>鄂ANH299</v>
      </c>
      <c r="P8" s="10" t="s">
        <v>165</v>
      </c>
      <c r="Q8" s="29" t="s">
        <v>1080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1067</v>
      </c>
      <c r="C9" s="10">
        <v>2030</v>
      </c>
      <c r="D9" s="10">
        <v>2119</v>
      </c>
      <c r="E9" s="11" t="s">
        <v>210</v>
      </c>
      <c r="F9" s="11" t="s">
        <v>468</v>
      </c>
      <c r="G9" s="11" t="s">
        <v>204</v>
      </c>
      <c r="H9" s="11" t="s">
        <v>431</v>
      </c>
      <c r="I9" s="39"/>
      <c r="J9" s="39" t="s">
        <v>1107</v>
      </c>
      <c r="K9" s="10"/>
      <c r="L9" s="10" t="s">
        <v>1151</v>
      </c>
      <c r="M9" s="19" t="s">
        <v>1108</v>
      </c>
      <c r="N9" s="7" t="str">
        <f t="shared" si="0"/>
        <v>武汉威伟机械</v>
      </c>
      <c r="O9" s="26" t="str">
        <f>VLOOKUP(Q9,ch!$A$1:$B$34,2,0)</f>
        <v>鄂AZV377</v>
      </c>
      <c r="P9" s="10" t="s">
        <v>176</v>
      </c>
      <c r="Q9" s="29" t="s">
        <v>240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311</v>
      </c>
      <c r="C10" s="10">
        <v>2015</v>
      </c>
      <c r="D10" s="10">
        <v>2052</v>
      </c>
      <c r="E10" s="11" t="s">
        <v>210</v>
      </c>
      <c r="F10" s="11" t="s">
        <v>518</v>
      </c>
      <c r="G10" s="11" t="s">
        <v>204</v>
      </c>
      <c r="H10" s="11" t="s">
        <v>431</v>
      </c>
      <c r="I10" s="39"/>
      <c r="J10" s="39" t="s">
        <v>1111</v>
      </c>
      <c r="K10" s="10"/>
      <c r="L10" s="10" t="s">
        <v>1152</v>
      </c>
      <c r="M10" s="19" t="s">
        <v>1112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166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1113</v>
      </c>
      <c r="C11" s="10">
        <v>1720</v>
      </c>
      <c r="D11" s="10">
        <v>1752</v>
      </c>
      <c r="E11" s="11" t="s">
        <v>210</v>
      </c>
      <c r="F11" s="11" t="s">
        <v>518</v>
      </c>
      <c r="G11" s="11" t="s">
        <v>204</v>
      </c>
      <c r="H11" s="11" t="s">
        <v>431</v>
      </c>
      <c r="I11" s="39"/>
      <c r="J11" s="39" t="s">
        <v>1114</v>
      </c>
      <c r="K11" s="10"/>
      <c r="L11" s="10" t="s">
        <v>1153</v>
      </c>
      <c r="M11" s="19" t="s">
        <v>1115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166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1067</v>
      </c>
      <c r="C12" s="10">
        <v>2100</v>
      </c>
      <c r="D12" s="10">
        <v>2210</v>
      </c>
      <c r="E12" s="11" t="s">
        <v>210</v>
      </c>
      <c r="F12" s="11" t="s">
        <v>1068</v>
      </c>
      <c r="G12" s="11" t="s">
        <v>204</v>
      </c>
      <c r="H12" s="11" t="s">
        <v>431</v>
      </c>
      <c r="I12" s="39"/>
      <c r="J12" s="39" t="s">
        <v>1118</v>
      </c>
      <c r="K12" s="10"/>
      <c r="L12" s="10" t="s">
        <v>1154</v>
      </c>
      <c r="M12" s="19" t="s">
        <v>1119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1141</v>
      </c>
      <c r="Q12" s="29" t="s">
        <v>1098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311</v>
      </c>
      <c r="C13" s="10">
        <v>2036</v>
      </c>
      <c r="D13" s="10">
        <v>2110</v>
      </c>
      <c r="E13" s="11" t="s">
        <v>210</v>
      </c>
      <c r="F13" s="11" t="s">
        <v>518</v>
      </c>
      <c r="G13" s="11" t="s">
        <v>204</v>
      </c>
      <c r="H13" s="11" t="s">
        <v>431</v>
      </c>
      <c r="I13" s="39"/>
      <c r="J13" s="39" t="s">
        <v>1120</v>
      </c>
      <c r="K13" s="10"/>
      <c r="L13" s="10" t="s">
        <v>1155</v>
      </c>
      <c r="M13" s="19" t="s">
        <v>1121</v>
      </c>
      <c r="N13" s="7" t="str">
        <f t="shared" si="0"/>
        <v>武汉威伟机械</v>
      </c>
      <c r="O13" s="26" t="str">
        <f>VLOOKUP(Q13,ch!$A$1:$B$34,2,0)</f>
        <v>鄂AZR876</v>
      </c>
      <c r="P13" s="10" t="s">
        <v>177</v>
      </c>
      <c r="Q13" s="29" t="s">
        <v>1122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311</v>
      </c>
      <c r="C14" s="10">
        <v>2215</v>
      </c>
      <c r="D14" s="10">
        <v>2238</v>
      </c>
      <c r="E14" s="11" t="s">
        <v>210</v>
      </c>
      <c r="F14" s="11" t="s">
        <v>518</v>
      </c>
      <c r="G14" s="11" t="s">
        <v>204</v>
      </c>
      <c r="H14" s="11" t="s">
        <v>431</v>
      </c>
      <c r="I14" s="39"/>
      <c r="J14" s="39" t="s">
        <v>1123</v>
      </c>
      <c r="K14" s="10"/>
      <c r="L14" s="10" t="s">
        <v>1156</v>
      </c>
      <c r="M14" s="19" t="s">
        <v>1124</v>
      </c>
      <c r="N14" s="7" t="str">
        <f t="shared" ref="N14" si="4">IF(A14&lt;&gt;"","武汉威伟机械","------")</f>
        <v>武汉威伟机械</v>
      </c>
      <c r="O14" s="26" t="str">
        <f>VLOOKUP(Q14,ch!$A$1:$B$34,2,0)</f>
        <v>鄂AZR876</v>
      </c>
      <c r="P14" s="10" t="s">
        <v>177</v>
      </c>
      <c r="Q14" s="29" t="s">
        <v>1122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1083</v>
      </c>
      <c r="K15" s="10"/>
      <c r="L15" s="10" t="s">
        <v>1157</v>
      </c>
      <c r="M15" s="19" t="s">
        <v>1084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鄂AMT870</v>
      </c>
      <c r="P15" s="10" t="s">
        <v>164</v>
      </c>
      <c r="Q15" s="29" t="s">
        <v>373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39"/>
      <c r="J16" s="39" t="s">
        <v>1085</v>
      </c>
      <c r="K16" s="10"/>
      <c r="L16" s="10" t="s">
        <v>1158</v>
      </c>
      <c r="M16" s="19" t="s">
        <v>1086</v>
      </c>
      <c r="N16" s="7" t="str">
        <f t="shared" si="8"/>
        <v>武汉威伟机械</v>
      </c>
      <c r="O16" s="26" t="str">
        <f>VLOOKUP(Q16,ch!$A$1:$B$34,2,0)</f>
        <v>鄂AMT870</v>
      </c>
      <c r="P16" s="10" t="s">
        <v>164</v>
      </c>
      <c r="Q16" s="29" t="s">
        <v>373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39"/>
      <c r="J17" s="39" t="s">
        <v>1087</v>
      </c>
      <c r="K17" s="10"/>
      <c r="L17" s="10" t="s">
        <v>1159</v>
      </c>
      <c r="M17" s="19" t="s">
        <v>1088</v>
      </c>
      <c r="N17" s="7" t="str">
        <f t="shared" si="8"/>
        <v>武汉威伟机械</v>
      </c>
      <c r="O17" s="26" t="str">
        <f>VLOOKUP(Q17,ch!$A$1:$B$34,2,0)</f>
        <v>鄂AMT870</v>
      </c>
      <c r="P17" s="10" t="s">
        <v>164</v>
      </c>
      <c r="Q17" s="29" t="s">
        <v>373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1093</v>
      </c>
      <c r="C18" s="10">
        <v>1202</v>
      </c>
      <c r="D18" s="10">
        <v>1212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39"/>
      <c r="J18" s="39" t="s">
        <v>1089</v>
      </c>
      <c r="K18" s="10"/>
      <c r="L18" s="10" t="s">
        <v>1160</v>
      </c>
      <c r="M18" s="19" t="s">
        <v>1090</v>
      </c>
      <c r="N18" s="7" t="str">
        <f t="shared" si="8"/>
        <v>武汉威伟机械</v>
      </c>
      <c r="O18" s="26" t="str">
        <f>VLOOKUP(Q18,ch!$A$1:$B$34,2,0)</f>
        <v>鄂AMT870</v>
      </c>
      <c r="P18" s="10" t="s">
        <v>164</v>
      </c>
      <c r="Q18" s="29" t="s">
        <v>373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1093</v>
      </c>
      <c r="C19" s="10">
        <v>1120</v>
      </c>
      <c r="D19" s="10">
        <v>1130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39"/>
      <c r="J19" s="39" t="s">
        <v>1091</v>
      </c>
      <c r="K19" s="10"/>
      <c r="L19" s="10" t="s">
        <v>1161</v>
      </c>
      <c r="M19" s="19" t="s">
        <v>1092</v>
      </c>
      <c r="N19" s="7" t="str">
        <f t="shared" si="8"/>
        <v>武汉威伟机械</v>
      </c>
      <c r="O19" s="26" t="str">
        <f>VLOOKUP(Q19,ch!$A$1:$B$34,2,0)</f>
        <v>鄂AMT870</v>
      </c>
      <c r="P19" s="10" t="s">
        <v>164</v>
      </c>
      <c r="Q19" s="29" t="s">
        <v>373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1093</v>
      </c>
      <c r="C20" s="10">
        <v>1017</v>
      </c>
      <c r="D20" s="10">
        <v>1027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39"/>
      <c r="J20" s="39" t="s">
        <v>1094</v>
      </c>
      <c r="K20" s="10"/>
      <c r="L20" s="10" t="s">
        <v>1162</v>
      </c>
      <c r="M20" s="19" t="s">
        <v>1095</v>
      </c>
      <c r="N20" s="7" t="str">
        <f t="shared" si="8"/>
        <v>武汉威伟机械</v>
      </c>
      <c r="O20" s="26" t="str">
        <f>VLOOKUP(Q20,ch!$A$1:$B$34,2,0)</f>
        <v>鄂AMT870</v>
      </c>
      <c r="P20" s="10" t="s">
        <v>164</v>
      </c>
      <c r="Q20" s="29" t="s">
        <v>373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39"/>
      <c r="J21" s="39" t="s">
        <v>1125</v>
      </c>
      <c r="K21" s="10"/>
      <c r="L21" s="10" t="s">
        <v>1163</v>
      </c>
      <c r="M21" s="19" t="s">
        <v>1126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163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39"/>
      <c r="J22" s="39" t="s">
        <v>1127</v>
      </c>
      <c r="K22" s="10"/>
      <c r="L22" s="10" t="s">
        <v>1164</v>
      </c>
      <c r="M22" s="19" t="s">
        <v>1128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163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39"/>
      <c r="J23" s="39" t="s">
        <v>1129</v>
      </c>
      <c r="K23" s="10"/>
      <c r="L23" s="10" t="s">
        <v>1165</v>
      </c>
      <c r="M23" s="19" t="s">
        <v>1130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163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39"/>
      <c r="J24" s="39" t="s">
        <v>1131</v>
      </c>
      <c r="K24" s="10"/>
      <c r="L24" s="10" t="s">
        <v>1166</v>
      </c>
      <c r="M24" s="19" t="s">
        <v>1132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163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204</v>
      </c>
      <c r="F25" s="11" t="s">
        <v>431</v>
      </c>
      <c r="G25" s="11" t="s">
        <v>210</v>
      </c>
      <c r="H25" s="11" t="s">
        <v>468</v>
      </c>
      <c r="I25" s="39"/>
      <c r="J25" s="39" t="s">
        <v>1133</v>
      </c>
      <c r="K25" s="10"/>
      <c r="L25" s="10" t="s">
        <v>1167</v>
      </c>
      <c r="M25" s="19" t="s">
        <v>1134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163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204</v>
      </c>
      <c r="F26" s="11" t="s">
        <v>431</v>
      </c>
      <c r="G26" s="11" t="s">
        <v>210</v>
      </c>
      <c r="H26" s="11" t="s">
        <v>468</v>
      </c>
      <c r="I26" s="39"/>
      <c r="J26" s="39" t="s">
        <v>1135</v>
      </c>
      <c r="K26" s="10"/>
      <c r="L26" s="10" t="s">
        <v>1168</v>
      </c>
      <c r="M26" s="19" t="s">
        <v>1136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163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204</v>
      </c>
      <c r="F27" s="11" t="s">
        <v>431</v>
      </c>
      <c r="G27" s="11" t="s">
        <v>210</v>
      </c>
      <c r="H27" s="11" t="s">
        <v>468</v>
      </c>
      <c r="I27" s="39"/>
      <c r="J27" s="39" t="s">
        <v>1137</v>
      </c>
      <c r="K27" s="10"/>
      <c r="L27" s="10" t="s">
        <v>1169</v>
      </c>
      <c r="M27" s="19" t="s">
        <v>1138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163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204</v>
      </c>
      <c r="F28" s="11" t="s">
        <v>431</v>
      </c>
      <c r="G28" s="11" t="s">
        <v>210</v>
      </c>
      <c r="H28" s="11" t="s">
        <v>468</v>
      </c>
      <c r="I28" s="39"/>
      <c r="J28" s="39" t="s">
        <v>1139</v>
      </c>
      <c r="K28" s="10"/>
      <c r="L28" s="10" t="s">
        <v>1170</v>
      </c>
      <c r="M28" s="19" t="s">
        <v>1140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163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5">
        <v>43200</v>
      </c>
      <c r="B29" s="56" t="s">
        <v>71</v>
      </c>
      <c r="C29" s="56">
        <v>40</v>
      </c>
      <c r="D29" s="56">
        <v>50</v>
      </c>
      <c r="E29" s="57" t="s">
        <v>204</v>
      </c>
      <c r="F29" s="57" t="s">
        <v>431</v>
      </c>
      <c r="G29" s="57" t="s">
        <v>210</v>
      </c>
      <c r="H29" s="57" t="s">
        <v>468</v>
      </c>
      <c r="I29" s="58"/>
      <c r="J29" s="58" t="s">
        <v>1175</v>
      </c>
      <c r="K29" s="56"/>
      <c r="L29" s="56"/>
      <c r="M29" s="59" t="s">
        <v>1176</v>
      </c>
      <c r="N29" s="60" t="str">
        <f t="shared" si="8"/>
        <v>武汉威伟机械</v>
      </c>
      <c r="O29" s="61" t="str">
        <f>VLOOKUP(Q29,ch!$A$1:$B$34,2,0)</f>
        <v>鄂AFX299</v>
      </c>
      <c r="P29" s="56"/>
      <c r="Q29" s="62" t="s">
        <v>118</v>
      </c>
      <c r="R29" s="60" t="str">
        <f t="shared" si="9"/>
        <v>9.6米</v>
      </c>
      <c r="S29" s="57">
        <v>14</v>
      </c>
      <c r="T29" s="57">
        <v>0</v>
      </c>
      <c r="U29" s="57">
        <f t="shared" si="10"/>
        <v>14</v>
      </c>
      <c r="V29" s="60" t="str">
        <f t="shared" si="11"/>
        <v>分拣摆渡</v>
      </c>
    </row>
    <row r="30" spans="1:22" s="35" customFormat="1" ht="18.75">
      <c r="A30" s="55">
        <v>43200</v>
      </c>
      <c r="B30" s="56" t="s">
        <v>1093</v>
      </c>
      <c r="C30" s="56">
        <v>1052</v>
      </c>
      <c r="D30" s="56">
        <v>1102</v>
      </c>
      <c r="E30" s="57" t="s">
        <v>204</v>
      </c>
      <c r="F30" s="57" t="s">
        <v>431</v>
      </c>
      <c r="G30" s="57" t="s">
        <v>210</v>
      </c>
      <c r="H30" s="57" t="s">
        <v>468</v>
      </c>
      <c r="I30" s="58"/>
      <c r="J30" s="58" t="s">
        <v>1177</v>
      </c>
      <c r="K30" s="56"/>
      <c r="L30" s="56"/>
      <c r="M30" s="59" t="s">
        <v>1178</v>
      </c>
      <c r="N30" s="60" t="str">
        <f t="shared" ref="N30" si="12">IF(A30&lt;&gt;"","武汉威伟机械","------")</f>
        <v>武汉威伟机械</v>
      </c>
      <c r="O30" s="61" t="str">
        <f>VLOOKUP(Q30,ch!$A$1:$B$34,2,0)</f>
        <v>鄂AFX299</v>
      </c>
      <c r="P30" s="56"/>
      <c r="Q30" s="62" t="s">
        <v>118</v>
      </c>
      <c r="R30" s="60" t="str">
        <f t="shared" ref="R30" si="13">IF(A30&lt;&gt;"","9.6米","--")</f>
        <v>9.6米</v>
      </c>
      <c r="S30" s="57">
        <v>14</v>
      </c>
      <c r="T30" s="57">
        <v>0</v>
      </c>
      <c r="U30" s="57">
        <f t="shared" ref="U30" si="14">SUM(S30:T30)</f>
        <v>14</v>
      </c>
      <c r="V30" s="60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148" priority="14"/>
  </conditionalFormatting>
  <conditionalFormatting sqref="M2:M11 M15:M28">
    <cfRule type="duplicateValues" dxfId="147" priority="10"/>
  </conditionalFormatting>
  <conditionalFormatting sqref="I15:M28 I2:M11">
    <cfRule type="duplicateValues" dxfId="146" priority="9"/>
  </conditionalFormatting>
  <conditionalFormatting sqref="I2:J11 I15:J28">
    <cfRule type="duplicateValues" dxfId="145" priority="8"/>
  </conditionalFormatting>
  <conditionalFormatting sqref="M12:M14 M21:M33">
    <cfRule type="duplicateValues" dxfId="144" priority="7"/>
  </conditionalFormatting>
  <conditionalFormatting sqref="I12:M14 I21:M33">
    <cfRule type="duplicateValues" dxfId="143" priority="6"/>
  </conditionalFormatting>
  <conditionalFormatting sqref="I12:J14 I21:J33">
    <cfRule type="duplicateValues" dxfId="142" priority="5"/>
  </conditionalFormatting>
  <conditionalFormatting sqref="M29:M33">
    <cfRule type="duplicateValues" dxfId="95" priority="4"/>
  </conditionalFormatting>
  <conditionalFormatting sqref="I29:M33">
    <cfRule type="duplicateValues" dxfId="94" priority="3"/>
  </conditionalFormatting>
  <conditionalFormatting sqref="I29:J33">
    <cfRule type="duplicateValues" dxfId="93" priority="2"/>
  </conditionalFormatting>
  <conditionalFormatting sqref="L29:L31">
    <cfRule type="duplicateValues" dxfId="9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L91"/>
  <sheetViews>
    <sheetView tabSelected="1" topLeftCell="G25" workbookViewId="0">
      <selection activeCell="D44" sqref="D44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customWidth="1"/>
    <col min="16" max="16" width="13.25" style="3" hidden="1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332</v>
      </c>
      <c r="L1" s="21" t="s">
        <v>659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235</v>
      </c>
      <c r="C2" s="10">
        <v>1650</v>
      </c>
      <c r="D2" s="10">
        <v>1834</v>
      </c>
      <c r="E2" s="11" t="s">
        <v>236</v>
      </c>
      <c r="F2" s="11" t="s">
        <v>252</v>
      </c>
      <c r="G2" s="11" t="s">
        <v>31</v>
      </c>
      <c r="H2" s="11" t="s">
        <v>431</v>
      </c>
      <c r="I2" s="39"/>
      <c r="J2" s="39" t="s">
        <v>1073</v>
      </c>
      <c r="K2" s="10"/>
      <c r="L2" s="10" t="s">
        <v>1144</v>
      </c>
      <c r="M2" s="19" t="s">
        <v>1074</v>
      </c>
      <c r="N2" s="7" t="str">
        <f t="shared" ref="N2:N31" si="0">IF(A2&lt;&gt;"","武汉威伟机械","------")</f>
        <v>武汉威伟机械</v>
      </c>
      <c r="O2" s="26" t="str">
        <f>VLOOKUP(Q2,ch!$A$1:$B$34,2,0)</f>
        <v>鄂AQQ353</v>
      </c>
      <c r="P2" s="10" t="s">
        <v>181</v>
      </c>
      <c r="Q2" s="29" t="s">
        <v>197</v>
      </c>
      <c r="R2" s="7" t="str">
        <f t="shared" ref="R2:R31" si="1">IF(A2&lt;&gt;"","9.6米","--")</f>
        <v>9.6米</v>
      </c>
      <c r="S2" s="14">
        <v>14</v>
      </c>
      <c r="T2" s="14">
        <v>0</v>
      </c>
      <c r="U2" s="14">
        <f t="shared" ref="U2:U31" si="2">SUM(S2:T2)</f>
        <v>14</v>
      </c>
      <c r="V2" s="7" t="str">
        <f t="shared" ref="V2:V31" si="3">IF(A2&lt;&gt;"","分拣摆渡","----")</f>
        <v>分拣摆渡</v>
      </c>
    </row>
    <row r="3" spans="1:64" s="35" customFormat="1" ht="18.75">
      <c r="A3" s="8">
        <v>43200</v>
      </c>
      <c r="B3" s="10" t="s">
        <v>235</v>
      </c>
      <c r="C3" s="10">
        <v>1750</v>
      </c>
      <c r="D3" s="10">
        <v>1926</v>
      </c>
      <c r="E3" s="11" t="s">
        <v>236</v>
      </c>
      <c r="F3" s="11" t="s">
        <v>252</v>
      </c>
      <c r="G3" s="11" t="s">
        <v>31</v>
      </c>
      <c r="H3" s="11" t="s">
        <v>431</v>
      </c>
      <c r="I3" s="39"/>
      <c r="J3" s="39" t="s">
        <v>1096</v>
      </c>
      <c r="K3" s="10"/>
      <c r="L3" s="10" t="s">
        <v>1145</v>
      </c>
      <c r="M3" s="19" t="s">
        <v>1097</v>
      </c>
      <c r="N3" s="7" t="str">
        <f t="shared" si="0"/>
        <v>武汉威伟机械</v>
      </c>
      <c r="O3" s="26" t="str">
        <f>VLOOKUP(Q3,ch!$A$1:$B$34,2,0)</f>
        <v>鄂AMR731</v>
      </c>
      <c r="P3" s="10" t="s">
        <v>1141</v>
      </c>
      <c r="Q3" s="29" t="s">
        <v>1098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244</v>
      </c>
      <c r="C4" s="10">
        <v>1929</v>
      </c>
      <c r="D4" s="10">
        <v>2108</v>
      </c>
      <c r="E4" s="11" t="s">
        <v>236</v>
      </c>
      <c r="F4" s="11" t="s">
        <v>252</v>
      </c>
      <c r="G4" s="11" t="s">
        <v>31</v>
      </c>
      <c r="H4" s="11" t="s">
        <v>431</v>
      </c>
      <c r="I4" s="39"/>
      <c r="J4" s="39" t="s">
        <v>1099</v>
      </c>
      <c r="K4" s="10"/>
      <c r="L4" s="10" t="s">
        <v>1146</v>
      </c>
      <c r="M4" s="19" t="s">
        <v>1100</v>
      </c>
      <c r="N4" s="7" t="str">
        <f t="shared" si="0"/>
        <v>武汉威伟机械</v>
      </c>
      <c r="O4" s="26" t="str">
        <f>VLOOKUP(Q4,ch!$A$1:$B$34,2,0)</f>
        <v>鄂ALU291</v>
      </c>
      <c r="P4" s="10" t="s">
        <v>182</v>
      </c>
      <c r="Q4" s="29" t="s">
        <v>198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244</v>
      </c>
      <c r="C5" s="10">
        <v>1902</v>
      </c>
      <c r="D5" s="10">
        <v>2044</v>
      </c>
      <c r="E5" s="11" t="s">
        <v>236</v>
      </c>
      <c r="F5" s="11" t="s">
        <v>252</v>
      </c>
      <c r="G5" s="11" t="s">
        <v>31</v>
      </c>
      <c r="H5" s="11" t="s">
        <v>431</v>
      </c>
      <c r="I5" s="39"/>
      <c r="J5" s="39" t="s">
        <v>1105</v>
      </c>
      <c r="K5" s="10"/>
      <c r="L5" s="10" t="s">
        <v>1147</v>
      </c>
      <c r="M5" s="19" t="s">
        <v>1106</v>
      </c>
      <c r="N5" s="7" t="str">
        <f t="shared" si="0"/>
        <v>武汉威伟机械</v>
      </c>
      <c r="O5" s="26" t="str">
        <f>VLOOKUP(Q5,ch!$A$1:$B$34,2,0)</f>
        <v>鄂AZR992</v>
      </c>
      <c r="P5" s="10" t="s">
        <v>184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501</v>
      </c>
      <c r="C6" s="10">
        <v>1920</v>
      </c>
      <c r="D6" s="10">
        <v>2106</v>
      </c>
      <c r="E6" s="11" t="s">
        <v>202</v>
      </c>
      <c r="F6" s="11" t="s">
        <v>502</v>
      </c>
      <c r="G6" s="11" t="s">
        <v>204</v>
      </c>
      <c r="H6" s="11" t="s">
        <v>431</v>
      </c>
      <c r="I6" s="39"/>
      <c r="J6" s="39" t="s">
        <v>1102</v>
      </c>
      <c r="K6" s="10"/>
      <c r="L6" s="10" t="s">
        <v>1148</v>
      </c>
      <c r="M6" s="19" t="s">
        <v>1103</v>
      </c>
      <c r="N6" s="7" t="str">
        <f t="shared" si="0"/>
        <v>武汉威伟机械</v>
      </c>
      <c r="O6" s="26" t="str">
        <f>VLOOKUP(Q6,ch!$A$1:$B$34,2,0)</f>
        <v>粤BES791</v>
      </c>
      <c r="P6" s="10" t="s">
        <v>1142</v>
      </c>
      <c r="Q6" s="29" t="s">
        <v>1104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210</v>
      </c>
      <c r="F7" s="11" t="s">
        <v>518</v>
      </c>
      <c r="G7" s="11" t="s">
        <v>204</v>
      </c>
      <c r="H7" s="11" t="s">
        <v>431</v>
      </c>
      <c r="I7" s="39"/>
      <c r="J7" s="39" t="s">
        <v>1075</v>
      </c>
      <c r="K7" s="10"/>
      <c r="L7" s="10" t="s">
        <v>1149</v>
      </c>
      <c r="M7" s="19" t="s">
        <v>1081</v>
      </c>
      <c r="N7" s="7" t="str">
        <f t="shared" si="0"/>
        <v>武汉威伟机械</v>
      </c>
      <c r="O7" s="26" t="str">
        <f>VLOOKUP(Q7,ch!$A$1:$B$34,2,0)</f>
        <v>鄂AZV377</v>
      </c>
      <c r="P7" s="10" t="s">
        <v>176</v>
      </c>
      <c r="Q7" s="29" t="s">
        <v>240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1082</v>
      </c>
      <c r="K8" s="10"/>
      <c r="L8" s="10" t="s">
        <v>1150</v>
      </c>
      <c r="M8" s="19" t="s">
        <v>1076</v>
      </c>
      <c r="N8" s="7" t="str">
        <f t="shared" si="0"/>
        <v>武汉威伟机械</v>
      </c>
      <c r="O8" s="26" t="str">
        <f>VLOOKUP(Q8,ch!$A$1:$B$34,2,0)</f>
        <v>鄂ANH299</v>
      </c>
      <c r="P8" s="10" t="s">
        <v>165</v>
      </c>
      <c r="Q8" s="29" t="s">
        <v>1080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1067</v>
      </c>
      <c r="C9" s="10">
        <v>2030</v>
      </c>
      <c r="D9" s="10">
        <v>2119</v>
      </c>
      <c r="E9" s="11" t="s">
        <v>210</v>
      </c>
      <c r="F9" s="11" t="s">
        <v>468</v>
      </c>
      <c r="G9" s="11" t="s">
        <v>204</v>
      </c>
      <c r="H9" s="11" t="s">
        <v>431</v>
      </c>
      <c r="I9" s="39"/>
      <c r="J9" s="39" t="s">
        <v>1107</v>
      </c>
      <c r="K9" s="10"/>
      <c r="L9" s="10" t="s">
        <v>1151</v>
      </c>
      <c r="M9" s="19" t="s">
        <v>1108</v>
      </c>
      <c r="N9" s="7" t="str">
        <f t="shared" si="0"/>
        <v>武汉威伟机械</v>
      </c>
      <c r="O9" s="26" t="str">
        <f>VLOOKUP(Q9,ch!$A$1:$B$34,2,0)</f>
        <v>鄂AZV377</v>
      </c>
      <c r="P9" s="10" t="s">
        <v>176</v>
      </c>
      <c r="Q9" s="29" t="s">
        <v>240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311</v>
      </c>
      <c r="C10" s="10">
        <v>2015</v>
      </c>
      <c r="D10" s="10">
        <v>2052</v>
      </c>
      <c r="E10" s="11" t="s">
        <v>210</v>
      </c>
      <c r="F10" s="11" t="s">
        <v>518</v>
      </c>
      <c r="G10" s="11" t="s">
        <v>204</v>
      </c>
      <c r="H10" s="11" t="s">
        <v>431</v>
      </c>
      <c r="I10" s="39"/>
      <c r="J10" s="39" t="s">
        <v>1111</v>
      </c>
      <c r="K10" s="10"/>
      <c r="L10" s="10" t="s">
        <v>1152</v>
      </c>
      <c r="M10" s="19" t="s">
        <v>1112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166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1113</v>
      </c>
      <c r="C11" s="10">
        <v>1720</v>
      </c>
      <c r="D11" s="10">
        <v>1752</v>
      </c>
      <c r="E11" s="11" t="s">
        <v>210</v>
      </c>
      <c r="F11" s="11" t="s">
        <v>518</v>
      </c>
      <c r="G11" s="11" t="s">
        <v>204</v>
      </c>
      <c r="H11" s="11" t="s">
        <v>431</v>
      </c>
      <c r="I11" s="39"/>
      <c r="J11" s="39" t="s">
        <v>1114</v>
      </c>
      <c r="K11" s="10"/>
      <c r="L11" s="10" t="s">
        <v>1153</v>
      </c>
      <c r="M11" s="19" t="s">
        <v>1115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166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1067</v>
      </c>
      <c r="C12" s="10">
        <v>2100</v>
      </c>
      <c r="D12" s="10">
        <v>2210</v>
      </c>
      <c r="E12" s="11" t="s">
        <v>210</v>
      </c>
      <c r="F12" s="11" t="s">
        <v>1068</v>
      </c>
      <c r="G12" s="11" t="s">
        <v>204</v>
      </c>
      <c r="H12" s="11" t="s">
        <v>431</v>
      </c>
      <c r="I12" s="39"/>
      <c r="J12" s="39" t="s">
        <v>1118</v>
      </c>
      <c r="K12" s="10"/>
      <c r="L12" s="10" t="s">
        <v>1154</v>
      </c>
      <c r="M12" s="19" t="s">
        <v>1119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1141</v>
      </c>
      <c r="Q12" s="29" t="s">
        <v>1098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311</v>
      </c>
      <c r="C13" s="10">
        <v>2036</v>
      </c>
      <c r="D13" s="10">
        <v>2110</v>
      </c>
      <c r="E13" s="11" t="s">
        <v>210</v>
      </c>
      <c r="F13" s="11" t="s">
        <v>518</v>
      </c>
      <c r="G13" s="11" t="s">
        <v>204</v>
      </c>
      <c r="H13" s="11" t="s">
        <v>431</v>
      </c>
      <c r="I13" s="39"/>
      <c r="J13" s="39" t="s">
        <v>1120</v>
      </c>
      <c r="K13" s="10"/>
      <c r="L13" s="10" t="s">
        <v>1155</v>
      </c>
      <c r="M13" s="19" t="s">
        <v>1121</v>
      </c>
      <c r="N13" s="7" t="str">
        <f t="shared" si="0"/>
        <v>武汉威伟机械</v>
      </c>
      <c r="O13" s="26" t="str">
        <f>VLOOKUP(Q13,ch!$A$1:$B$34,2,0)</f>
        <v>鄂AZR876</v>
      </c>
      <c r="P13" s="10" t="s">
        <v>177</v>
      </c>
      <c r="Q13" s="29" t="s">
        <v>1122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311</v>
      </c>
      <c r="C14" s="10">
        <v>2215</v>
      </c>
      <c r="D14" s="10">
        <v>2238</v>
      </c>
      <c r="E14" s="11" t="s">
        <v>210</v>
      </c>
      <c r="F14" s="11" t="s">
        <v>518</v>
      </c>
      <c r="G14" s="11" t="s">
        <v>204</v>
      </c>
      <c r="H14" s="11" t="s">
        <v>431</v>
      </c>
      <c r="I14" s="39"/>
      <c r="J14" s="39" t="s">
        <v>1123</v>
      </c>
      <c r="K14" s="10"/>
      <c r="L14" s="10" t="s">
        <v>1156</v>
      </c>
      <c r="M14" s="19" t="s">
        <v>1124</v>
      </c>
      <c r="N14" s="7" t="str">
        <f t="shared" si="0"/>
        <v>武汉威伟机械</v>
      </c>
      <c r="O14" s="26" t="str">
        <f>VLOOKUP(Q14,ch!$A$1:$B$34,2,0)</f>
        <v>鄂AZR876</v>
      </c>
      <c r="P14" s="10" t="s">
        <v>177</v>
      </c>
      <c r="Q14" s="29" t="s">
        <v>1122</v>
      </c>
      <c r="R14" s="7" t="str">
        <f t="shared" si="1"/>
        <v>9.6米</v>
      </c>
      <c r="S14" s="14">
        <v>9</v>
      </c>
      <c r="T14" s="14">
        <v>0</v>
      </c>
      <c r="U14" s="14">
        <f t="shared" si="2"/>
        <v>9</v>
      </c>
      <c r="V14" s="7" t="str">
        <f t="shared" si="3"/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1083</v>
      </c>
      <c r="K15" s="10"/>
      <c r="L15" s="10" t="s">
        <v>1157</v>
      </c>
      <c r="M15" s="19" t="s">
        <v>1084</v>
      </c>
      <c r="N15" s="7" t="str">
        <f t="shared" si="0"/>
        <v>武汉威伟机械</v>
      </c>
      <c r="O15" s="26" t="str">
        <f>VLOOKUP(Q15,ch!$A$1:$B$34,2,0)</f>
        <v>鄂AMT870</v>
      </c>
      <c r="P15" s="10" t="s">
        <v>164</v>
      </c>
      <c r="Q15" s="29" t="s">
        <v>373</v>
      </c>
      <c r="R15" s="7" t="str">
        <f t="shared" si="1"/>
        <v>9.6米</v>
      </c>
      <c r="S15" s="14">
        <v>15</v>
      </c>
      <c r="T15" s="14">
        <v>0</v>
      </c>
      <c r="U15" s="14">
        <f t="shared" si="2"/>
        <v>15</v>
      </c>
      <c r="V15" s="7" t="str">
        <f t="shared" si="3"/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39"/>
      <c r="J16" s="39" t="s">
        <v>1085</v>
      </c>
      <c r="K16" s="10"/>
      <c r="L16" s="10" t="s">
        <v>1158</v>
      </c>
      <c r="M16" s="19" t="s">
        <v>1086</v>
      </c>
      <c r="N16" s="7" t="str">
        <f t="shared" si="0"/>
        <v>武汉威伟机械</v>
      </c>
      <c r="O16" s="26" t="str">
        <f>VLOOKUP(Q16,ch!$A$1:$B$34,2,0)</f>
        <v>鄂AMT870</v>
      </c>
      <c r="P16" s="10" t="s">
        <v>164</v>
      </c>
      <c r="Q16" s="29" t="s">
        <v>373</v>
      </c>
      <c r="R16" s="7" t="str">
        <f t="shared" si="1"/>
        <v>9.6米</v>
      </c>
      <c r="S16" s="14">
        <v>14</v>
      </c>
      <c r="T16" s="14">
        <v>0</v>
      </c>
      <c r="U16" s="14">
        <f t="shared" si="2"/>
        <v>14</v>
      </c>
      <c r="V16" s="7" t="str">
        <f t="shared" si="3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39"/>
      <c r="J17" s="39" t="s">
        <v>1087</v>
      </c>
      <c r="K17" s="10"/>
      <c r="L17" s="10" t="s">
        <v>1159</v>
      </c>
      <c r="M17" s="19" t="s">
        <v>1088</v>
      </c>
      <c r="N17" s="7" t="str">
        <f t="shared" si="0"/>
        <v>武汉威伟机械</v>
      </c>
      <c r="O17" s="26" t="str">
        <f>VLOOKUP(Q17,ch!$A$1:$B$34,2,0)</f>
        <v>鄂AMT870</v>
      </c>
      <c r="P17" s="10" t="s">
        <v>164</v>
      </c>
      <c r="Q17" s="29" t="s">
        <v>373</v>
      </c>
      <c r="R17" s="7" t="str">
        <f t="shared" si="1"/>
        <v>9.6米</v>
      </c>
      <c r="S17" s="14">
        <v>14</v>
      </c>
      <c r="T17" s="14">
        <v>0</v>
      </c>
      <c r="U17" s="14">
        <f t="shared" si="2"/>
        <v>14</v>
      </c>
      <c r="V17" s="7" t="str">
        <f t="shared" si="3"/>
        <v>分拣摆渡</v>
      </c>
    </row>
    <row r="18" spans="1:22" s="35" customFormat="1" ht="18.75">
      <c r="A18" s="8">
        <v>43200</v>
      </c>
      <c r="B18" s="10" t="s">
        <v>1093</v>
      </c>
      <c r="C18" s="10">
        <v>1202</v>
      </c>
      <c r="D18" s="10">
        <v>1212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39"/>
      <c r="J18" s="39" t="s">
        <v>1089</v>
      </c>
      <c r="K18" s="10"/>
      <c r="L18" s="10" t="s">
        <v>1160</v>
      </c>
      <c r="M18" s="19" t="s">
        <v>1090</v>
      </c>
      <c r="N18" s="7" t="str">
        <f t="shared" si="0"/>
        <v>武汉威伟机械</v>
      </c>
      <c r="O18" s="26" t="str">
        <f>VLOOKUP(Q18,ch!$A$1:$B$34,2,0)</f>
        <v>鄂AMT870</v>
      </c>
      <c r="P18" s="10" t="s">
        <v>164</v>
      </c>
      <c r="Q18" s="29" t="s">
        <v>373</v>
      </c>
      <c r="R18" s="7" t="str">
        <f t="shared" si="1"/>
        <v>9.6米</v>
      </c>
      <c r="S18" s="14">
        <v>6</v>
      </c>
      <c r="T18" s="14">
        <v>0</v>
      </c>
      <c r="U18" s="14">
        <f t="shared" si="2"/>
        <v>6</v>
      </c>
      <c r="V18" s="7" t="str">
        <f t="shared" si="3"/>
        <v>分拣摆渡</v>
      </c>
    </row>
    <row r="19" spans="1:22" s="35" customFormat="1" ht="18.75">
      <c r="A19" s="8">
        <v>43200</v>
      </c>
      <c r="B19" s="10" t="s">
        <v>1093</v>
      </c>
      <c r="C19" s="10">
        <v>1120</v>
      </c>
      <c r="D19" s="10">
        <v>1130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39"/>
      <c r="J19" s="39" t="s">
        <v>1091</v>
      </c>
      <c r="K19" s="10"/>
      <c r="L19" s="10" t="s">
        <v>1161</v>
      </c>
      <c r="M19" s="19" t="s">
        <v>1092</v>
      </c>
      <c r="N19" s="7" t="str">
        <f t="shared" si="0"/>
        <v>武汉威伟机械</v>
      </c>
      <c r="O19" s="26" t="str">
        <f>VLOOKUP(Q19,ch!$A$1:$B$34,2,0)</f>
        <v>鄂AMT870</v>
      </c>
      <c r="P19" s="10" t="s">
        <v>164</v>
      </c>
      <c r="Q19" s="29" t="s">
        <v>373</v>
      </c>
      <c r="R19" s="7" t="str">
        <f t="shared" si="1"/>
        <v>9.6米</v>
      </c>
      <c r="S19" s="14">
        <v>14</v>
      </c>
      <c r="T19" s="14">
        <v>0</v>
      </c>
      <c r="U19" s="14">
        <f t="shared" si="2"/>
        <v>14</v>
      </c>
      <c r="V19" s="7" t="str">
        <f t="shared" si="3"/>
        <v>分拣摆渡</v>
      </c>
    </row>
    <row r="20" spans="1:22" s="35" customFormat="1" ht="18.75">
      <c r="A20" s="8">
        <v>43200</v>
      </c>
      <c r="B20" s="10" t="s">
        <v>1093</v>
      </c>
      <c r="C20" s="10">
        <v>1017</v>
      </c>
      <c r="D20" s="10">
        <v>1027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39"/>
      <c r="J20" s="39" t="s">
        <v>1094</v>
      </c>
      <c r="K20" s="10"/>
      <c r="L20" s="10" t="s">
        <v>1162</v>
      </c>
      <c r="M20" s="19" t="s">
        <v>1095</v>
      </c>
      <c r="N20" s="7" t="str">
        <f t="shared" si="0"/>
        <v>武汉威伟机械</v>
      </c>
      <c r="O20" s="26" t="str">
        <f>VLOOKUP(Q20,ch!$A$1:$B$34,2,0)</f>
        <v>鄂AMT870</v>
      </c>
      <c r="P20" s="10" t="s">
        <v>164</v>
      </c>
      <c r="Q20" s="29" t="s">
        <v>373</v>
      </c>
      <c r="R20" s="7" t="str">
        <f t="shared" si="1"/>
        <v>9.6米</v>
      </c>
      <c r="S20" s="14">
        <v>14</v>
      </c>
      <c r="T20" s="14">
        <v>0</v>
      </c>
      <c r="U20" s="14">
        <f t="shared" si="2"/>
        <v>14</v>
      </c>
      <c r="V20" s="7" t="str">
        <f t="shared" si="3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39"/>
      <c r="J21" s="39" t="s">
        <v>1125</v>
      </c>
      <c r="K21" s="10"/>
      <c r="L21" s="10" t="s">
        <v>1163</v>
      </c>
      <c r="M21" s="19" t="s">
        <v>1126</v>
      </c>
      <c r="N21" s="7" t="str">
        <f t="shared" si="0"/>
        <v>武汉威伟机械</v>
      </c>
      <c r="O21" s="26" t="str">
        <f>VLOOKUP(Q21,ch!$A$1:$B$34,2,0)</f>
        <v>鄂AF1588</v>
      </c>
      <c r="P21" s="10" t="s">
        <v>163</v>
      </c>
      <c r="Q21" s="29" t="s">
        <v>117</v>
      </c>
      <c r="R21" s="7" t="str">
        <f t="shared" si="1"/>
        <v>9.6米</v>
      </c>
      <c r="S21" s="14">
        <v>14</v>
      </c>
      <c r="T21" s="14">
        <v>0</v>
      </c>
      <c r="U21" s="14">
        <f t="shared" si="2"/>
        <v>14</v>
      </c>
      <c r="V21" s="7" t="str">
        <f t="shared" si="3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39"/>
      <c r="J22" s="39" t="s">
        <v>1127</v>
      </c>
      <c r="K22" s="10"/>
      <c r="L22" s="10" t="s">
        <v>1164</v>
      </c>
      <c r="M22" s="19" t="s">
        <v>1128</v>
      </c>
      <c r="N22" s="7" t="str">
        <f t="shared" si="0"/>
        <v>武汉威伟机械</v>
      </c>
      <c r="O22" s="26" t="str">
        <f>VLOOKUP(Q22,ch!$A$1:$B$34,2,0)</f>
        <v>鄂AF1588</v>
      </c>
      <c r="P22" s="10" t="s">
        <v>163</v>
      </c>
      <c r="Q22" s="29" t="s">
        <v>117</v>
      </c>
      <c r="R22" s="7" t="str">
        <f t="shared" si="1"/>
        <v>9.6米</v>
      </c>
      <c r="S22" s="14">
        <v>14</v>
      </c>
      <c r="T22" s="14">
        <v>0</v>
      </c>
      <c r="U22" s="14">
        <f t="shared" si="2"/>
        <v>14</v>
      </c>
      <c r="V22" s="7" t="str">
        <f t="shared" si="3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39"/>
      <c r="J23" s="39" t="s">
        <v>1129</v>
      </c>
      <c r="K23" s="10"/>
      <c r="L23" s="10" t="s">
        <v>1165</v>
      </c>
      <c r="M23" s="19" t="s">
        <v>1130</v>
      </c>
      <c r="N23" s="7" t="str">
        <f t="shared" si="0"/>
        <v>武汉威伟机械</v>
      </c>
      <c r="O23" s="26" t="str">
        <f>VLOOKUP(Q23,ch!$A$1:$B$34,2,0)</f>
        <v>鄂AF1588</v>
      </c>
      <c r="P23" s="10" t="s">
        <v>163</v>
      </c>
      <c r="Q23" s="29" t="s">
        <v>117</v>
      </c>
      <c r="R23" s="7" t="str">
        <f t="shared" si="1"/>
        <v>9.6米</v>
      </c>
      <c r="S23" s="14">
        <v>14</v>
      </c>
      <c r="T23" s="14">
        <v>0</v>
      </c>
      <c r="U23" s="14">
        <f t="shared" si="2"/>
        <v>14</v>
      </c>
      <c r="V23" s="7" t="str">
        <f t="shared" si="3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39"/>
      <c r="J24" s="39" t="s">
        <v>1131</v>
      </c>
      <c r="K24" s="10"/>
      <c r="L24" s="10" t="s">
        <v>1166</v>
      </c>
      <c r="M24" s="19" t="s">
        <v>1132</v>
      </c>
      <c r="N24" s="7" t="str">
        <f t="shared" si="0"/>
        <v>武汉威伟机械</v>
      </c>
      <c r="O24" s="26" t="str">
        <f>VLOOKUP(Q24,ch!$A$1:$B$34,2,0)</f>
        <v>鄂AF1588</v>
      </c>
      <c r="P24" s="10" t="s">
        <v>163</v>
      </c>
      <c r="Q24" s="29" t="s">
        <v>117</v>
      </c>
      <c r="R24" s="7" t="str">
        <f t="shared" si="1"/>
        <v>9.6米</v>
      </c>
      <c r="S24" s="14">
        <v>12</v>
      </c>
      <c r="T24" s="14">
        <v>0</v>
      </c>
      <c r="U24" s="14">
        <f t="shared" si="2"/>
        <v>12</v>
      </c>
      <c r="V24" s="7" t="str">
        <f t="shared" si="3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204</v>
      </c>
      <c r="F25" s="11" t="s">
        <v>431</v>
      </c>
      <c r="G25" s="11" t="s">
        <v>210</v>
      </c>
      <c r="H25" s="11" t="s">
        <v>468</v>
      </c>
      <c r="I25" s="39"/>
      <c r="J25" s="39" t="s">
        <v>1133</v>
      </c>
      <c r="K25" s="10"/>
      <c r="L25" s="10" t="s">
        <v>1167</v>
      </c>
      <c r="M25" s="19" t="s">
        <v>1134</v>
      </c>
      <c r="N25" s="7" t="str">
        <f t="shared" si="0"/>
        <v>武汉威伟机械</v>
      </c>
      <c r="O25" s="26" t="str">
        <f>VLOOKUP(Q25,ch!$A$1:$B$34,2,0)</f>
        <v>鄂AF1588</v>
      </c>
      <c r="P25" s="10" t="s">
        <v>163</v>
      </c>
      <c r="Q25" s="29" t="s">
        <v>117</v>
      </c>
      <c r="R25" s="7" t="str">
        <f t="shared" si="1"/>
        <v>9.6米</v>
      </c>
      <c r="S25" s="14">
        <v>14</v>
      </c>
      <c r="T25" s="14">
        <v>0</v>
      </c>
      <c r="U25" s="14">
        <f t="shared" si="2"/>
        <v>14</v>
      </c>
      <c r="V25" s="7" t="str">
        <f t="shared" si="3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204</v>
      </c>
      <c r="F26" s="11" t="s">
        <v>431</v>
      </c>
      <c r="G26" s="11" t="s">
        <v>210</v>
      </c>
      <c r="H26" s="11" t="s">
        <v>468</v>
      </c>
      <c r="I26" s="39"/>
      <c r="J26" s="39" t="s">
        <v>1135</v>
      </c>
      <c r="K26" s="10"/>
      <c r="L26" s="10" t="s">
        <v>1168</v>
      </c>
      <c r="M26" s="19" t="s">
        <v>1136</v>
      </c>
      <c r="N26" s="7" t="str">
        <f t="shared" si="0"/>
        <v>武汉威伟机械</v>
      </c>
      <c r="O26" s="26" t="str">
        <f>VLOOKUP(Q26,ch!$A$1:$B$34,2,0)</f>
        <v>鄂AF1588</v>
      </c>
      <c r="P26" s="10" t="s">
        <v>163</v>
      </c>
      <c r="Q26" s="29" t="s">
        <v>117</v>
      </c>
      <c r="R26" s="7" t="str">
        <f t="shared" si="1"/>
        <v>9.6米</v>
      </c>
      <c r="S26" s="14">
        <v>8</v>
      </c>
      <c r="T26" s="14">
        <v>0</v>
      </c>
      <c r="U26" s="14">
        <f t="shared" si="2"/>
        <v>8</v>
      </c>
      <c r="V26" s="7" t="str">
        <f t="shared" si="3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204</v>
      </c>
      <c r="F27" s="11" t="s">
        <v>431</v>
      </c>
      <c r="G27" s="11" t="s">
        <v>210</v>
      </c>
      <c r="H27" s="11" t="s">
        <v>468</v>
      </c>
      <c r="I27" s="39"/>
      <c r="J27" s="39" t="s">
        <v>1137</v>
      </c>
      <c r="K27" s="10"/>
      <c r="L27" s="10" t="s">
        <v>1169</v>
      </c>
      <c r="M27" s="19" t="s">
        <v>1138</v>
      </c>
      <c r="N27" s="7" t="str">
        <f t="shared" si="0"/>
        <v>武汉威伟机械</v>
      </c>
      <c r="O27" s="26" t="str">
        <f>VLOOKUP(Q27,ch!$A$1:$B$34,2,0)</f>
        <v>鄂AF1588</v>
      </c>
      <c r="P27" s="10" t="s">
        <v>163</v>
      </c>
      <c r="Q27" s="29" t="s">
        <v>117</v>
      </c>
      <c r="R27" s="7" t="str">
        <f t="shared" si="1"/>
        <v>9.6米</v>
      </c>
      <c r="S27" s="14">
        <v>12</v>
      </c>
      <c r="T27" s="14">
        <v>0</v>
      </c>
      <c r="U27" s="14">
        <f t="shared" si="2"/>
        <v>12</v>
      </c>
      <c r="V27" s="7" t="str">
        <f t="shared" si="3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204</v>
      </c>
      <c r="F28" s="11" t="s">
        <v>431</v>
      </c>
      <c r="G28" s="11" t="s">
        <v>210</v>
      </c>
      <c r="H28" s="11" t="s">
        <v>468</v>
      </c>
      <c r="I28" s="39"/>
      <c r="J28" s="39" t="s">
        <v>1139</v>
      </c>
      <c r="K28" s="10"/>
      <c r="L28" s="10" t="s">
        <v>1170</v>
      </c>
      <c r="M28" s="19" t="s">
        <v>1140</v>
      </c>
      <c r="N28" s="7" t="str">
        <f t="shared" si="0"/>
        <v>武汉威伟机械</v>
      </c>
      <c r="O28" s="26" t="str">
        <f>VLOOKUP(Q28,ch!$A$1:$B$34,2,0)</f>
        <v>鄂AF1588</v>
      </c>
      <c r="P28" s="10" t="s">
        <v>163</v>
      </c>
      <c r="Q28" s="29" t="s">
        <v>117</v>
      </c>
      <c r="R28" s="7" t="str">
        <f t="shared" si="1"/>
        <v>9.6米</v>
      </c>
      <c r="S28" s="14">
        <v>14</v>
      </c>
      <c r="T28" s="14">
        <v>0</v>
      </c>
      <c r="U28" s="14">
        <f t="shared" si="2"/>
        <v>14</v>
      </c>
      <c r="V28" s="7" t="str">
        <f t="shared" si="3"/>
        <v>分拣摆渡</v>
      </c>
    </row>
    <row r="29" spans="1:22" s="35" customFormat="1" ht="18.75">
      <c r="A29" s="55">
        <v>43200</v>
      </c>
      <c r="B29" s="56" t="s">
        <v>71</v>
      </c>
      <c r="C29" s="56">
        <v>40</v>
      </c>
      <c r="D29" s="56">
        <v>50</v>
      </c>
      <c r="E29" s="57" t="s">
        <v>204</v>
      </c>
      <c r="F29" s="57" t="s">
        <v>431</v>
      </c>
      <c r="G29" s="57" t="s">
        <v>210</v>
      </c>
      <c r="H29" s="57" t="s">
        <v>468</v>
      </c>
      <c r="I29" s="58"/>
      <c r="J29" s="58" t="s">
        <v>1175</v>
      </c>
      <c r="K29" s="56"/>
      <c r="L29" s="56"/>
      <c r="M29" s="59" t="s">
        <v>1176</v>
      </c>
      <c r="N29" s="60" t="str">
        <f t="shared" si="0"/>
        <v>武汉威伟机械</v>
      </c>
      <c r="O29" s="61" t="str">
        <f>VLOOKUP(Q29,ch!$A$1:$B$34,2,0)</f>
        <v>鄂AFX299</v>
      </c>
      <c r="P29" s="56"/>
      <c r="Q29" s="62" t="s">
        <v>118</v>
      </c>
      <c r="R29" s="60" t="str">
        <f t="shared" si="1"/>
        <v>9.6米</v>
      </c>
      <c r="S29" s="57">
        <v>14</v>
      </c>
      <c r="T29" s="57">
        <v>0</v>
      </c>
      <c r="U29" s="57">
        <f t="shared" si="2"/>
        <v>14</v>
      </c>
      <c r="V29" s="60" t="str">
        <f t="shared" si="3"/>
        <v>分拣摆渡</v>
      </c>
    </row>
    <row r="30" spans="1:22" s="35" customFormat="1" ht="18.75">
      <c r="A30" s="55">
        <v>43200</v>
      </c>
      <c r="B30" s="56" t="s">
        <v>1093</v>
      </c>
      <c r="C30" s="56">
        <v>1052</v>
      </c>
      <c r="D30" s="56">
        <v>1102</v>
      </c>
      <c r="E30" s="57" t="s">
        <v>204</v>
      </c>
      <c r="F30" s="57" t="s">
        <v>431</v>
      </c>
      <c r="G30" s="57" t="s">
        <v>210</v>
      </c>
      <c r="H30" s="57" t="s">
        <v>468</v>
      </c>
      <c r="I30" s="58"/>
      <c r="J30" s="58" t="s">
        <v>1177</v>
      </c>
      <c r="K30" s="56"/>
      <c r="L30" s="56"/>
      <c r="M30" s="59" t="s">
        <v>1178</v>
      </c>
      <c r="N30" s="60" t="str">
        <f t="shared" si="0"/>
        <v>武汉威伟机械</v>
      </c>
      <c r="O30" s="61" t="str">
        <f>VLOOKUP(Q30,ch!$A$1:$B$34,2,0)</f>
        <v>鄂AFX299</v>
      </c>
      <c r="P30" s="56"/>
      <c r="Q30" s="62" t="s">
        <v>118</v>
      </c>
      <c r="R30" s="60" t="str">
        <f t="shared" si="1"/>
        <v>9.6米</v>
      </c>
      <c r="S30" s="57">
        <v>14</v>
      </c>
      <c r="T30" s="57">
        <v>0</v>
      </c>
      <c r="U30" s="57">
        <f t="shared" si="2"/>
        <v>14</v>
      </c>
      <c r="V30" s="60" t="str">
        <f t="shared" si="3"/>
        <v>分拣摆渡</v>
      </c>
    </row>
    <row r="31" spans="1:22" s="35" customFormat="1" ht="18.75">
      <c r="A31" s="8">
        <v>43201</v>
      </c>
      <c r="B31" s="10" t="s">
        <v>235</v>
      </c>
      <c r="C31" s="10">
        <v>1630</v>
      </c>
      <c r="D31" s="10">
        <v>1809</v>
      </c>
      <c r="E31" s="11" t="s">
        <v>236</v>
      </c>
      <c r="F31" s="11" t="s">
        <v>252</v>
      </c>
      <c r="G31" s="11" t="s">
        <v>204</v>
      </c>
      <c r="H31" s="11" t="s">
        <v>431</v>
      </c>
      <c r="I31" s="39"/>
      <c r="J31" s="39" t="s">
        <v>1179</v>
      </c>
      <c r="K31" s="10"/>
      <c r="L31" s="10"/>
      <c r="M31" s="19" t="s">
        <v>1180</v>
      </c>
      <c r="N31" s="7" t="str">
        <f t="shared" si="0"/>
        <v>武汉威伟机械</v>
      </c>
      <c r="O31" s="26" t="str">
        <f>VLOOKUP(Q31,ch!$A$1:$B$34,2,0)</f>
        <v>鄂AZV373</v>
      </c>
      <c r="P31" s="10"/>
      <c r="Q31" s="29" t="s">
        <v>196</v>
      </c>
      <c r="R31" s="7" t="str">
        <f t="shared" si="1"/>
        <v>9.6米</v>
      </c>
      <c r="S31" s="14">
        <v>14</v>
      </c>
      <c r="T31" s="14">
        <v>0</v>
      </c>
      <c r="U31" s="14">
        <f t="shared" si="2"/>
        <v>14</v>
      </c>
      <c r="V31" s="7" t="str">
        <f t="shared" si="3"/>
        <v>分拣摆渡</v>
      </c>
    </row>
    <row r="32" spans="1:22" s="35" customFormat="1" ht="18.75">
      <c r="A32" s="8">
        <v>43201</v>
      </c>
      <c r="B32" s="10" t="s">
        <v>235</v>
      </c>
      <c r="C32" s="10">
        <v>1459</v>
      </c>
      <c r="D32" s="10">
        <v>1658</v>
      </c>
      <c r="E32" s="11" t="s">
        <v>236</v>
      </c>
      <c r="F32" s="11" t="s">
        <v>252</v>
      </c>
      <c r="G32" s="11" t="s">
        <v>204</v>
      </c>
      <c r="H32" s="11" t="s">
        <v>431</v>
      </c>
      <c r="I32" s="39"/>
      <c r="J32" s="39" t="s">
        <v>1181</v>
      </c>
      <c r="K32" s="10"/>
      <c r="L32" s="10"/>
      <c r="M32" s="19" t="s">
        <v>1182</v>
      </c>
      <c r="N32" s="7" t="str">
        <f t="shared" ref="N32:N34" si="4">IF(A32&lt;&gt;"","武汉威伟机械","------")</f>
        <v>武汉威伟机械</v>
      </c>
      <c r="O32" s="26" t="str">
        <f>VLOOKUP(Q32,ch!$A$1:$B$34,2,0)</f>
        <v>鄂ALU291</v>
      </c>
      <c r="P32" s="10"/>
      <c r="Q32" s="29" t="s">
        <v>198</v>
      </c>
      <c r="R32" s="7" t="str">
        <f t="shared" ref="R32:R34" si="5">IF(A32&lt;&gt;"","9.6米","--")</f>
        <v>9.6米</v>
      </c>
      <c r="S32" s="14">
        <v>14</v>
      </c>
      <c r="T32" s="14">
        <v>0</v>
      </c>
      <c r="U32" s="14">
        <f t="shared" ref="U32:U34" si="6">SUM(S32:T32)</f>
        <v>14</v>
      </c>
      <c r="V32" s="7" t="str">
        <f t="shared" ref="V32:V34" si="7">IF(A32&lt;&gt;"","分拣摆渡","----")</f>
        <v>分拣摆渡</v>
      </c>
    </row>
    <row r="33" spans="1:22" s="35" customFormat="1" ht="18.75">
      <c r="A33" s="8">
        <v>43201</v>
      </c>
      <c r="B33" s="10" t="s">
        <v>235</v>
      </c>
      <c r="C33" s="10">
        <v>1810</v>
      </c>
      <c r="D33" s="10">
        <v>1944</v>
      </c>
      <c r="E33" s="11" t="s">
        <v>236</v>
      </c>
      <c r="F33" s="11" t="s">
        <v>252</v>
      </c>
      <c r="G33" s="11" t="s">
        <v>204</v>
      </c>
      <c r="H33" s="11" t="s">
        <v>431</v>
      </c>
      <c r="I33" s="39"/>
      <c r="J33" s="39" t="s">
        <v>1206</v>
      </c>
      <c r="K33" s="10"/>
      <c r="L33" s="10"/>
      <c r="M33" s="19" t="s">
        <v>1207</v>
      </c>
      <c r="N33" s="7" t="str">
        <f t="shared" ref="N33" si="8">IF(A33&lt;&gt;"","武汉威伟机械","------")</f>
        <v>武汉威伟机械</v>
      </c>
      <c r="O33" s="26" t="str">
        <f>VLOOKUP(Q33,ch!$A$1:$B$34,2,0)</f>
        <v>鄂ALU151</v>
      </c>
      <c r="P33" s="10"/>
      <c r="Q33" s="29" t="s">
        <v>362</v>
      </c>
      <c r="R33" s="7" t="str">
        <f t="shared" ref="R33" si="9">IF(A33&lt;&gt;"","9.6米","--")</f>
        <v>9.6米</v>
      </c>
      <c r="S33" s="14">
        <v>14</v>
      </c>
      <c r="T33" s="14">
        <v>0</v>
      </c>
      <c r="U33" s="14">
        <f t="shared" ref="U33" si="10">SUM(S33:T33)</f>
        <v>14</v>
      </c>
      <c r="V33" s="7" t="str">
        <f t="shared" ref="V33" si="11">IF(A33&lt;&gt;"","分拣摆渡","----")</f>
        <v>分拣摆渡</v>
      </c>
    </row>
    <row r="34" spans="1:22" s="35" customFormat="1" ht="18.75">
      <c r="A34" s="8">
        <v>43201</v>
      </c>
      <c r="B34" s="10" t="s">
        <v>531</v>
      </c>
      <c r="C34" s="10">
        <v>9</v>
      </c>
      <c r="D34" s="10">
        <v>22</v>
      </c>
      <c r="E34" s="11" t="s">
        <v>210</v>
      </c>
      <c r="F34" s="11" t="s">
        <v>468</v>
      </c>
      <c r="G34" s="11" t="s">
        <v>204</v>
      </c>
      <c r="H34" s="11" t="s">
        <v>431</v>
      </c>
      <c r="I34" s="39"/>
      <c r="J34" s="39" t="s">
        <v>1183</v>
      </c>
      <c r="K34" s="10"/>
      <c r="L34" s="10"/>
      <c r="M34" s="19" t="s">
        <v>1184</v>
      </c>
      <c r="N34" s="7" t="str">
        <f t="shared" si="4"/>
        <v>武汉威伟机械</v>
      </c>
      <c r="O34" s="26" t="str">
        <f>VLOOKUP(Q34,ch!$A$1:$B$34,2,0)</f>
        <v>鄂AZV377</v>
      </c>
      <c r="P34" s="10"/>
      <c r="Q34" s="29" t="s">
        <v>240</v>
      </c>
      <c r="R34" s="7" t="str">
        <f t="shared" si="5"/>
        <v>9.6米</v>
      </c>
      <c r="S34" s="64" t="s">
        <v>1185</v>
      </c>
      <c r="T34" s="14">
        <v>0</v>
      </c>
      <c r="U34" s="14">
        <f t="shared" si="6"/>
        <v>0</v>
      </c>
      <c r="V34" s="7" t="str">
        <f t="shared" si="7"/>
        <v>分拣摆渡</v>
      </c>
    </row>
    <row r="35" spans="1:22" s="35" customFormat="1" ht="18.75">
      <c r="A35" s="8">
        <v>43201</v>
      </c>
      <c r="B35" s="10" t="s">
        <v>111</v>
      </c>
      <c r="C35" s="10">
        <v>1418</v>
      </c>
      <c r="D35" s="10">
        <v>1437</v>
      </c>
      <c r="E35" s="11" t="s">
        <v>210</v>
      </c>
      <c r="F35" s="11" t="s">
        <v>518</v>
      </c>
      <c r="G35" s="11" t="s">
        <v>204</v>
      </c>
      <c r="H35" s="11" t="s">
        <v>431</v>
      </c>
      <c r="I35" s="39"/>
      <c r="J35" s="39" t="s">
        <v>1186</v>
      </c>
      <c r="K35" s="10"/>
      <c r="L35" s="10"/>
      <c r="M35" s="19" t="s">
        <v>1187</v>
      </c>
      <c r="N35" s="7" t="str">
        <f t="shared" ref="N35" si="12">IF(A35&lt;&gt;"","武汉威伟机械","------")</f>
        <v>武汉威伟机械</v>
      </c>
      <c r="O35" s="26" t="str">
        <f>VLOOKUP(Q35,ch!$A$1:$B$34,2,0)</f>
        <v>鄂AZV377</v>
      </c>
      <c r="P35" s="10"/>
      <c r="Q35" s="29" t="s">
        <v>240</v>
      </c>
      <c r="R35" s="7" t="str">
        <f t="shared" ref="R35" si="13">IF(A35&lt;&gt;"","9.6米","--")</f>
        <v>9.6米</v>
      </c>
      <c r="S35" s="14">
        <v>13</v>
      </c>
      <c r="T35" s="14">
        <v>0</v>
      </c>
      <c r="U35" s="14">
        <f t="shared" ref="U35" si="14">SUM(S35:T35)</f>
        <v>13</v>
      </c>
      <c r="V35" s="7" t="str">
        <f t="shared" ref="V35" si="15">IF(A35&lt;&gt;"","分拣摆渡","----")</f>
        <v>分拣摆渡</v>
      </c>
    </row>
    <row r="36" spans="1:22" s="35" customFormat="1" ht="18.75">
      <c r="A36" s="8">
        <v>43201</v>
      </c>
      <c r="B36" s="10" t="s">
        <v>1188</v>
      </c>
      <c r="C36" s="10">
        <v>1803</v>
      </c>
      <c r="D36" s="10">
        <v>1826</v>
      </c>
      <c r="E36" s="11" t="s">
        <v>210</v>
      </c>
      <c r="F36" s="11" t="s">
        <v>518</v>
      </c>
      <c r="G36" s="11" t="s">
        <v>204</v>
      </c>
      <c r="H36" s="11" t="s">
        <v>431</v>
      </c>
      <c r="I36" s="39"/>
      <c r="J36" s="39" t="s">
        <v>1189</v>
      </c>
      <c r="K36" s="10"/>
      <c r="L36" s="10"/>
      <c r="M36" s="19" t="s">
        <v>1190</v>
      </c>
      <c r="N36" s="7" t="str">
        <f t="shared" ref="N36:N37" si="16">IF(A36&lt;&gt;"","武汉威伟机械","------")</f>
        <v>武汉威伟机械</v>
      </c>
      <c r="O36" s="26" t="str">
        <f>VLOOKUP(Q36,ch!$A$1:$B$34,2,0)</f>
        <v>鄂AZV377</v>
      </c>
      <c r="P36" s="10"/>
      <c r="Q36" s="29" t="s">
        <v>240</v>
      </c>
      <c r="R36" s="7" t="str">
        <f t="shared" ref="R36:R37" si="17">IF(A36&lt;&gt;"","9.6米","--")</f>
        <v>9.6米</v>
      </c>
      <c r="S36" s="14">
        <v>9</v>
      </c>
      <c r="T36" s="14">
        <v>0</v>
      </c>
      <c r="U36" s="14">
        <f t="shared" ref="U36:U37" si="18">SUM(S36:T36)</f>
        <v>9</v>
      </c>
      <c r="V36" s="7" t="str">
        <f t="shared" ref="V36:V37" si="19">IF(A36&lt;&gt;"","分拣摆渡","----")</f>
        <v>分拣摆渡</v>
      </c>
    </row>
    <row r="37" spans="1:22" s="35" customFormat="1" ht="18.75">
      <c r="A37" s="8">
        <v>43201</v>
      </c>
      <c r="B37" s="10" t="s">
        <v>1191</v>
      </c>
      <c r="C37" s="10">
        <v>1955</v>
      </c>
      <c r="D37" s="10">
        <v>2005</v>
      </c>
      <c r="E37" s="11" t="s">
        <v>204</v>
      </c>
      <c r="F37" s="11" t="s">
        <v>431</v>
      </c>
      <c r="G37" s="11" t="s">
        <v>210</v>
      </c>
      <c r="H37" s="11" t="s">
        <v>468</v>
      </c>
      <c r="I37" s="39"/>
      <c r="J37" s="39" t="s">
        <v>1192</v>
      </c>
      <c r="K37" s="10"/>
      <c r="L37" s="10"/>
      <c r="M37" s="19" t="s">
        <v>1193</v>
      </c>
      <c r="N37" s="7" t="str">
        <f t="shared" si="16"/>
        <v>武汉威伟机械</v>
      </c>
      <c r="O37" s="26" t="str">
        <f>VLOOKUP(Q37,ch!$A$1:$B$34,2,0)</f>
        <v>鄂AF1588</v>
      </c>
      <c r="P37" s="10"/>
      <c r="Q37" s="29" t="s">
        <v>117</v>
      </c>
      <c r="R37" s="7" t="str">
        <f t="shared" si="17"/>
        <v>9.6米</v>
      </c>
      <c r="S37" s="14">
        <v>14</v>
      </c>
      <c r="T37" s="14">
        <v>0</v>
      </c>
      <c r="U37" s="14">
        <f t="shared" si="18"/>
        <v>14</v>
      </c>
      <c r="V37" s="7" t="str">
        <f t="shared" si="19"/>
        <v>分拣摆渡</v>
      </c>
    </row>
    <row r="38" spans="1:22" s="35" customFormat="1" ht="18.75">
      <c r="A38" s="8">
        <v>43201</v>
      </c>
      <c r="B38" s="10" t="s">
        <v>71</v>
      </c>
      <c r="C38" s="10">
        <v>1731</v>
      </c>
      <c r="D38" s="10">
        <v>1741</v>
      </c>
      <c r="E38" s="11" t="s">
        <v>204</v>
      </c>
      <c r="F38" s="11" t="s">
        <v>431</v>
      </c>
      <c r="G38" s="11" t="s">
        <v>210</v>
      </c>
      <c r="H38" s="11" t="s">
        <v>468</v>
      </c>
      <c r="I38" s="39"/>
      <c r="J38" s="39" t="s">
        <v>1194</v>
      </c>
      <c r="K38" s="10"/>
      <c r="L38" s="10"/>
      <c r="M38" s="19" t="s">
        <v>1195</v>
      </c>
      <c r="N38" s="7" t="str">
        <f t="shared" ref="N38" si="20">IF(A38&lt;&gt;"","武汉威伟机械","------")</f>
        <v>武汉威伟机械</v>
      </c>
      <c r="O38" s="26" t="str">
        <f>VLOOKUP(Q38,ch!$A$1:$B$34,2,0)</f>
        <v>鄂AF1588</v>
      </c>
      <c r="P38" s="10"/>
      <c r="Q38" s="29" t="s">
        <v>117</v>
      </c>
      <c r="R38" s="7" t="str">
        <f t="shared" ref="R38" si="21">IF(A38&lt;&gt;"","9.6米","--")</f>
        <v>9.6米</v>
      </c>
      <c r="S38" s="14">
        <v>14</v>
      </c>
      <c r="T38" s="14">
        <v>0</v>
      </c>
      <c r="U38" s="14">
        <f t="shared" ref="U38" si="22">SUM(S38:T38)</f>
        <v>14</v>
      </c>
      <c r="V38" s="7" t="str">
        <f t="shared" ref="V38" si="23">IF(A38&lt;&gt;"","分拣摆渡","----")</f>
        <v>分拣摆渡</v>
      </c>
    </row>
    <row r="39" spans="1:22" s="35" customFormat="1" ht="18.75">
      <c r="A39" s="8">
        <v>43201</v>
      </c>
      <c r="B39" s="10" t="s">
        <v>259</v>
      </c>
      <c r="C39" s="10">
        <v>1215</v>
      </c>
      <c r="D39" s="10">
        <v>1225</v>
      </c>
      <c r="E39" s="11" t="s">
        <v>204</v>
      </c>
      <c r="F39" s="11" t="s">
        <v>431</v>
      </c>
      <c r="G39" s="11" t="s">
        <v>210</v>
      </c>
      <c r="H39" s="11" t="s">
        <v>468</v>
      </c>
      <c r="I39" s="39"/>
      <c r="J39" s="39" t="s">
        <v>1196</v>
      </c>
      <c r="K39" s="10"/>
      <c r="L39" s="10"/>
      <c r="M39" s="19" t="s">
        <v>1197</v>
      </c>
      <c r="N39" s="7" t="str">
        <f t="shared" ref="N39" si="24">IF(A39&lt;&gt;"","武汉威伟机械","------")</f>
        <v>武汉威伟机械</v>
      </c>
      <c r="O39" s="26" t="str">
        <f>VLOOKUP(Q39,ch!$A$1:$B$34,2,0)</f>
        <v>鄂AF1588</v>
      </c>
      <c r="P39" s="10"/>
      <c r="Q39" s="29" t="s">
        <v>117</v>
      </c>
      <c r="R39" s="7" t="str">
        <f t="shared" ref="R39" si="25">IF(A39&lt;&gt;"","9.6米","--")</f>
        <v>9.6米</v>
      </c>
      <c r="S39" s="14">
        <v>14</v>
      </c>
      <c r="T39" s="14">
        <v>0</v>
      </c>
      <c r="U39" s="14">
        <f t="shared" ref="U39" si="26">SUM(S39:T39)</f>
        <v>14</v>
      </c>
      <c r="V39" s="7" t="str">
        <f t="shared" ref="V39" si="27">IF(A39&lt;&gt;"","分拣摆渡","----")</f>
        <v>分拣摆渡</v>
      </c>
    </row>
    <row r="40" spans="1:22" s="35" customFormat="1" ht="18.75">
      <c r="A40" s="8">
        <v>43201</v>
      </c>
      <c r="B40" s="10" t="s">
        <v>289</v>
      </c>
      <c r="C40" s="10">
        <v>1515</v>
      </c>
      <c r="D40" s="10">
        <v>1525</v>
      </c>
      <c r="E40" s="11" t="s">
        <v>204</v>
      </c>
      <c r="F40" s="11" t="s">
        <v>431</v>
      </c>
      <c r="G40" s="11" t="s">
        <v>210</v>
      </c>
      <c r="H40" s="11" t="s">
        <v>468</v>
      </c>
      <c r="I40" s="39"/>
      <c r="J40" s="39" t="s">
        <v>1198</v>
      </c>
      <c r="K40" s="10"/>
      <c r="L40" s="10"/>
      <c r="M40" s="19" t="s">
        <v>1199</v>
      </c>
      <c r="N40" s="7" t="str">
        <f t="shared" ref="N40" si="28">IF(A40&lt;&gt;"","武汉威伟机械","------")</f>
        <v>武汉威伟机械</v>
      </c>
      <c r="O40" s="26" t="str">
        <f>VLOOKUP(Q40,ch!$A$1:$B$34,2,0)</f>
        <v>鄂AF1588</v>
      </c>
      <c r="P40" s="10"/>
      <c r="Q40" s="29" t="s">
        <v>117</v>
      </c>
      <c r="R40" s="7" t="str">
        <f t="shared" ref="R40" si="29">IF(A40&lt;&gt;"","9.6米","--")</f>
        <v>9.6米</v>
      </c>
      <c r="S40" s="14">
        <v>14</v>
      </c>
      <c r="T40" s="14">
        <v>0</v>
      </c>
      <c r="U40" s="14">
        <f t="shared" ref="U40" si="30">SUM(S40:T40)</f>
        <v>14</v>
      </c>
      <c r="V40" s="7" t="str">
        <f t="shared" ref="V40" si="31">IF(A40&lt;&gt;"","分拣摆渡","----")</f>
        <v>分拣摆渡</v>
      </c>
    </row>
    <row r="41" spans="1:22" s="35" customFormat="1" ht="18.75">
      <c r="A41" s="8">
        <v>43201</v>
      </c>
      <c r="B41" s="10" t="s">
        <v>289</v>
      </c>
      <c r="C41" s="10">
        <v>1057</v>
      </c>
      <c r="D41" s="10">
        <v>1107</v>
      </c>
      <c r="E41" s="11" t="s">
        <v>204</v>
      </c>
      <c r="F41" s="11" t="s">
        <v>431</v>
      </c>
      <c r="G41" s="11" t="s">
        <v>210</v>
      </c>
      <c r="H41" s="11" t="s">
        <v>468</v>
      </c>
      <c r="I41" s="39"/>
      <c r="J41" s="39" t="s">
        <v>1200</v>
      </c>
      <c r="K41" s="10"/>
      <c r="L41" s="10"/>
      <c r="M41" s="19" t="s">
        <v>1201</v>
      </c>
      <c r="N41" s="7" t="str">
        <f t="shared" ref="N41" si="32">IF(A41&lt;&gt;"","武汉威伟机械","------")</f>
        <v>武汉威伟机械</v>
      </c>
      <c r="O41" s="26" t="str">
        <f>VLOOKUP(Q41,ch!$A$1:$B$34,2,0)</f>
        <v>鄂AF1588</v>
      </c>
      <c r="P41" s="10"/>
      <c r="Q41" s="29" t="s">
        <v>117</v>
      </c>
      <c r="R41" s="7" t="str">
        <f t="shared" ref="R41" si="33">IF(A41&lt;&gt;"","9.6米","--")</f>
        <v>9.6米</v>
      </c>
      <c r="S41" s="14">
        <v>14</v>
      </c>
      <c r="T41" s="14">
        <v>0</v>
      </c>
      <c r="U41" s="14">
        <f t="shared" ref="U41" si="34">SUM(S41:T41)</f>
        <v>14</v>
      </c>
      <c r="V41" s="7" t="str">
        <f t="shared" ref="V41" si="35">IF(A41&lt;&gt;"","分拣摆渡","----")</f>
        <v>分拣摆渡</v>
      </c>
    </row>
    <row r="42" spans="1:22" s="35" customFormat="1" ht="18.75">
      <c r="A42" s="8">
        <v>43201</v>
      </c>
      <c r="B42" s="10" t="s">
        <v>289</v>
      </c>
      <c r="C42" s="10">
        <v>940</v>
      </c>
      <c r="D42" s="10">
        <v>950</v>
      </c>
      <c r="E42" s="11" t="s">
        <v>204</v>
      </c>
      <c r="F42" s="11" t="s">
        <v>431</v>
      </c>
      <c r="G42" s="11" t="s">
        <v>210</v>
      </c>
      <c r="H42" s="11" t="s">
        <v>468</v>
      </c>
      <c r="I42" s="39"/>
      <c r="J42" s="39" t="s">
        <v>1202</v>
      </c>
      <c r="K42" s="10"/>
      <c r="L42" s="10"/>
      <c r="M42" s="19" t="s">
        <v>1203</v>
      </c>
      <c r="N42" s="7" t="str">
        <f t="shared" ref="N42" si="36">IF(A42&lt;&gt;"","武汉威伟机械","------")</f>
        <v>武汉威伟机械</v>
      </c>
      <c r="O42" s="26" t="str">
        <f>VLOOKUP(Q42,ch!$A$1:$B$34,2,0)</f>
        <v>鄂AF1588</v>
      </c>
      <c r="P42" s="10"/>
      <c r="Q42" s="29" t="s">
        <v>117</v>
      </c>
      <c r="R42" s="7" t="str">
        <f t="shared" ref="R42" si="37">IF(A42&lt;&gt;"","9.6米","--")</f>
        <v>9.6米</v>
      </c>
      <c r="S42" s="14">
        <v>14</v>
      </c>
      <c r="T42" s="14">
        <v>0</v>
      </c>
      <c r="U42" s="14">
        <f t="shared" ref="U42" si="38">SUM(S42:T42)</f>
        <v>14</v>
      </c>
      <c r="V42" s="7" t="str">
        <f t="shared" ref="V42" si="39">IF(A42&lt;&gt;"","分拣摆渡","----")</f>
        <v>分拣摆渡</v>
      </c>
    </row>
    <row r="43" spans="1:22" s="35" customFormat="1" ht="18.75">
      <c r="A43" s="8">
        <v>43201</v>
      </c>
      <c r="B43" s="10" t="s">
        <v>259</v>
      </c>
      <c r="C43" s="10">
        <v>50</v>
      </c>
      <c r="D43" s="10">
        <v>107</v>
      </c>
      <c r="E43" s="11" t="s">
        <v>204</v>
      </c>
      <c r="F43" s="11" t="s">
        <v>431</v>
      </c>
      <c r="G43" s="11" t="s">
        <v>210</v>
      </c>
      <c r="H43" s="11" t="s">
        <v>468</v>
      </c>
      <c r="I43" s="39"/>
      <c r="J43" s="39" t="s">
        <v>1204</v>
      </c>
      <c r="K43" s="10"/>
      <c r="L43" s="10"/>
      <c r="M43" s="19" t="s">
        <v>1205</v>
      </c>
      <c r="N43" s="7" t="str">
        <f t="shared" ref="N43" si="40">IF(A43&lt;&gt;"","武汉威伟机械","------")</f>
        <v>武汉威伟机械</v>
      </c>
      <c r="O43" s="26" t="str">
        <f>VLOOKUP(Q43,ch!$A$1:$B$34,2,0)</f>
        <v>鄂AF1588</v>
      </c>
      <c r="P43" s="10"/>
      <c r="Q43" s="29" t="s">
        <v>117</v>
      </c>
      <c r="R43" s="7" t="str">
        <f t="shared" ref="R43" si="41">IF(A43&lt;&gt;"","9.6米","--")</f>
        <v>9.6米</v>
      </c>
      <c r="S43" s="14">
        <v>14</v>
      </c>
      <c r="T43" s="14">
        <v>0</v>
      </c>
      <c r="U43" s="14">
        <f t="shared" ref="U43" si="42">SUM(S43:T43)</f>
        <v>14</v>
      </c>
      <c r="V43" s="7" t="str">
        <f t="shared" ref="V43" si="43">IF(A43&lt;&gt;"","分拣摆渡","----")</f>
        <v>分拣摆渡</v>
      </c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  <row r="65" spans="1:22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0"/>
      <c r="M65" s="19"/>
      <c r="N65" s="7"/>
      <c r="O65" s="26"/>
      <c r="P65" s="10"/>
      <c r="Q65" s="29"/>
      <c r="R65" s="7"/>
      <c r="S65" s="14"/>
      <c r="T65" s="14"/>
      <c r="U65" s="14"/>
      <c r="V65" s="7"/>
    </row>
    <row r="66" spans="1:22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0"/>
      <c r="M66" s="19"/>
      <c r="N66" s="7"/>
      <c r="O66" s="26"/>
      <c r="P66" s="10"/>
      <c r="Q66" s="29"/>
      <c r="R66" s="7"/>
      <c r="S66" s="14"/>
      <c r="T66" s="14"/>
      <c r="U66" s="14"/>
      <c r="V66" s="7"/>
    </row>
    <row r="67" spans="1:22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0"/>
      <c r="M67" s="19"/>
      <c r="N67" s="7"/>
      <c r="O67" s="26"/>
      <c r="P67" s="10"/>
      <c r="Q67" s="29"/>
      <c r="R67" s="7"/>
      <c r="S67" s="14"/>
      <c r="T67" s="14"/>
      <c r="U67" s="14"/>
      <c r="V67" s="7"/>
    </row>
    <row r="68" spans="1:22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0"/>
      <c r="M68" s="19"/>
      <c r="N68" s="7"/>
      <c r="O68" s="26"/>
      <c r="P68" s="10"/>
      <c r="Q68" s="29"/>
      <c r="R68" s="7"/>
      <c r="S68" s="14"/>
      <c r="T68" s="14"/>
      <c r="U68" s="14"/>
      <c r="V68" s="7"/>
    </row>
    <row r="69" spans="1:22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0"/>
      <c r="M69" s="19"/>
      <c r="N69" s="7"/>
      <c r="O69" s="26"/>
      <c r="P69" s="10"/>
      <c r="Q69" s="29"/>
      <c r="R69" s="7"/>
      <c r="S69" s="14"/>
      <c r="T69" s="14"/>
      <c r="U69" s="14"/>
      <c r="V69" s="7"/>
    </row>
    <row r="70" spans="1:22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0"/>
      <c r="M70" s="19"/>
      <c r="N70" s="7"/>
      <c r="O70" s="26"/>
      <c r="P70" s="10"/>
      <c r="Q70" s="29"/>
      <c r="R70" s="7"/>
      <c r="S70" s="14"/>
      <c r="T70" s="14"/>
      <c r="U70" s="14"/>
      <c r="V70" s="7"/>
    </row>
    <row r="71" spans="1:22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0"/>
      <c r="M71" s="19"/>
      <c r="N71" s="7"/>
      <c r="O71" s="26"/>
      <c r="P71" s="10"/>
      <c r="Q71" s="29"/>
      <c r="R71" s="7"/>
      <c r="S71" s="14"/>
      <c r="T71" s="14"/>
      <c r="U71" s="14"/>
      <c r="V71" s="7"/>
    </row>
    <row r="72" spans="1:22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0"/>
      <c r="M72" s="19"/>
      <c r="N72" s="7"/>
      <c r="O72" s="26"/>
      <c r="P72" s="10"/>
      <c r="Q72" s="29"/>
      <c r="R72" s="7"/>
      <c r="S72" s="14"/>
      <c r="T72" s="14"/>
      <c r="U72" s="14"/>
      <c r="V72" s="7"/>
    </row>
    <row r="73" spans="1:22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0"/>
      <c r="M73" s="19"/>
      <c r="N73" s="7"/>
      <c r="O73" s="26"/>
      <c r="P73" s="10"/>
      <c r="Q73" s="29"/>
      <c r="R73" s="7"/>
      <c r="S73" s="14"/>
      <c r="T73" s="14"/>
      <c r="U73" s="14"/>
      <c r="V73" s="7"/>
    </row>
    <row r="74" spans="1:22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0"/>
      <c r="M74" s="19"/>
      <c r="N74" s="7"/>
      <c r="O74" s="26"/>
      <c r="P74" s="10"/>
      <c r="Q74" s="29"/>
      <c r="R74" s="7"/>
      <c r="S74" s="14"/>
      <c r="T74" s="14"/>
      <c r="U74" s="14"/>
      <c r="V74" s="7"/>
    </row>
    <row r="75" spans="1:22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0"/>
      <c r="M75" s="19"/>
      <c r="N75" s="7"/>
      <c r="O75" s="26"/>
      <c r="P75" s="10"/>
      <c r="Q75" s="29"/>
      <c r="R75" s="7"/>
      <c r="S75" s="14"/>
      <c r="T75" s="14"/>
      <c r="U75" s="14"/>
      <c r="V75" s="7"/>
    </row>
    <row r="76" spans="1:22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0"/>
      <c r="M76" s="19"/>
      <c r="N76" s="7"/>
      <c r="O76" s="26"/>
      <c r="P76" s="10"/>
      <c r="Q76" s="29"/>
      <c r="R76" s="7"/>
      <c r="S76" s="14"/>
      <c r="T76" s="14"/>
      <c r="U76" s="14"/>
      <c r="V76" s="7"/>
    </row>
    <row r="77" spans="1:22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0"/>
      <c r="M77" s="19"/>
      <c r="N77" s="7"/>
      <c r="O77" s="26"/>
      <c r="P77" s="10"/>
      <c r="Q77" s="29"/>
      <c r="R77" s="7"/>
      <c r="S77" s="14"/>
      <c r="T77" s="14"/>
      <c r="U77" s="14"/>
      <c r="V77" s="7"/>
    </row>
    <row r="78" spans="1:22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0"/>
      <c r="M78" s="19"/>
      <c r="N78" s="7"/>
      <c r="O78" s="26"/>
      <c r="P78" s="10"/>
      <c r="Q78" s="29"/>
      <c r="R78" s="7"/>
      <c r="S78" s="14"/>
      <c r="T78" s="14"/>
      <c r="U78" s="14"/>
      <c r="V78" s="7"/>
    </row>
    <row r="79" spans="1:22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0"/>
      <c r="M79" s="19"/>
      <c r="N79" s="7"/>
      <c r="O79" s="26"/>
      <c r="P79" s="10"/>
      <c r="Q79" s="29"/>
      <c r="R79" s="7"/>
      <c r="S79" s="14"/>
      <c r="T79" s="14"/>
      <c r="U79" s="14"/>
      <c r="V79" s="7"/>
    </row>
    <row r="80" spans="1:22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0"/>
      <c r="M80" s="19"/>
      <c r="N80" s="7"/>
      <c r="O80" s="26"/>
      <c r="P80" s="10"/>
      <c r="Q80" s="29"/>
      <c r="R80" s="7"/>
      <c r="S80" s="14"/>
      <c r="T80" s="14"/>
      <c r="U80" s="14"/>
      <c r="V80" s="7"/>
    </row>
    <row r="81" spans="1:22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0"/>
      <c r="M81" s="19"/>
      <c r="N81" s="7"/>
      <c r="O81" s="26"/>
      <c r="P81" s="10"/>
      <c r="Q81" s="29"/>
      <c r="R81" s="7"/>
      <c r="S81" s="14"/>
      <c r="T81" s="14"/>
      <c r="U81" s="14"/>
      <c r="V81" s="7"/>
    </row>
    <row r="82" spans="1:22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0"/>
      <c r="M82" s="19"/>
      <c r="N82" s="7"/>
      <c r="O82" s="26"/>
      <c r="P82" s="10"/>
      <c r="Q82" s="29"/>
      <c r="R82" s="7"/>
      <c r="S82" s="14"/>
      <c r="T82" s="14"/>
      <c r="U82" s="14"/>
      <c r="V82" s="7"/>
    </row>
    <row r="83" spans="1:22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0"/>
      <c r="M83" s="19"/>
      <c r="N83" s="7"/>
      <c r="O83" s="26"/>
      <c r="P83" s="10"/>
      <c r="Q83" s="29"/>
      <c r="R83" s="7"/>
      <c r="S83" s="14"/>
      <c r="T83" s="14"/>
      <c r="U83" s="14"/>
      <c r="V83" s="7"/>
    </row>
    <row r="84" spans="1:22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0"/>
      <c r="M84" s="19"/>
      <c r="N84" s="7"/>
      <c r="O84" s="26"/>
      <c r="P84" s="10"/>
      <c r="Q84" s="29"/>
      <c r="R84" s="7"/>
      <c r="S84" s="14"/>
      <c r="T84" s="14"/>
      <c r="U84" s="14"/>
      <c r="V84" s="7"/>
    </row>
    <row r="85" spans="1:22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0"/>
      <c r="M85" s="19"/>
      <c r="N85" s="7"/>
      <c r="O85" s="26"/>
      <c r="P85" s="10"/>
      <c r="Q85" s="29"/>
      <c r="R85" s="7"/>
      <c r="S85" s="14"/>
      <c r="T85" s="14"/>
      <c r="U85" s="14"/>
      <c r="V85" s="7"/>
    </row>
    <row r="86" spans="1:22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0"/>
      <c r="M86" s="19"/>
      <c r="N86" s="7"/>
      <c r="O86" s="26"/>
      <c r="P86" s="10"/>
      <c r="Q86" s="29"/>
      <c r="R86" s="7"/>
      <c r="S86" s="14"/>
      <c r="T86" s="14"/>
      <c r="U86" s="14"/>
      <c r="V86" s="7"/>
    </row>
    <row r="87" spans="1:22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0"/>
      <c r="M87" s="19"/>
      <c r="N87" s="7"/>
      <c r="O87" s="26"/>
      <c r="P87" s="10"/>
      <c r="Q87" s="29"/>
      <c r="R87" s="7"/>
      <c r="S87" s="14"/>
      <c r="T87" s="14"/>
      <c r="U87" s="14"/>
      <c r="V87" s="7"/>
    </row>
    <row r="88" spans="1:22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0"/>
      <c r="M88" s="19"/>
      <c r="N88" s="7"/>
      <c r="O88" s="26"/>
      <c r="P88" s="10"/>
      <c r="Q88" s="29"/>
      <c r="R88" s="7"/>
      <c r="S88" s="14"/>
      <c r="T88" s="14"/>
      <c r="U88" s="14"/>
      <c r="V88" s="7"/>
    </row>
    <row r="89" spans="1:22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0"/>
      <c r="M89" s="19"/>
      <c r="N89" s="7"/>
      <c r="O89" s="26"/>
      <c r="P89" s="10"/>
      <c r="Q89" s="29"/>
      <c r="R89" s="7"/>
      <c r="S89" s="14"/>
      <c r="T89" s="14"/>
      <c r="U89" s="14"/>
      <c r="V89" s="7"/>
    </row>
    <row r="90" spans="1:22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0"/>
      <c r="M90" s="19"/>
      <c r="N90" s="7"/>
      <c r="O90" s="26"/>
      <c r="P90" s="10"/>
      <c r="Q90" s="29"/>
      <c r="R90" s="7"/>
      <c r="S90" s="14"/>
      <c r="T90" s="14"/>
      <c r="U90" s="14"/>
      <c r="V90" s="7"/>
    </row>
    <row r="91" spans="1:22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0"/>
      <c r="M91" s="19"/>
      <c r="N91" s="7"/>
      <c r="O91" s="26"/>
      <c r="P91" s="10"/>
      <c r="Q91" s="29"/>
      <c r="R91" s="7"/>
      <c r="S91" s="14"/>
      <c r="T91" s="14"/>
      <c r="U91" s="14"/>
      <c r="V91" s="7"/>
    </row>
  </sheetData>
  <phoneticPr fontId="3" type="noConversion"/>
  <conditionalFormatting sqref="I12:M14 I1:M1 I21:M1048576">
    <cfRule type="duplicateValues" dxfId="19" priority="12"/>
  </conditionalFormatting>
  <conditionalFormatting sqref="M2:M11 M15:M28">
    <cfRule type="duplicateValues" dxfId="18" priority="11"/>
  </conditionalFormatting>
  <conditionalFormatting sqref="I15:M28 I2:M11">
    <cfRule type="duplicateValues" dxfId="17" priority="10"/>
  </conditionalFormatting>
  <conditionalFormatting sqref="I2:J11 I15:J28">
    <cfRule type="duplicateValues" dxfId="16" priority="9"/>
  </conditionalFormatting>
  <conditionalFormatting sqref="M12:M14 M21:M91">
    <cfRule type="duplicateValues" dxfId="15" priority="8"/>
  </conditionalFormatting>
  <conditionalFormatting sqref="I12:M14 I21:M91">
    <cfRule type="duplicateValues" dxfId="14" priority="7"/>
  </conditionalFormatting>
  <conditionalFormatting sqref="I12:J14 I21:J91">
    <cfRule type="duplicateValues" dxfId="13" priority="6"/>
  </conditionalFormatting>
  <conditionalFormatting sqref="M29:M91">
    <cfRule type="duplicateValues" dxfId="12" priority="5"/>
  </conditionalFormatting>
  <conditionalFormatting sqref="I29:M91">
    <cfRule type="duplicateValues" dxfId="11" priority="4"/>
  </conditionalFormatting>
  <conditionalFormatting sqref="I29:J91">
    <cfRule type="duplicateValues" dxfId="10" priority="3"/>
  </conditionalFormatting>
  <conditionalFormatting sqref="L29:L33">
    <cfRule type="duplicateValues" dxfId="9" priority="2"/>
  </conditionalFormatting>
  <conditionalFormatting sqref="L34:L91">
    <cfRule type="duplicateValues" dxfId="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4"/>
  <sheetViews>
    <sheetView topLeftCell="A19" workbookViewId="0">
      <selection activeCell="C34" sqref="C34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1080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  <row r="33" spans="1:2" ht="20.25">
      <c r="A33" s="38" t="s">
        <v>1109</v>
      </c>
      <c r="B33" s="38" t="s">
        <v>1110</v>
      </c>
    </row>
    <row r="34" spans="1:2" ht="20.25">
      <c r="A34" s="38" t="s">
        <v>1116</v>
      </c>
      <c r="B34" s="38" t="s">
        <v>1117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J13" sqref="J13"/>
    </sheetView>
  </sheetViews>
  <sheetFormatPr defaultRowHeight="13.5"/>
  <cols>
    <col min="1" max="1" width="19.75" bestFit="1" customWidth="1"/>
    <col min="2" max="4" width="9.75" bestFit="1" customWidth="1"/>
    <col min="5" max="6" width="14.125" bestFit="1" customWidth="1"/>
    <col min="7" max="7" width="11.875" bestFit="1" customWidth="1"/>
    <col min="8" max="8" width="9.75" bestFit="1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970</v>
      </c>
      <c r="B1" s="47" t="s">
        <v>959</v>
      </c>
    </row>
    <row r="2" spans="1:9">
      <c r="A2" s="47" t="s">
        <v>966</v>
      </c>
      <c r="B2" t="s">
        <v>960</v>
      </c>
      <c r="C2" t="s">
        <v>947</v>
      </c>
      <c r="D2" t="s">
        <v>961</v>
      </c>
      <c r="E2" t="s">
        <v>962</v>
      </c>
      <c r="F2" t="s">
        <v>949</v>
      </c>
      <c r="G2" t="s">
        <v>963</v>
      </c>
      <c r="H2" t="s">
        <v>964</v>
      </c>
      <c r="I2" t="s">
        <v>965</v>
      </c>
    </row>
    <row r="3" spans="1:9">
      <c r="A3" s="48" t="s">
        <v>967</v>
      </c>
      <c r="B3" s="49"/>
      <c r="C3" s="49"/>
      <c r="D3" s="49"/>
      <c r="E3" s="49">
        <v>13</v>
      </c>
      <c r="F3" s="49">
        <v>11</v>
      </c>
      <c r="G3" s="49"/>
      <c r="H3" s="49"/>
      <c r="I3" s="49">
        <v>24</v>
      </c>
    </row>
    <row r="4" spans="1:9">
      <c r="A4" s="48" t="s">
        <v>968</v>
      </c>
      <c r="B4" s="49">
        <v>8</v>
      </c>
      <c r="C4" s="49"/>
      <c r="D4" s="49">
        <v>9</v>
      </c>
      <c r="E4" s="49"/>
      <c r="F4" s="49">
        <v>21</v>
      </c>
      <c r="G4" s="49"/>
      <c r="H4" s="49"/>
      <c r="I4" s="49">
        <v>38</v>
      </c>
    </row>
    <row r="5" spans="1:9">
      <c r="A5" s="48" t="s">
        <v>969</v>
      </c>
      <c r="B5" s="49"/>
      <c r="C5" s="49">
        <v>43</v>
      </c>
      <c r="D5" s="49"/>
      <c r="E5" s="49">
        <v>24</v>
      </c>
      <c r="F5" s="49"/>
      <c r="G5" s="49"/>
      <c r="H5" s="49"/>
      <c r="I5" s="49">
        <v>67</v>
      </c>
    </row>
    <row r="6" spans="1:9">
      <c r="A6" s="48" t="s">
        <v>948</v>
      </c>
      <c r="B6" s="49">
        <v>8</v>
      </c>
      <c r="C6" s="49"/>
      <c r="D6" s="49">
        <v>8</v>
      </c>
      <c r="E6" s="49"/>
      <c r="F6" s="49">
        <v>13</v>
      </c>
      <c r="G6" s="49">
        <v>4</v>
      </c>
      <c r="H6" s="49">
        <v>3</v>
      </c>
      <c r="I6" s="49">
        <v>36</v>
      </c>
    </row>
    <row r="7" spans="1:9">
      <c r="A7" s="48" t="s">
        <v>950</v>
      </c>
      <c r="B7" s="49"/>
      <c r="C7" s="49">
        <v>46</v>
      </c>
      <c r="D7" s="49">
        <v>2</v>
      </c>
      <c r="E7" s="49">
        <v>29</v>
      </c>
      <c r="F7" s="49"/>
      <c r="G7" s="49"/>
      <c r="H7" s="49"/>
      <c r="I7" s="49">
        <v>77</v>
      </c>
    </row>
    <row r="8" spans="1:9">
      <c r="A8" s="48" t="s">
        <v>965</v>
      </c>
      <c r="B8" s="49">
        <v>16</v>
      </c>
      <c r="C8" s="49">
        <v>89</v>
      </c>
      <c r="D8" s="49">
        <v>19</v>
      </c>
      <c r="E8" s="49">
        <v>66</v>
      </c>
      <c r="F8" s="49">
        <v>45</v>
      </c>
      <c r="G8" s="49">
        <v>4</v>
      </c>
      <c r="H8" s="49">
        <v>3</v>
      </c>
      <c r="I8" s="49">
        <v>242</v>
      </c>
    </row>
  </sheetData>
  <phoneticPr fontId="3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H243"/>
  <sheetViews>
    <sheetView topLeftCell="A172" workbookViewId="0">
      <selection activeCell="G179" sqref="G179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805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806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807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808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809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810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811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812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813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814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815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816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817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818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819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820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821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822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823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824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825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826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827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828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829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830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831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832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833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834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835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836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837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838</v>
      </c>
      <c r="J35" s="19" t="s">
        <v>207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839</v>
      </c>
      <c r="J36" s="19" t="s">
        <v>242</v>
      </c>
      <c r="K36" s="7" t="str">
        <f t="shared" si="4"/>
        <v>武汉威伟机械</v>
      </c>
      <c r="L36" s="26" t="str">
        <f>VLOOKUP(N36,ch!$A$1:$B$31,2,0)</f>
        <v>鄂AZR876</v>
      </c>
      <c r="M36" s="26" t="s">
        <v>177</v>
      </c>
      <c r="N36" s="29" t="s">
        <v>243</v>
      </c>
      <c r="O36" s="7" t="str">
        <f>IF(L36&lt;&gt;"","9.6米","--")</f>
        <v>9.6米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840</v>
      </c>
      <c r="J37" s="19" t="s">
        <v>250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167</v>
      </c>
      <c r="N37" s="29" t="s">
        <v>251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235</v>
      </c>
      <c r="C38" s="25">
        <v>1929</v>
      </c>
      <c r="D38" s="25">
        <v>2123</v>
      </c>
      <c r="E38" s="11" t="s">
        <v>26</v>
      </c>
      <c r="F38" s="11" t="s">
        <v>252</v>
      </c>
      <c r="G38" s="11" t="s">
        <v>31</v>
      </c>
      <c r="H38" s="11" t="s">
        <v>32</v>
      </c>
      <c r="I38" s="46" t="s">
        <v>841</v>
      </c>
      <c r="J38" s="19" t="s">
        <v>239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176</v>
      </c>
      <c r="N38" s="29" t="s">
        <v>240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842</v>
      </c>
      <c r="J39" s="19" t="s">
        <v>246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182</v>
      </c>
      <c r="N39" s="29" t="s">
        <v>198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209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212</v>
      </c>
      <c r="I40" s="46" t="s">
        <v>843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175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209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212</v>
      </c>
      <c r="I41" s="46" t="s">
        <v>844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175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209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212</v>
      </c>
      <c r="I42" s="46" t="s">
        <v>845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175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209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212</v>
      </c>
      <c r="I43" s="46" t="s">
        <v>846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175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209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212</v>
      </c>
      <c r="I44" s="46" t="s">
        <v>847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175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209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212</v>
      </c>
      <c r="I45" s="46" t="s">
        <v>848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175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209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212</v>
      </c>
      <c r="I46" s="46" t="s">
        <v>849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175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209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212</v>
      </c>
      <c r="I47" s="46" t="s">
        <v>850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175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209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212</v>
      </c>
      <c r="I48" s="46" t="s">
        <v>851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175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209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212</v>
      </c>
      <c r="I49" s="46" t="s">
        <v>852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175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209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212</v>
      </c>
      <c r="I50" s="46" t="s">
        <v>853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175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209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212</v>
      </c>
      <c r="I51" s="46" t="s">
        <v>854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175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209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212</v>
      </c>
      <c r="I52" s="46" t="s">
        <v>855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168</v>
      </c>
      <c r="N52" s="29" t="s">
        <v>192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209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212</v>
      </c>
      <c r="I53" s="46" t="s">
        <v>856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168</v>
      </c>
      <c r="N53" s="29" t="s">
        <v>192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209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212</v>
      </c>
      <c r="I54" s="46" t="s">
        <v>857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168</v>
      </c>
      <c r="N54" s="29" t="s">
        <v>192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209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212</v>
      </c>
      <c r="I55" s="46" t="s">
        <v>858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168</v>
      </c>
      <c r="N55" s="29" t="s">
        <v>192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209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212</v>
      </c>
      <c r="I56" s="46" t="s">
        <v>859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168</v>
      </c>
      <c r="N56" s="29" t="s">
        <v>192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209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212</v>
      </c>
      <c r="I57" s="46" t="s">
        <v>860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168</v>
      </c>
      <c r="N57" s="29" t="s">
        <v>192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209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212</v>
      </c>
      <c r="I58" s="46" t="s">
        <v>861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168</v>
      </c>
      <c r="N58" s="29" t="s">
        <v>192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209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212</v>
      </c>
      <c r="I59" s="46" t="s">
        <v>862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168</v>
      </c>
      <c r="N59" s="29" t="s">
        <v>192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209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212</v>
      </c>
      <c r="I60" s="46" t="s">
        <v>863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168</v>
      </c>
      <c r="N60" s="29" t="s">
        <v>192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209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212</v>
      </c>
      <c r="I61" s="46" t="s">
        <v>864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168</v>
      </c>
      <c r="N61" s="29" t="s">
        <v>192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209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212</v>
      </c>
      <c r="I62" s="46" t="s">
        <v>865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168</v>
      </c>
      <c r="N62" s="29" t="s">
        <v>192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209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212</v>
      </c>
      <c r="I63" s="46" t="s">
        <v>866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168</v>
      </c>
      <c r="N63" s="29" t="s">
        <v>192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279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867</v>
      </c>
      <c r="J64" s="19" t="s">
        <v>281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166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279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868</v>
      </c>
      <c r="J65" s="19" t="s">
        <v>283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166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869</v>
      </c>
      <c r="J66" s="19" t="s">
        <v>304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184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279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870</v>
      </c>
      <c r="J67" s="19" t="s">
        <v>307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184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308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871</v>
      </c>
      <c r="J68" s="19" t="s">
        <v>310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184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311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872</v>
      </c>
      <c r="J69" s="19" t="s">
        <v>313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184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335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873</v>
      </c>
      <c r="J70" s="19" t="s">
        <v>337</v>
      </c>
      <c r="K70" s="7" t="str">
        <f t="shared" si="8"/>
        <v>武汉威伟机械</v>
      </c>
      <c r="L70" s="26" t="e">
        <f>VLOOKUP(N70,ch!$A$1:$B$31,2,0)</f>
        <v>#N/A</v>
      </c>
      <c r="M70" s="26" t="s">
        <v>165</v>
      </c>
      <c r="N70" s="29" t="s">
        <v>58</v>
      </c>
      <c r="O70" s="7" t="e">
        <f t="shared" si="9"/>
        <v>#N/A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874</v>
      </c>
      <c r="J71" s="19" t="s">
        <v>261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163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256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875</v>
      </c>
      <c r="J72" s="19" t="s">
        <v>262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163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256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876</v>
      </c>
      <c r="J73" s="19" t="s">
        <v>263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163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259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877</v>
      </c>
      <c r="J74" s="19" t="s">
        <v>264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163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256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878</v>
      </c>
      <c r="J75" s="19" t="s">
        <v>265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163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879</v>
      </c>
      <c r="J76" s="19" t="s">
        <v>267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163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880</v>
      </c>
      <c r="J77" s="19" t="s">
        <v>269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163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881</v>
      </c>
      <c r="J78" s="19" t="s">
        <v>271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163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256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882</v>
      </c>
      <c r="J79" s="19" t="s">
        <v>273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163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883</v>
      </c>
      <c r="J80" s="19" t="s">
        <v>275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169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884</v>
      </c>
      <c r="J81" s="19" t="s">
        <v>278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166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259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885</v>
      </c>
      <c r="J82" s="19" t="s">
        <v>285</v>
      </c>
      <c r="K82" s="7" t="str">
        <f t="shared" si="8"/>
        <v>武汉威伟机械</v>
      </c>
      <c r="L82" s="26" t="e">
        <f>VLOOKUP(N82,ch!$A$1:$B$31,2,0)</f>
        <v>#N/A</v>
      </c>
      <c r="M82" s="26" t="s">
        <v>164</v>
      </c>
      <c r="N82" s="29" t="s">
        <v>79</v>
      </c>
      <c r="O82" s="7" t="e">
        <f t="shared" si="5"/>
        <v>#N/A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256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886</v>
      </c>
      <c r="J83" s="19" t="s">
        <v>288</v>
      </c>
      <c r="K83" s="7" t="str">
        <f t="shared" si="8"/>
        <v>武汉威伟机械</v>
      </c>
      <c r="L83" s="26" t="e">
        <f>VLOOKUP(N83,ch!$A$1:$B$31,2,0)</f>
        <v>#N/A</v>
      </c>
      <c r="M83" s="26" t="s">
        <v>164</v>
      </c>
      <c r="N83" s="29" t="s">
        <v>79</v>
      </c>
      <c r="O83" s="7" t="e">
        <f t="shared" si="5"/>
        <v>#N/A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887</v>
      </c>
      <c r="J84" s="19" t="s">
        <v>291</v>
      </c>
      <c r="K84" s="7" t="str">
        <f t="shared" si="8"/>
        <v>武汉威伟机械</v>
      </c>
      <c r="L84" s="26" t="e">
        <f>VLOOKUP(N84,ch!$A$1:$B$31,2,0)</f>
        <v>#N/A</v>
      </c>
      <c r="M84" s="26" t="s">
        <v>164</v>
      </c>
      <c r="N84" s="29" t="s">
        <v>79</v>
      </c>
      <c r="O84" s="7" t="e">
        <f t="shared" si="5"/>
        <v>#N/A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259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888</v>
      </c>
      <c r="J85" s="19" t="s">
        <v>293</v>
      </c>
      <c r="K85" s="7" t="str">
        <f t="shared" si="8"/>
        <v>武汉威伟机械</v>
      </c>
      <c r="L85" s="26" t="e">
        <f>VLOOKUP(N85,ch!$A$1:$B$31,2,0)</f>
        <v>#N/A</v>
      </c>
      <c r="M85" s="26" t="s">
        <v>164</v>
      </c>
      <c r="N85" s="29" t="s">
        <v>79</v>
      </c>
      <c r="O85" s="7" t="e">
        <f t="shared" si="5"/>
        <v>#N/A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259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889</v>
      </c>
      <c r="J86" s="19" t="s">
        <v>295</v>
      </c>
      <c r="K86" s="7" t="str">
        <f t="shared" si="8"/>
        <v>武汉威伟机械</v>
      </c>
      <c r="L86" s="26" t="e">
        <f>VLOOKUP(N86,ch!$A$1:$B$31,2,0)</f>
        <v>#N/A</v>
      </c>
      <c r="M86" s="26" t="s">
        <v>164</v>
      </c>
      <c r="N86" s="29" t="s">
        <v>79</v>
      </c>
      <c r="O86" s="7" t="e">
        <f t="shared" si="5"/>
        <v>#N/A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890</v>
      </c>
      <c r="J87" s="19" t="s">
        <v>297</v>
      </c>
      <c r="K87" s="7" t="str">
        <f t="shared" si="8"/>
        <v>武汉威伟机械</v>
      </c>
      <c r="L87" s="26" t="e">
        <f>VLOOKUP(N87,ch!$A$1:$B$31,2,0)</f>
        <v>#N/A</v>
      </c>
      <c r="M87" s="26" t="s">
        <v>164</v>
      </c>
      <c r="N87" s="29" t="s">
        <v>79</v>
      </c>
      <c r="O87" s="7" t="e">
        <f t="shared" si="5"/>
        <v>#N/A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891</v>
      </c>
      <c r="J88" s="19" t="s">
        <v>299</v>
      </c>
      <c r="K88" s="7" t="str">
        <f t="shared" si="8"/>
        <v>武汉威伟机械</v>
      </c>
      <c r="L88" s="26" t="e">
        <f>VLOOKUP(N88,ch!$A$1:$B$31,2,0)</f>
        <v>#N/A</v>
      </c>
      <c r="M88" s="26" t="s">
        <v>164</v>
      </c>
      <c r="N88" s="29" t="s">
        <v>79</v>
      </c>
      <c r="O88" s="7" t="e">
        <f t="shared" si="5"/>
        <v>#N/A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892</v>
      </c>
      <c r="J89" s="19" t="s">
        <v>301</v>
      </c>
      <c r="K89" s="7" t="str">
        <f t="shared" si="8"/>
        <v>武汉威伟机械</v>
      </c>
      <c r="L89" s="26" t="e">
        <f>VLOOKUP(N89,ch!$A$1:$B$31,2,0)</f>
        <v>#N/A</v>
      </c>
      <c r="M89" s="26" t="s">
        <v>164</v>
      </c>
      <c r="N89" s="29" t="s">
        <v>79</v>
      </c>
      <c r="O89" s="7" t="e">
        <f t="shared" si="5"/>
        <v>#N/A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893</v>
      </c>
      <c r="J90" s="19" t="s">
        <v>317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364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894</v>
      </c>
      <c r="J91" s="19" t="s">
        <v>318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364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895</v>
      </c>
      <c r="J92" s="19" t="s">
        <v>319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364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896</v>
      </c>
      <c r="J93" s="19" t="s">
        <v>320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364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897</v>
      </c>
      <c r="J94" s="19" t="s">
        <v>322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364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898</v>
      </c>
      <c r="J95" s="19" t="s">
        <v>324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364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899</v>
      </c>
      <c r="J96" s="19" t="s">
        <v>326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364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900</v>
      </c>
      <c r="J97" s="19" t="s">
        <v>328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364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252</v>
      </c>
      <c r="G98" s="11" t="s">
        <v>31</v>
      </c>
      <c r="H98" s="11" t="s">
        <v>32</v>
      </c>
      <c r="I98" s="46" t="s">
        <v>901</v>
      </c>
      <c r="J98" s="19" t="s">
        <v>341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178</v>
      </c>
      <c r="N98" s="29" t="s">
        <v>342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252</v>
      </c>
      <c r="G99" s="11" t="s">
        <v>31</v>
      </c>
      <c r="H99" s="11" t="s">
        <v>32</v>
      </c>
      <c r="I99" s="46" t="s">
        <v>902</v>
      </c>
      <c r="J99" s="19" t="s">
        <v>357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181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235</v>
      </c>
      <c r="C100" s="10">
        <v>1929</v>
      </c>
      <c r="D100" s="10">
        <v>2125</v>
      </c>
      <c r="E100" s="11" t="s">
        <v>26</v>
      </c>
      <c r="F100" s="11" t="s">
        <v>252</v>
      </c>
      <c r="G100" s="11" t="s">
        <v>31</v>
      </c>
      <c r="H100" s="11" t="s">
        <v>32</v>
      </c>
      <c r="I100" s="46" t="s">
        <v>903</v>
      </c>
      <c r="J100" s="19" t="s">
        <v>385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179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904</v>
      </c>
      <c r="J101" s="19" t="s">
        <v>344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176</v>
      </c>
      <c r="N101" s="29" t="s">
        <v>240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235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905</v>
      </c>
      <c r="J102" s="19" t="s">
        <v>353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182</v>
      </c>
      <c r="N102" s="29" t="s">
        <v>198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906</v>
      </c>
      <c r="J103" s="19" t="s">
        <v>355</v>
      </c>
      <c r="K103" s="7" t="str">
        <f t="shared" si="14"/>
        <v>武汉威伟机械</v>
      </c>
      <c r="L103" s="26" t="e">
        <f>VLOOKUP(N103,ch!$A$1:$B$31,2,0)</f>
        <v>#N/A</v>
      </c>
      <c r="M103" s="26" t="s">
        <v>165</v>
      </c>
      <c r="N103" s="29" t="s">
        <v>58</v>
      </c>
      <c r="O103" s="7" t="e">
        <f t="shared" si="15"/>
        <v>#N/A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308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907</v>
      </c>
      <c r="J104" s="19" t="s">
        <v>347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167</v>
      </c>
      <c r="N104" s="29" t="s">
        <v>251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311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908</v>
      </c>
      <c r="J105" s="19" t="s">
        <v>349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168</v>
      </c>
      <c r="N105" s="29" t="s">
        <v>192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311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909</v>
      </c>
      <c r="J106" s="19" t="s">
        <v>351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168</v>
      </c>
      <c r="N106" s="29" t="s">
        <v>192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358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910</v>
      </c>
      <c r="J107" s="19" t="s">
        <v>360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176</v>
      </c>
      <c r="N107" s="29" t="s">
        <v>240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911</v>
      </c>
      <c r="J108" s="19" t="s">
        <v>388</v>
      </c>
      <c r="K108" s="7" t="str">
        <f t="shared" si="14"/>
        <v>武汉威伟机械</v>
      </c>
      <c r="L108" s="26" t="e">
        <f>VLOOKUP(N108,ch!$A$1:$B$31,2,0)</f>
        <v>#N/A</v>
      </c>
      <c r="M108" s="10"/>
      <c r="N108" s="29" t="s">
        <v>58</v>
      </c>
      <c r="O108" s="7" t="e">
        <f t="shared" si="15"/>
        <v>#N/A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912</v>
      </c>
      <c r="J109" s="19" t="s">
        <v>397</v>
      </c>
      <c r="K109" s="7" t="str">
        <f t="shared" si="14"/>
        <v>武汉威伟机械</v>
      </c>
      <c r="L109" s="26" t="e">
        <f>VLOOKUP(N109,ch!$A$1:$B$31,2,0)</f>
        <v>#N/A</v>
      </c>
      <c r="M109" s="10"/>
      <c r="N109" s="29" t="s">
        <v>58</v>
      </c>
      <c r="O109" s="7" t="e">
        <f t="shared" si="15"/>
        <v>#N/A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400</v>
      </c>
      <c r="G110" s="11" t="s">
        <v>53</v>
      </c>
      <c r="H110" s="11" t="s">
        <v>54</v>
      </c>
      <c r="I110" s="46" t="s">
        <v>913</v>
      </c>
      <c r="J110" s="19" t="s">
        <v>402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400</v>
      </c>
      <c r="G111" s="11" t="s">
        <v>53</v>
      </c>
      <c r="H111" s="11" t="s">
        <v>54</v>
      </c>
      <c r="I111" s="46" t="s">
        <v>914</v>
      </c>
      <c r="J111" s="19" t="s">
        <v>405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400</v>
      </c>
      <c r="G112" s="11" t="s">
        <v>53</v>
      </c>
      <c r="H112" s="11" t="s">
        <v>54</v>
      </c>
      <c r="I112" s="46" t="s">
        <v>915</v>
      </c>
      <c r="J112" s="19" t="s">
        <v>407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400</v>
      </c>
      <c r="G113" s="11" t="s">
        <v>53</v>
      </c>
      <c r="H113" s="11" t="s">
        <v>54</v>
      </c>
      <c r="I113" s="46" t="s">
        <v>916</v>
      </c>
      <c r="J113" s="19" t="s">
        <v>409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400</v>
      </c>
      <c r="G114" s="11" t="s">
        <v>53</v>
      </c>
      <c r="H114" s="11" t="s">
        <v>54</v>
      </c>
      <c r="I114" s="46" t="s">
        <v>917</v>
      </c>
      <c r="J114" s="19" t="s">
        <v>411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400</v>
      </c>
      <c r="G115" s="11" t="s">
        <v>53</v>
      </c>
      <c r="H115" s="11" t="s">
        <v>54</v>
      </c>
      <c r="I115" s="46" t="s">
        <v>918</v>
      </c>
      <c r="J115" s="19" t="s">
        <v>413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400</v>
      </c>
      <c r="G116" s="11" t="s">
        <v>53</v>
      </c>
      <c r="H116" s="11" t="s">
        <v>54</v>
      </c>
      <c r="I116" s="46" t="s">
        <v>919</v>
      </c>
      <c r="J116" s="19" t="s">
        <v>415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400</v>
      </c>
      <c r="G117" s="11" t="s">
        <v>53</v>
      </c>
      <c r="H117" s="11" t="s">
        <v>54</v>
      </c>
      <c r="I117" s="46" t="s">
        <v>920</v>
      </c>
      <c r="J117" s="19" t="s">
        <v>417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921</v>
      </c>
      <c r="J118" s="19" t="s">
        <v>372</v>
      </c>
      <c r="K118" s="7" t="str">
        <f t="shared" si="14"/>
        <v>武汉威伟机械</v>
      </c>
      <c r="L118" s="26" t="s">
        <v>164</v>
      </c>
      <c r="M118" s="26" t="s">
        <v>164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922</v>
      </c>
      <c r="J119" s="19" t="s">
        <v>375</v>
      </c>
      <c r="K119" s="7" t="str">
        <f t="shared" si="14"/>
        <v>武汉威伟机械</v>
      </c>
      <c r="L119" s="26" t="str">
        <f>VLOOKUP(N119,ch!$A$1:$B$31,2,0)</f>
        <v>鄂AMT870</v>
      </c>
      <c r="M119" s="26" t="s">
        <v>164</v>
      </c>
      <c r="N119" s="29" t="s">
        <v>373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923</v>
      </c>
      <c r="J120" s="19" t="s">
        <v>378</v>
      </c>
      <c r="K120" s="7" t="str">
        <f t="shared" si="14"/>
        <v>武汉威伟机械</v>
      </c>
      <c r="L120" s="26" t="str">
        <f>VLOOKUP(N120,ch!$A$1:$B$31,2,0)</f>
        <v>鄂AMT870</v>
      </c>
      <c r="M120" s="26" t="s">
        <v>164</v>
      </c>
      <c r="N120" s="29" t="s">
        <v>373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924</v>
      </c>
      <c r="J121" s="19" t="s">
        <v>380</v>
      </c>
      <c r="K121" s="7" t="str">
        <f t="shared" si="14"/>
        <v>武汉威伟机械</v>
      </c>
      <c r="L121" s="26" t="str">
        <f>VLOOKUP(N121,ch!$A$1:$B$31,2,0)</f>
        <v>鄂AMT870</v>
      </c>
      <c r="M121" s="26" t="s">
        <v>164</v>
      </c>
      <c r="N121" s="29" t="s">
        <v>373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925</v>
      </c>
      <c r="J122" s="19" t="s">
        <v>382</v>
      </c>
      <c r="K122" s="7" t="str">
        <f t="shared" si="14"/>
        <v>武汉威伟机械</v>
      </c>
      <c r="L122" s="26" t="str">
        <f>VLOOKUP(N122,ch!$A$1:$B$31,2,0)</f>
        <v>鄂AMT870</v>
      </c>
      <c r="M122" s="26" t="s">
        <v>164</v>
      </c>
      <c r="N122" s="29" t="s">
        <v>373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926</v>
      </c>
      <c r="J123" s="19" t="s">
        <v>384</v>
      </c>
      <c r="K123" s="7" t="str">
        <f t="shared" si="14"/>
        <v>武汉威伟机械</v>
      </c>
      <c r="L123" s="26" t="str">
        <f>VLOOKUP(N123,ch!$A$1:$B$31,2,0)</f>
        <v>鄂AMT870</v>
      </c>
      <c r="M123" s="10"/>
      <c r="N123" s="29" t="s">
        <v>373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389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927</v>
      </c>
      <c r="J124" s="19" t="s">
        <v>394</v>
      </c>
      <c r="K124" s="7" t="str">
        <f t="shared" si="14"/>
        <v>武汉威伟机械</v>
      </c>
      <c r="L124" s="26" t="e">
        <f>VLOOKUP(N124,ch!$A$1:$B$31,2,0)</f>
        <v>#N/A</v>
      </c>
      <c r="M124" s="10"/>
      <c r="N124" s="29" t="s">
        <v>58</v>
      </c>
      <c r="O124" s="7" t="e">
        <f t="shared" si="19"/>
        <v>#N/A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928</v>
      </c>
      <c r="J125" s="19" t="s">
        <v>419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929</v>
      </c>
      <c r="J126" s="19" t="s">
        <v>421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930</v>
      </c>
      <c r="J127" s="19" t="s">
        <v>423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931</v>
      </c>
      <c r="J128" s="19" t="s">
        <v>425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932</v>
      </c>
      <c r="J129" s="19" t="s">
        <v>427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933</v>
      </c>
      <c r="J130" s="19" t="s">
        <v>429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430</v>
      </c>
      <c r="G131" s="11" t="s">
        <v>31</v>
      </c>
      <c r="H131" s="11" t="s">
        <v>431</v>
      </c>
      <c r="I131" s="46" t="s">
        <v>934</v>
      </c>
      <c r="J131" s="19" t="s">
        <v>433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169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430</v>
      </c>
      <c r="G132" s="11" t="s">
        <v>31</v>
      </c>
      <c r="H132" s="11" t="s">
        <v>431</v>
      </c>
      <c r="I132" s="46" t="s">
        <v>935</v>
      </c>
      <c r="J132" s="19" t="s">
        <v>435</v>
      </c>
      <c r="K132" s="7" t="str">
        <f t="shared" si="22"/>
        <v>武汉威伟机械</v>
      </c>
      <c r="L132" s="26" t="str">
        <f>VLOOKUP(N132,ch!$A$1:$B$31,2,0)</f>
        <v>鄂AZR876</v>
      </c>
      <c r="M132" s="10" t="s">
        <v>177</v>
      </c>
      <c r="N132" s="29" t="s">
        <v>243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430</v>
      </c>
      <c r="G133" s="11" t="s">
        <v>31</v>
      </c>
      <c r="H133" s="11" t="s">
        <v>431</v>
      </c>
      <c r="I133" s="46" t="s">
        <v>936</v>
      </c>
      <c r="J133" s="19" t="s">
        <v>437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252</v>
      </c>
      <c r="G134" s="11" t="s">
        <v>31</v>
      </c>
      <c r="H134" s="11" t="s">
        <v>431</v>
      </c>
      <c r="I134" s="46" t="s">
        <v>937</v>
      </c>
      <c r="J134" s="19" t="s">
        <v>454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182</v>
      </c>
      <c r="N134" s="29" t="s">
        <v>198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311</v>
      </c>
      <c r="C135" s="10">
        <v>1032</v>
      </c>
      <c r="D135" s="10">
        <v>1105</v>
      </c>
      <c r="E135" s="11" t="s">
        <v>53</v>
      </c>
      <c r="F135" s="11" t="s">
        <v>468</v>
      </c>
      <c r="G135" s="11" t="s">
        <v>31</v>
      </c>
      <c r="H135" s="11" t="s">
        <v>431</v>
      </c>
      <c r="I135" s="46" t="s">
        <v>938</v>
      </c>
      <c r="J135" s="19" t="s">
        <v>456</v>
      </c>
      <c r="K135" s="7" t="str">
        <f t="shared" si="22"/>
        <v>武汉威伟机械</v>
      </c>
      <c r="L135" s="26" t="e">
        <f>VLOOKUP(N135,ch!$A$1:$B$31,2,0)</f>
        <v>#N/A</v>
      </c>
      <c r="M135" s="10" t="s">
        <v>165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468</v>
      </c>
      <c r="G136" s="11" t="s">
        <v>31</v>
      </c>
      <c r="H136" s="11" t="s">
        <v>431</v>
      </c>
      <c r="I136" s="46" t="s">
        <v>939</v>
      </c>
      <c r="J136" s="19" t="s">
        <v>461</v>
      </c>
      <c r="K136" s="7" t="str">
        <f t="shared" si="22"/>
        <v>武汉威伟机械</v>
      </c>
      <c r="L136" s="26" t="e">
        <f>VLOOKUP(N136,ch!$A$1:$B$31,2,0)</f>
        <v>#N/A</v>
      </c>
      <c r="M136" s="10" t="s">
        <v>165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468</v>
      </c>
      <c r="G137" s="11" t="s">
        <v>31</v>
      </c>
      <c r="H137" s="11" t="s">
        <v>431</v>
      </c>
      <c r="I137" s="46" t="s">
        <v>567</v>
      </c>
      <c r="J137" s="19" t="s">
        <v>463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176</v>
      </c>
      <c r="N137" s="29" t="s">
        <v>240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468</v>
      </c>
      <c r="G138" s="11" t="s">
        <v>31</v>
      </c>
      <c r="H138" s="11" t="s">
        <v>431</v>
      </c>
      <c r="I138" s="46" t="s">
        <v>568</v>
      </c>
      <c r="J138" s="19" t="s">
        <v>465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176</v>
      </c>
      <c r="N138" s="29" t="s">
        <v>240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468</v>
      </c>
      <c r="G139" s="11" t="s">
        <v>31</v>
      </c>
      <c r="H139" s="11" t="s">
        <v>431</v>
      </c>
      <c r="I139" s="46" t="s">
        <v>569</v>
      </c>
      <c r="J139" s="19" t="s">
        <v>467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176</v>
      </c>
      <c r="N139" s="29" t="s">
        <v>240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308</v>
      </c>
      <c r="C140" s="10">
        <v>1640</v>
      </c>
      <c r="D140" s="10">
        <v>1708</v>
      </c>
      <c r="E140" s="11" t="s">
        <v>53</v>
      </c>
      <c r="F140" s="11" t="s">
        <v>468</v>
      </c>
      <c r="G140" s="11" t="s">
        <v>31</v>
      </c>
      <c r="H140" s="11" t="s">
        <v>431</v>
      </c>
      <c r="I140" s="46" t="s">
        <v>570</v>
      </c>
      <c r="J140" s="19" t="s">
        <v>476</v>
      </c>
      <c r="K140" s="7" t="str">
        <f t="shared" si="22"/>
        <v>武汉威伟机械</v>
      </c>
      <c r="L140" s="26" t="str">
        <f>VLOOKUP(N140,ch!$A$1:$B$31,2,0)</f>
        <v>鄂AMT870</v>
      </c>
      <c r="M140" s="10" t="s">
        <v>164</v>
      </c>
      <c r="N140" s="29" t="s">
        <v>373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468</v>
      </c>
      <c r="G141" s="11" t="s">
        <v>31</v>
      </c>
      <c r="H141" s="11" t="s">
        <v>431</v>
      </c>
      <c r="I141" s="46" t="s">
        <v>571</v>
      </c>
      <c r="J141" s="19" t="s">
        <v>443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163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431</v>
      </c>
      <c r="G142" s="11" t="s">
        <v>53</v>
      </c>
      <c r="H142" s="11" t="s">
        <v>468</v>
      </c>
      <c r="I142" s="46" t="s">
        <v>572</v>
      </c>
      <c r="J142" s="19" t="s">
        <v>440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163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431</v>
      </c>
      <c r="G143" s="11" t="s">
        <v>53</v>
      </c>
      <c r="H143" s="11" t="s">
        <v>468</v>
      </c>
      <c r="I143" s="46" t="s">
        <v>573</v>
      </c>
      <c r="J143" s="19" t="s">
        <v>445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163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431</v>
      </c>
      <c r="G144" s="11" t="s">
        <v>53</v>
      </c>
      <c r="H144" s="11" t="s">
        <v>468</v>
      </c>
      <c r="I144" s="46" t="s">
        <v>574</v>
      </c>
      <c r="J144" s="19" t="s">
        <v>447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163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431</v>
      </c>
      <c r="G145" s="11" t="s">
        <v>53</v>
      </c>
      <c r="H145" s="11" t="s">
        <v>468</v>
      </c>
      <c r="I145" s="46" t="s">
        <v>575</v>
      </c>
      <c r="J145" s="19" t="s">
        <v>449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163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431</v>
      </c>
      <c r="G146" s="11" t="s">
        <v>53</v>
      </c>
      <c r="H146" s="11" t="s">
        <v>468</v>
      </c>
      <c r="I146" s="46" t="s">
        <v>576</v>
      </c>
      <c r="J146" s="19" t="s">
        <v>451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163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431</v>
      </c>
      <c r="G147" s="11" t="s">
        <v>53</v>
      </c>
      <c r="H147" s="11" t="s">
        <v>468</v>
      </c>
      <c r="I147" s="46" t="s">
        <v>577</v>
      </c>
      <c r="J147" s="19" t="s">
        <v>459</v>
      </c>
      <c r="K147" s="7" t="str">
        <f t="shared" si="22"/>
        <v>武汉威伟机械</v>
      </c>
      <c r="L147" s="26" t="e">
        <f>VLOOKUP(N147,ch!$A$1:$B$31,2,0)</f>
        <v>#N/A</v>
      </c>
      <c r="M147" s="10" t="s">
        <v>165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431</v>
      </c>
      <c r="G148" s="11" t="s">
        <v>53</v>
      </c>
      <c r="H148" s="11" t="s">
        <v>468</v>
      </c>
      <c r="I148" s="46" t="s">
        <v>578</v>
      </c>
      <c r="J148" s="19" t="s">
        <v>470</v>
      </c>
      <c r="K148" s="7" t="str">
        <f t="shared" si="22"/>
        <v>武汉威伟机械</v>
      </c>
      <c r="L148" s="26" t="str">
        <f>VLOOKUP(N148,ch!$A$1:$B$31,2,0)</f>
        <v>鄂AMT870</v>
      </c>
      <c r="M148" s="10" t="s">
        <v>164</v>
      </c>
      <c r="N148" s="29" t="s">
        <v>373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431</v>
      </c>
      <c r="G149" s="11" t="s">
        <v>53</v>
      </c>
      <c r="H149" s="11" t="s">
        <v>468</v>
      </c>
      <c r="I149" s="46" t="s">
        <v>579</v>
      </c>
      <c r="J149" s="19" t="s">
        <v>472</v>
      </c>
      <c r="K149" s="7" t="str">
        <f t="shared" si="22"/>
        <v>武汉威伟机械</v>
      </c>
      <c r="L149" s="26" t="str">
        <f>VLOOKUP(N149,ch!$A$1:$B$31,2,0)</f>
        <v>鄂AMT870</v>
      </c>
      <c r="M149" s="10" t="s">
        <v>164</v>
      </c>
      <c r="N149" s="29" t="s">
        <v>373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431</v>
      </c>
      <c r="G150" s="11" t="s">
        <v>53</v>
      </c>
      <c r="H150" s="11" t="s">
        <v>468</v>
      </c>
      <c r="I150" s="46" t="s">
        <v>580</v>
      </c>
      <c r="J150" s="19" t="s">
        <v>474</v>
      </c>
      <c r="K150" s="7" t="str">
        <f t="shared" si="22"/>
        <v>武汉威伟机械</v>
      </c>
      <c r="L150" s="26" t="str">
        <f>VLOOKUP(N150,ch!$A$1:$B$31,2,0)</f>
        <v>鄂AMT870</v>
      </c>
      <c r="M150" s="10" t="s">
        <v>164</v>
      </c>
      <c r="N150" s="29" t="s">
        <v>373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259</v>
      </c>
      <c r="C151" s="10">
        <v>1157</v>
      </c>
      <c r="D151" s="10">
        <v>1207</v>
      </c>
      <c r="E151" s="11" t="s">
        <v>31</v>
      </c>
      <c r="F151" s="11" t="s">
        <v>431</v>
      </c>
      <c r="G151" s="11" t="s">
        <v>53</v>
      </c>
      <c r="H151" s="11" t="s">
        <v>468</v>
      </c>
      <c r="I151" s="46" t="s">
        <v>581</v>
      </c>
      <c r="J151" s="19" t="s">
        <v>478</v>
      </c>
      <c r="K151" s="7" t="str">
        <f t="shared" si="22"/>
        <v>武汉威伟机械</v>
      </c>
      <c r="L151" s="26" t="str">
        <f>VLOOKUP(N151,ch!$A$1:$B$31,2,0)</f>
        <v>鄂AMT870</v>
      </c>
      <c r="M151" s="10" t="s">
        <v>164</v>
      </c>
      <c r="N151" s="29" t="s">
        <v>373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431</v>
      </c>
      <c r="G152" s="11" t="s">
        <v>53</v>
      </c>
      <c r="H152" s="11" t="s">
        <v>468</v>
      </c>
      <c r="I152" s="46" t="s">
        <v>582</v>
      </c>
      <c r="J152" s="19" t="s">
        <v>480</v>
      </c>
      <c r="K152" s="7" t="str">
        <f t="shared" si="22"/>
        <v>武汉威伟机械</v>
      </c>
      <c r="L152" s="26" t="str">
        <f>VLOOKUP(N152,ch!$A$1:$B$31,2,0)</f>
        <v>鄂AMT870</v>
      </c>
      <c r="M152" s="10" t="s">
        <v>164</v>
      </c>
      <c r="N152" s="29" t="s">
        <v>373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482</v>
      </c>
      <c r="G153" s="11" t="s">
        <v>53</v>
      </c>
      <c r="H153" s="11" t="s">
        <v>468</v>
      </c>
      <c r="I153" s="46" t="s">
        <v>583</v>
      </c>
      <c r="J153" s="19" t="s">
        <v>484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364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482</v>
      </c>
      <c r="G154" s="11" t="s">
        <v>53</v>
      </c>
      <c r="H154" s="11" t="s">
        <v>468</v>
      </c>
      <c r="I154" s="46" t="s">
        <v>584</v>
      </c>
      <c r="J154" s="19" t="s">
        <v>486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364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482</v>
      </c>
      <c r="G155" s="11" t="s">
        <v>53</v>
      </c>
      <c r="H155" s="11" t="s">
        <v>468</v>
      </c>
      <c r="I155" s="46" t="s">
        <v>585</v>
      </c>
      <c r="J155" s="19" t="s">
        <v>488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364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482</v>
      </c>
      <c r="G156" s="11" t="s">
        <v>53</v>
      </c>
      <c r="H156" s="11" t="s">
        <v>468</v>
      </c>
      <c r="I156" s="46" t="s">
        <v>586</v>
      </c>
      <c r="J156" s="19" t="s">
        <v>490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364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482</v>
      </c>
      <c r="G157" s="11" t="s">
        <v>53</v>
      </c>
      <c r="H157" s="11" t="s">
        <v>468</v>
      </c>
      <c r="I157" s="46" t="s">
        <v>587</v>
      </c>
      <c r="J157" s="19" t="s">
        <v>492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364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482</v>
      </c>
      <c r="G158" s="11" t="s">
        <v>53</v>
      </c>
      <c r="H158" s="11" t="s">
        <v>468</v>
      </c>
      <c r="I158" s="46" t="s">
        <v>588</v>
      </c>
      <c r="J158" s="19" t="s">
        <v>494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364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482</v>
      </c>
      <c r="G159" s="11" t="s">
        <v>53</v>
      </c>
      <c r="H159" s="11" t="s">
        <v>468</v>
      </c>
      <c r="I159" s="46" t="s">
        <v>589</v>
      </c>
      <c r="J159" s="19" t="s">
        <v>496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364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482</v>
      </c>
      <c r="G160" s="11" t="s">
        <v>53</v>
      </c>
      <c r="H160" s="11" t="s">
        <v>468</v>
      </c>
      <c r="I160" s="46" t="s">
        <v>590</v>
      </c>
      <c r="J160" s="19" t="s">
        <v>498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364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501</v>
      </c>
      <c r="C161" s="10">
        <v>1920</v>
      </c>
      <c r="D161" s="10">
        <v>2109</v>
      </c>
      <c r="E161" s="11" t="s">
        <v>37</v>
      </c>
      <c r="F161" s="11" t="s">
        <v>502</v>
      </c>
      <c r="G161" s="11" t="s">
        <v>31</v>
      </c>
      <c r="H161" s="11" t="s">
        <v>431</v>
      </c>
      <c r="I161" s="46" t="s">
        <v>591</v>
      </c>
      <c r="J161" s="10" t="s">
        <v>691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166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501</v>
      </c>
      <c r="C162" s="10">
        <v>1640</v>
      </c>
      <c r="D162" s="10">
        <v>1835</v>
      </c>
      <c r="E162" s="11" t="s">
        <v>37</v>
      </c>
      <c r="F162" s="11" t="s">
        <v>502</v>
      </c>
      <c r="G162" s="11" t="s">
        <v>31</v>
      </c>
      <c r="H162" s="11" t="s">
        <v>431</v>
      </c>
      <c r="I162" s="46" t="s">
        <v>592</v>
      </c>
      <c r="J162" s="10" t="s">
        <v>692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167</v>
      </c>
      <c r="N162" s="29" t="s">
        <v>251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252</v>
      </c>
      <c r="G163" s="11" t="s">
        <v>31</v>
      </c>
      <c r="H163" s="11" t="s">
        <v>431</v>
      </c>
      <c r="I163" s="46" t="s">
        <v>593</v>
      </c>
      <c r="J163" s="10" t="s">
        <v>693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168</v>
      </c>
      <c r="N163" s="29" t="s">
        <v>192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252</v>
      </c>
      <c r="G164" s="11" t="s">
        <v>31</v>
      </c>
      <c r="H164" s="11" t="s">
        <v>431</v>
      </c>
      <c r="I164" s="46" t="s">
        <v>594</v>
      </c>
      <c r="J164" s="10" t="s">
        <v>694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511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468</v>
      </c>
      <c r="G165" s="11" t="s">
        <v>31</v>
      </c>
      <c r="H165" s="11" t="s">
        <v>431</v>
      </c>
      <c r="I165" s="46" t="s">
        <v>595</v>
      </c>
      <c r="J165" s="10" t="s">
        <v>695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167</v>
      </c>
      <c r="N165" s="29" t="s">
        <v>251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468</v>
      </c>
      <c r="G166" s="11" t="s">
        <v>31</v>
      </c>
      <c r="H166" s="11" t="s">
        <v>431</v>
      </c>
      <c r="I166" s="46" t="s">
        <v>661</v>
      </c>
      <c r="J166" s="10" t="s">
        <v>696</v>
      </c>
      <c r="K166" s="7" t="str">
        <f t="shared" si="26"/>
        <v>武汉威伟机械</v>
      </c>
      <c r="L166" s="26" t="e">
        <f>VLOOKUP(N166,ch!$A$1:$B$32,2,0)</f>
        <v>#N/A</v>
      </c>
      <c r="M166" s="10" t="s">
        <v>165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518</v>
      </c>
      <c r="G167" s="11" t="s">
        <v>31</v>
      </c>
      <c r="H167" s="11" t="s">
        <v>431</v>
      </c>
      <c r="I167" s="46" t="s">
        <v>662</v>
      </c>
      <c r="J167" s="10" t="s">
        <v>697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176</v>
      </c>
      <c r="N167" s="29" t="s">
        <v>240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311</v>
      </c>
      <c r="C168" s="10">
        <v>1438</v>
      </c>
      <c r="D168" s="10">
        <v>1459</v>
      </c>
      <c r="E168" s="11" t="s">
        <v>53</v>
      </c>
      <c r="F168" s="11" t="s">
        <v>468</v>
      </c>
      <c r="G168" s="11" t="s">
        <v>31</v>
      </c>
      <c r="H168" s="11" t="s">
        <v>431</v>
      </c>
      <c r="I168" s="46" t="s">
        <v>663</v>
      </c>
      <c r="J168" s="10" t="s">
        <v>698</v>
      </c>
      <c r="K168" s="7" t="str">
        <f t="shared" si="26"/>
        <v>武汉威伟机械</v>
      </c>
      <c r="L168" s="26" t="e">
        <f>VLOOKUP(N168,ch!$A$1:$B$32,2,0)</f>
        <v>#N/A</v>
      </c>
      <c r="M168" s="10" t="s">
        <v>165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431</v>
      </c>
      <c r="G169" s="11" t="s">
        <v>53</v>
      </c>
      <c r="H169" s="11" t="s">
        <v>468</v>
      </c>
      <c r="I169" s="46" t="s">
        <v>664</v>
      </c>
      <c r="J169" s="10" t="s">
        <v>699</v>
      </c>
      <c r="K169" s="7" t="str">
        <f t="shared" si="26"/>
        <v>武汉威伟机械</v>
      </c>
      <c r="L169" s="26" t="str">
        <f>VLOOKUP(N169,ch!$A$1:$B$32,2,0)</f>
        <v>鄂AMT870</v>
      </c>
      <c r="M169" s="10" t="s">
        <v>164</v>
      </c>
      <c r="N169" s="29" t="s">
        <v>373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431</v>
      </c>
      <c r="G170" s="11" t="s">
        <v>53</v>
      </c>
      <c r="H170" s="11" t="s">
        <v>468</v>
      </c>
      <c r="I170" s="46" t="s">
        <v>665</v>
      </c>
      <c r="J170" s="10" t="s">
        <v>700</v>
      </c>
      <c r="K170" s="7" t="str">
        <f t="shared" si="26"/>
        <v>武汉威伟机械</v>
      </c>
      <c r="L170" s="26" t="str">
        <f>VLOOKUP(N170,ch!$A$1:$B$32,2,0)</f>
        <v>鄂AMT870</v>
      </c>
      <c r="M170" s="10" t="s">
        <v>164</v>
      </c>
      <c r="N170" s="29" t="s">
        <v>373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431</v>
      </c>
      <c r="G171" s="11" t="s">
        <v>53</v>
      </c>
      <c r="H171" s="11" t="s">
        <v>468</v>
      </c>
      <c r="I171" s="46" t="s">
        <v>666</v>
      </c>
      <c r="J171" s="10" t="s">
        <v>701</v>
      </c>
      <c r="K171" s="7" t="str">
        <f t="shared" si="26"/>
        <v>武汉威伟机械</v>
      </c>
      <c r="L171" s="26" t="str">
        <f>VLOOKUP(N171,ch!$A$1:$B$32,2,0)</f>
        <v>鄂AMT870</v>
      </c>
      <c r="M171" s="10" t="s">
        <v>164</v>
      </c>
      <c r="N171" s="29" t="s">
        <v>373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431</v>
      </c>
      <c r="G172" s="11" t="s">
        <v>53</v>
      </c>
      <c r="H172" s="11" t="s">
        <v>468</v>
      </c>
      <c r="I172" s="46" t="s">
        <v>667</v>
      </c>
      <c r="J172" s="10" t="s">
        <v>702</v>
      </c>
      <c r="K172" s="7" t="str">
        <f t="shared" si="26"/>
        <v>武汉威伟机械</v>
      </c>
      <c r="L172" s="26" t="str">
        <f>VLOOKUP(N172,ch!$A$1:$B$32,2,0)</f>
        <v>鄂AMT870</v>
      </c>
      <c r="M172" s="10" t="s">
        <v>164</v>
      </c>
      <c r="N172" s="29" t="s">
        <v>373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531</v>
      </c>
      <c r="C173" s="10">
        <v>41</v>
      </c>
      <c r="D173" s="10">
        <v>51</v>
      </c>
      <c r="E173" s="11" t="s">
        <v>31</v>
      </c>
      <c r="F173" s="11" t="s">
        <v>431</v>
      </c>
      <c r="G173" s="11" t="s">
        <v>53</v>
      </c>
      <c r="H173" s="11" t="s">
        <v>468</v>
      </c>
      <c r="I173" s="46" t="s">
        <v>668</v>
      </c>
      <c r="J173" s="10" t="s">
        <v>703</v>
      </c>
      <c r="K173" s="7" t="str">
        <f t="shared" si="26"/>
        <v>武汉威伟机械</v>
      </c>
      <c r="L173" s="26" t="str">
        <f>VLOOKUP(N173,ch!$A$1:$B$32,2,0)</f>
        <v>鄂AMT870</v>
      </c>
      <c r="M173" s="10" t="s">
        <v>164</v>
      </c>
      <c r="N173" s="29" t="s">
        <v>373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431</v>
      </c>
      <c r="G174" s="11" t="s">
        <v>53</v>
      </c>
      <c r="H174" s="11" t="s">
        <v>468</v>
      </c>
      <c r="I174" s="46" t="s">
        <v>669</v>
      </c>
      <c r="J174" s="10" t="s">
        <v>704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163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259</v>
      </c>
      <c r="C175" s="10">
        <v>2140</v>
      </c>
      <c r="D175" s="10">
        <v>2150</v>
      </c>
      <c r="E175" s="11" t="s">
        <v>31</v>
      </c>
      <c r="F175" s="11" t="s">
        <v>431</v>
      </c>
      <c r="G175" s="11" t="s">
        <v>53</v>
      </c>
      <c r="H175" s="11" t="s">
        <v>468</v>
      </c>
      <c r="I175" s="46" t="s">
        <v>670</v>
      </c>
      <c r="J175" s="10" t="s">
        <v>705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163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431</v>
      </c>
      <c r="G176" s="11" t="s">
        <v>53</v>
      </c>
      <c r="H176" s="11" t="s">
        <v>468</v>
      </c>
      <c r="I176" s="46" t="s">
        <v>671</v>
      </c>
      <c r="J176" s="10" t="s">
        <v>706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163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431</v>
      </c>
      <c r="G177" s="11" t="s">
        <v>53</v>
      </c>
      <c r="H177" s="11" t="s">
        <v>468</v>
      </c>
      <c r="I177" s="46" t="s">
        <v>672</v>
      </c>
      <c r="J177" s="10" t="s">
        <v>707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163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431</v>
      </c>
      <c r="G178" s="11" t="s">
        <v>53</v>
      </c>
      <c r="H178" s="11" t="s">
        <v>468</v>
      </c>
      <c r="I178" s="46" t="s">
        <v>673</v>
      </c>
      <c r="J178" s="10" t="s">
        <v>708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163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311</v>
      </c>
      <c r="C179" s="10">
        <v>1536</v>
      </c>
      <c r="D179" s="10">
        <v>1546</v>
      </c>
      <c r="E179" s="11" t="s">
        <v>31</v>
      </c>
      <c r="F179" s="11" t="s">
        <v>431</v>
      </c>
      <c r="G179" s="11" t="s">
        <v>53</v>
      </c>
      <c r="H179" s="11" t="s">
        <v>468</v>
      </c>
      <c r="I179" s="46" t="s">
        <v>674</v>
      </c>
      <c r="J179" s="10" t="s">
        <v>709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163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431</v>
      </c>
      <c r="G180" s="11" t="s">
        <v>53</v>
      </c>
      <c r="H180" s="11" t="s">
        <v>468</v>
      </c>
      <c r="I180" s="46" t="s">
        <v>675</v>
      </c>
      <c r="J180" s="10" t="s">
        <v>710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163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431</v>
      </c>
      <c r="G181" s="11" t="s">
        <v>53</v>
      </c>
      <c r="H181" s="11" t="s">
        <v>468</v>
      </c>
      <c r="I181" s="46" t="s">
        <v>676</v>
      </c>
      <c r="J181" s="10" t="s">
        <v>711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163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482</v>
      </c>
      <c r="G182" s="11" t="s">
        <v>53</v>
      </c>
      <c r="H182" s="11" t="s">
        <v>468</v>
      </c>
      <c r="I182" s="46" t="s">
        <v>677</v>
      </c>
      <c r="J182" s="10" t="s">
        <v>712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364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482</v>
      </c>
      <c r="G183" s="11" t="s">
        <v>53</v>
      </c>
      <c r="H183" s="11" t="s">
        <v>468</v>
      </c>
      <c r="I183" s="46" t="s">
        <v>678</v>
      </c>
      <c r="J183" s="10" t="s">
        <v>713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364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482</v>
      </c>
      <c r="G184" s="11" t="s">
        <v>53</v>
      </c>
      <c r="H184" s="11" t="s">
        <v>468</v>
      </c>
      <c r="I184" s="46" t="s">
        <v>679</v>
      </c>
      <c r="J184" s="10" t="s">
        <v>714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364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482</v>
      </c>
      <c r="G185" s="11" t="s">
        <v>53</v>
      </c>
      <c r="H185" s="11" t="s">
        <v>468</v>
      </c>
      <c r="I185" s="46" t="s">
        <v>680</v>
      </c>
      <c r="J185" s="10" t="s">
        <v>715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364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482</v>
      </c>
      <c r="G186" s="11" t="s">
        <v>53</v>
      </c>
      <c r="H186" s="11" t="s">
        <v>468</v>
      </c>
      <c r="I186" s="46" t="s">
        <v>681</v>
      </c>
      <c r="J186" s="10" t="s">
        <v>716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364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482</v>
      </c>
      <c r="G187" s="11" t="s">
        <v>53</v>
      </c>
      <c r="H187" s="11" t="s">
        <v>468</v>
      </c>
      <c r="I187" s="46" t="s">
        <v>682</v>
      </c>
      <c r="J187" s="10" t="s">
        <v>717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364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482</v>
      </c>
      <c r="G188" s="11" t="s">
        <v>53</v>
      </c>
      <c r="H188" s="11" t="s">
        <v>468</v>
      </c>
      <c r="I188" s="46" t="s">
        <v>683</v>
      </c>
      <c r="J188" s="10" t="s">
        <v>718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364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482</v>
      </c>
      <c r="G189" s="11" t="s">
        <v>53</v>
      </c>
      <c r="H189" s="11" t="s">
        <v>468</v>
      </c>
      <c r="I189" s="46" t="s">
        <v>684</v>
      </c>
      <c r="J189" s="10" t="s">
        <v>719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364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502</v>
      </c>
      <c r="G190" s="11" t="s">
        <v>31</v>
      </c>
      <c r="H190" s="11" t="s">
        <v>431</v>
      </c>
      <c r="I190" s="40" t="s">
        <v>685</v>
      </c>
      <c r="J190" s="10" t="s">
        <v>720</v>
      </c>
      <c r="K190" s="7" t="str">
        <f t="shared" si="26"/>
        <v>武汉威伟机械</v>
      </c>
      <c r="L190" s="26" t="e">
        <f>VLOOKUP(N190,ch!$A$1:$B$32,2,0)</f>
        <v>#N/A</v>
      </c>
      <c r="M190" s="10" t="s">
        <v>165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502</v>
      </c>
      <c r="G191" s="11" t="s">
        <v>31</v>
      </c>
      <c r="H191" s="11" t="s">
        <v>431</v>
      </c>
      <c r="I191" s="40" t="s">
        <v>686</v>
      </c>
      <c r="J191" s="10" t="s">
        <v>721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235</v>
      </c>
      <c r="C192" s="10">
        <v>1459</v>
      </c>
      <c r="D192" s="10">
        <v>1642</v>
      </c>
      <c r="E192" s="11" t="s">
        <v>26</v>
      </c>
      <c r="F192" s="11" t="s">
        <v>252</v>
      </c>
      <c r="G192" s="11" t="s">
        <v>31</v>
      </c>
      <c r="H192" s="11" t="s">
        <v>431</v>
      </c>
      <c r="I192" s="40" t="s">
        <v>687</v>
      </c>
      <c r="J192" s="10" t="s">
        <v>722</v>
      </c>
      <c r="K192" s="7" t="str">
        <f t="shared" si="26"/>
        <v>武汉威伟机械</v>
      </c>
      <c r="L192" s="26" t="str">
        <f>VLOOKUP(N192,ch!$A$1:$B$32,2,0)</f>
        <v>鄂AZR876</v>
      </c>
      <c r="M192" s="10" t="s">
        <v>177</v>
      </c>
      <c r="N192" s="29" t="s">
        <v>243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252</v>
      </c>
      <c r="G193" s="11" t="s">
        <v>31</v>
      </c>
      <c r="H193" s="11" t="s">
        <v>431</v>
      </c>
      <c r="I193" s="40" t="s">
        <v>688</v>
      </c>
      <c r="J193" s="10" t="s">
        <v>723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178</v>
      </c>
      <c r="N193" s="29" t="s">
        <v>342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252</v>
      </c>
      <c r="G194" s="11" t="s">
        <v>31</v>
      </c>
      <c r="H194" s="11" t="s">
        <v>431</v>
      </c>
      <c r="I194" s="40" t="s">
        <v>689</v>
      </c>
      <c r="J194" s="10" t="s">
        <v>724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176</v>
      </c>
      <c r="N194" s="29" t="s">
        <v>240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518</v>
      </c>
      <c r="G195" s="11" t="s">
        <v>31</v>
      </c>
      <c r="H195" s="11" t="s">
        <v>431</v>
      </c>
      <c r="I195" s="40" t="s">
        <v>690</v>
      </c>
      <c r="J195" s="10" t="s">
        <v>725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166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311</v>
      </c>
      <c r="C196" s="10">
        <v>1955</v>
      </c>
      <c r="D196" s="10">
        <v>2025</v>
      </c>
      <c r="E196" s="11" t="s">
        <v>53</v>
      </c>
      <c r="F196" s="11" t="s">
        <v>518</v>
      </c>
      <c r="G196" s="11" t="s">
        <v>31</v>
      </c>
      <c r="H196" s="11" t="s">
        <v>431</v>
      </c>
      <c r="I196" s="40" t="s">
        <v>781</v>
      </c>
      <c r="J196" s="10" t="s">
        <v>726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166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311</v>
      </c>
      <c r="C197" s="10">
        <v>1030</v>
      </c>
      <c r="D197" s="10">
        <v>1050</v>
      </c>
      <c r="E197" s="11" t="s">
        <v>53</v>
      </c>
      <c r="F197" s="11" t="s">
        <v>518</v>
      </c>
      <c r="G197" s="11" t="s">
        <v>31</v>
      </c>
      <c r="H197" s="11" t="s">
        <v>431</v>
      </c>
      <c r="I197" s="40" t="s">
        <v>782</v>
      </c>
      <c r="J197" s="10" t="s">
        <v>727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168</v>
      </c>
      <c r="N197" s="29" t="s">
        <v>192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308</v>
      </c>
      <c r="C198" s="10">
        <v>1400</v>
      </c>
      <c r="D198" s="10">
        <v>1420</v>
      </c>
      <c r="E198" s="11" t="s">
        <v>53</v>
      </c>
      <c r="F198" s="11" t="s">
        <v>518</v>
      </c>
      <c r="G198" s="11" t="s">
        <v>31</v>
      </c>
      <c r="H198" s="11" t="s">
        <v>431</v>
      </c>
      <c r="I198" s="40" t="s">
        <v>783</v>
      </c>
      <c r="J198" s="10" t="s">
        <v>728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163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518</v>
      </c>
      <c r="G199" s="11" t="s">
        <v>31</v>
      </c>
      <c r="H199" s="11" t="s">
        <v>431</v>
      </c>
      <c r="I199" s="40" t="s">
        <v>784</v>
      </c>
      <c r="J199" s="10" t="s">
        <v>729</v>
      </c>
      <c r="K199" s="7" t="str">
        <f t="shared" si="30"/>
        <v>武汉威伟机械</v>
      </c>
      <c r="L199" s="26" t="str">
        <f>VLOOKUP(N199,ch!$A$1:$B$32,2,0)</f>
        <v>鄂AZR876</v>
      </c>
      <c r="M199" s="10" t="s">
        <v>177</v>
      </c>
      <c r="N199" s="29" t="s">
        <v>243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518</v>
      </c>
      <c r="G200" s="11" t="s">
        <v>31</v>
      </c>
      <c r="H200" s="11" t="s">
        <v>431</v>
      </c>
      <c r="I200" s="40" t="s">
        <v>785</v>
      </c>
      <c r="J200" s="10" t="s">
        <v>730</v>
      </c>
      <c r="K200" s="7" t="str">
        <f t="shared" si="30"/>
        <v>武汉威伟机械</v>
      </c>
      <c r="L200" s="26" t="str">
        <f>VLOOKUP(N200,ch!$A$1:$B$32,2,0)</f>
        <v>鄂AZR876</v>
      </c>
      <c r="M200" s="10" t="s">
        <v>177</v>
      </c>
      <c r="N200" s="29" t="s">
        <v>243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431</v>
      </c>
      <c r="G201" s="11" t="s">
        <v>53</v>
      </c>
      <c r="H201" s="11" t="s">
        <v>468</v>
      </c>
      <c r="I201" s="40" t="s">
        <v>786</v>
      </c>
      <c r="J201" s="10" t="s">
        <v>731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163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431</v>
      </c>
      <c r="G202" s="11" t="s">
        <v>53</v>
      </c>
      <c r="H202" s="11" t="s">
        <v>468</v>
      </c>
      <c r="I202" s="40" t="s">
        <v>787</v>
      </c>
      <c r="J202" s="10" t="s">
        <v>732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163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431</v>
      </c>
      <c r="G203" s="11" t="s">
        <v>53</v>
      </c>
      <c r="H203" s="11" t="s">
        <v>468</v>
      </c>
      <c r="I203" s="40" t="s">
        <v>788</v>
      </c>
      <c r="J203" s="10" t="s">
        <v>733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163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431</v>
      </c>
      <c r="G204" s="11" t="s">
        <v>53</v>
      </c>
      <c r="H204" s="11" t="s">
        <v>468</v>
      </c>
      <c r="I204" s="40" t="s">
        <v>789</v>
      </c>
      <c r="J204" s="10" t="s">
        <v>734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163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431</v>
      </c>
      <c r="G205" s="11" t="s">
        <v>53</v>
      </c>
      <c r="H205" s="11" t="s">
        <v>468</v>
      </c>
      <c r="I205" s="40" t="s">
        <v>790</v>
      </c>
      <c r="J205" s="10" t="s">
        <v>735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163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431</v>
      </c>
      <c r="G206" s="11" t="s">
        <v>53</v>
      </c>
      <c r="H206" s="11" t="s">
        <v>468</v>
      </c>
      <c r="I206" s="40" t="s">
        <v>791</v>
      </c>
      <c r="J206" s="10" t="s">
        <v>736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163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482</v>
      </c>
      <c r="G207" s="11" t="s">
        <v>53</v>
      </c>
      <c r="H207" s="11" t="s">
        <v>468</v>
      </c>
      <c r="I207" s="40" t="s">
        <v>792</v>
      </c>
      <c r="J207" s="10" t="s">
        <v>737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364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482</v>
      </c>
      <c r="G208" s="11" t="s">
        <v>53</v>
      </c>
      <c r="H208" s="11" t="s">
        <v>468</v>
      </c>
      <c r="I208" s="40" t="s">
        <v>793</v>
      </c>
      <c r="J208" s="10" t="s">
        <v>738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364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482</v>
      </c>
      <c r="G209" s="11" t="s">
        <v>53</v>
      </c>
      <c r="H209" s="11" t="s">
        <v>468</v>
      </c>
      <c r="I209" s="40" t="s">
        <v>794</v>
      </c>
      <c r="J209" s="10" t="s">
        <v>739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364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482</v>
      </c>
      <c r="G210" s="11" t="s">
        <v>53</v>
      </c>
      <c r="H210" s="11" t="s">
        <v>468</v>
      </c>
      <c r="I210" s="40" t="s">
        <v>795</v>
      </c>
      <c r="J210" s="10" t="s">
        <v>740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364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482</v>
      </c>
      <c r="G211" s="11" t="s">
        <v>53</v>
      </c>
      <c r="H211" s="11" t="s">
        <v>468</v>
      </c>
      <c r="I211" s="40" t="s">
        <v>796</v>
      </c>
      <c r="J211" s="10" t="s">
        <v>741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364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482</v>
      </c>
      <c r="G212" s="11" t="s">
        <v>53</v>
      </c>
      <c r="H212" s="11" t="s">
        <v>468</v>
      </c>
      <c r="I212" s="40" t="s">
        <v>797</v>
      </c>
      <c r="J212" s="10" t="s">
        <v>742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364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482</v>
      </c>
      <c r="G213" s="11" t="s">
        <v>53</v>
      </c>
      <c r="H213" s="11" t="s">
        <v>468</v>
      </c>
      <c r="I213" s="40" t="s">
        <v>798</v>
      </c>
      <c r="J213" s="10" t="s">
        <v>743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364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482</v>
      </c>
      <c r="G214" s="11" t="s">
        <v>53</v>
      </c>
      <c r="H214" s="11" t="s">
        <v>468</v>
      </c>
      <c r="I214" s="40" t="s">
        <v>799</v>
      </c>
      <c r="J214" s="10" t="s">
        <v>744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364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431</v>
      </c>
      <c r="G215" s="11" t="s">
        <v>53</v>
      </c>
      <c r="H215" s="11" t="s">
        <v>468</v>
      </c>
      <c r="I215" s="40" t="s">
        <v>800</v>
      </c>
      <c r="J215" s="10" t="s">
        <v>745</v>
      </c>
      <c r="K215" s="7" t="str">
        <f t="shared" si="30"/>
        <v>武汉威伟机械</v>
      </c>
      <c r="L215" s="26" t="str">
        <f>VLOOKUP(N215,ch!$A$1:$B$32,2,0)</f>
        <v>鄂AMT870</v>
      </c>
      <c r="M215" s="10" t="s">
        <v>164</v>
      </c>
      <c r="N215" s="29" t="s">
        <v>373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431</v>
      </c>
      <c r="G216" s="11" t="s">
        <v>53</v>
      </c>
      <c r="H216" s="11" t="s">
        <v>468</v>
      </c>
      <c r="I216" s="40" t="s">
        <v>801</v>
      </c>
      <c r="J216" s="10" t="s">
        <v>746</v>
      </c>
      <c r="K216" s="7" t="str">
        <f t="shared" si="30"/>
        <v>武汉威伟机械</v>
      </c>
      <c r="L216" s="26" t="str">
        <f>VLOOKUP(N216,ch!$A$1:$B$32,2,0)</f>
        <v>鄂AMT870</v>
      </c>
      <c r="M216" s="10" t="s">
        <v>164</v>
      </c>
      <c r="N216" s="29" t="s">
        <v>373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431</v>
      </c>
      <c r="G217" s="11" t="s">
        <v>53</v>
      </c>
      <c r="H217" s="11" t="s">
        <v>468</v>
      </c>
      <c r="I217" s="40" t="s">
        <v>802</v>
      </c>
      <c r="J217" s="10" t="s">
        <v>747</v>
      </c>
      <c r="K217" s="7" t="str">
        <f t="shared" si="30"/>
        <v>武汉威伟机械</v>
      </c>
      <c r="L217" s="26" t="str">
        <f>VLOOKUP(N217,ch!$A$1:$B$32,2,0)</f>
        <v>鄂AMT870</v>
      </c>
      <c r="M217" s="10" t="s">
        <v>164</v>
      </c>
      <c r="N217" s="29" t="s">
        <v>373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431</v>
      </c>
      <c r="G218" s="11" t="s">
        <v>53</v>
      </c>
      <c r="H218" s="11" t="s">
        <v>468</v>
      </c>
      <c r="I218" s="40" t="s">
        <v>803</v>
      </c>
      <c r="J218" s="10" t="s">
        <v>748</v>
      </c>
      <c r="K218" s="7" t="str">
        <f t="shared" si="30"/>
        <v>武汉威伟机械</v>
      </c>
      <c r="L218" s="26" t="str">
        <f>VLOOKUP(N218,ch!$A$1:$B$32,2,0)</f>
        <v>鄂AMT870</v>
      </c>
      <c r="M218" s="10" t="s">
        <v>164</v>
      </c>
      <c r="N218" s="29" t="s">
        <v>373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431</v>
      </c>
      <c r="G219" s="11" t="s">
        <v>53</v>
      </c>
      <c r="H219" s="11" t="s">
        <v>468</v>
      </c>
      <c r="I219" s="40" t="s">
        <v>804</v>
      </c>
      <c r="J219" s="10" t="s">
        <v>749</v>
      </c>
      <c r="K219" s="7" t="str">
        <f t="shared" si="30"/>
        <v>武汉威伟机械</v>
      </c>
      <c r="L219" s="26" t="str">
        <f>VLOOKUP(N219,ch!$A$1:$B$32,2,0)</f>
        <v>鄂AMT870</v>
      </c>
      <c r="M219" s="10" t="s">
        <v>164</v>
      </c>
      <c r="N219" s="29" t="s">
        <v>373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502</v>
      </c>
      <c r="G220" s="11" t="s">
        <v>31</v>
      </c>
      <c r="H220" s="11" t="s">
        <v>468</v>
      </c>
      <c r="I220" s="40" t="s">
        <v>781</v>
      </c>
      <c r="J220" s="19" t="s">
        <v>752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175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502</v>
      </c>
      <c r="G221" s="11" t="s">
        <v>31</v>
      </c>
      <c r="H221" s="11" t="s">
        <v>468</v>
      </c>
      <c r="I221" s="40" t="s">
        <v>782</v>
      </c>
      <c r="J221" s="19" t="s">
        <v>761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181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252</v>
      </c>
      <c r="G222" s="11" t="s">
        <v>31</v>
      </c>
      <c r="H222" s="11" t="s">
        <v>431</v>
      </c>
      <c r="I222" s="40" t="s">
        <v>783</v>
      </c>
      <c r="J222" s="19" t="s">
        <v>753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179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252</v>
      </c>
      <c r="G223" s="11" t="s">
        <v>31</v>
      </c>
      <c r="H223" s="11" t="s">
        <v>431</v>
      </c>
      <c r="I223" s="40" t="s">
        <v>784</v>
      </c>
      <c r="J223" s="19" t="s">
        <v>760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166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502</v>
      </c>
      <c r="G224" s="11" t="s">
        <v>31</v>
      </c>
      <c r="H224" s="11" t="s">
        <v>431</v>
      </c>
      <c r="I224" s="40" t="s">
        <v>785</v>
      </c>
      <c r="J224" s="19" t="s">
        <v>754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167</v>
      </c>
      <c r="N224" s="29" t="s">
        <v>251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755</v>
      </c>
      <c r="F225" s="11" t="s">
        <v>518</v>
      </c>
      <c r="G225" s="11" t="s">
        <v>31</v>
      </c>
      <c r="H225" s="11" t="s">
        <v>431</v>
      </c>
      <c r="I225" s="40" t="s">
        <v>786</v>
      </c>
      <c r="J225" s="19" t="s">
        <v>756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184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757</v>
      </c>
      <c r="C226" s="10">
        <v>1322</v>
      </c>
      <c r="D226" s="10">
        <v>1338</v>
      </c>
      <c r="E226" s="11" t="s">
        <v>755</v>
      </c>
      <c r="F226" s="11" t="s">
        <v>518</v>
      </c>
      <c r="G226" s="11" t="s">
        <v>31</v>
      </c>
      <c r="H226" s="11" t="s">
        <v>431</v>
      </c>
      <c r="I226" s="40" t="s">
        <v>787</v>
      </c>
      <c r="J226" s="19" t="s">
        <v>758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184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755</v>
      </c>
      <c r="F227" s="11" t="s">
        <v>518</v>
      </c>
      <c r="G227" s="11" t="s">
        <v>31</v>
      </c>
      <c r="H227" s="11" t="s">
        <v>431</v>
      </c>
      <c r="I227" s="40" t="s">
        <v>788</v>
      </c>
      <c r="J227" s="19" t="s">
        <v>759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176</v>
      </c>
      <c r="N227" s="29" t="s">
        <v>240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762</v>
      </c>
      <c r="G228" s="11" t="s">
        <v>53</v>
      </c>
      <c r="H228" s="11" t="s">
        <v>468</v>
      </c>
      <c r="I228" s="40" t="s">
        <v>789</v>
      </c>
      <c r="J228" s="19" t="s">
        <v>763</v>
      </c>
      <c r="K228" s="7" t="str">
        <f t="shared" si="35"/>
        <v>武汉威伟机械</v>
      </c>
      <c r="L228" s="26" t="str">
        <f>VLOOKUP(N228,ch!$A$1:$B$32,2,0)</f>
        <v>鄂AMT870</v>
      </c>
      <c r="M228" s="10" t="s">
        <v>164</v>
      </c>
      <c r="N228" s="29" t="s">
        <v>373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762</v>
      </c>
      <c r="G229" s="11" t="s">
        <v>53</v>
      </c>
      <c r="H229" s="11" t="s">
        <v>468</v>
      </c>
      <c r="I229" s="40" t="s">
        <v>790</v>
      </c>
      <c r="J229" s="19" t="s">
        <v>764</v>
      </c>
      <c r="K229" s="7" t="str">
        <f t="shared" si="35"/>
        <v>武汉威伟机械</v>
      </c>
      <c r="L229" s="26" t="str">
        <f>VLOOKUP(N229,ch!$A$1:$B$32,2,0)</f>
        <v>鄂AMT870</v>
      </c>
      <c r="M229" s="10" t="s">
        <v>164</v>
      </c>
      <c r="N229" s="29" t="s">
        <v>373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259</v>
      </c>
      <c r="C230" s="10">
        <v>1145</v>
      </c>
      <c r="D230" s="10">
        <v>1155</v>
      </c>
      <c r="E230" s="11" t="s">
        <v>31</v>
      </c>
      <c r="F230" s="11" t="s">
        <v>762</v>
      </c>
      <c r="G230" s="11" t="s">
        <v>53</v>
      </c>
      <c r="H230" s="11" t="s">
        <v>468</v>
      </c>
      <c r="I230" s="40" t="s">
        <v>791</v>
      </c>
      <c r="J230" s="19" t="s">
        <v>765</v>
      </c>
      <c r="K230" s="7" t="str">
        <f t="shared" si="35"/>
        <v>武汉威伟机械</v>
      </c>
      <c r="L230" s="26" t="str">
        <f>VLOOKUP(N230,ch!$A$1:$B$32,2,0)</f>
        <v>鄂AMT870</v>
      </c>
      <c r="M230" s="10" t="s">
        <v>164</v>
      </c>
      <c r="N230" s="29" t="s">
        <v>373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259</v>
      </c>
      <c r="C231" s="10">
        <v>1040</v>
      </c>
      <c r="D231" s="10">
        <v>1050</v>
      </c>
      <c r="E231" s="11" t="s">
        <v>31</v>
      </c>
      <c r="F231" s="11" t="s">
        <v>762</v>
      </c>
      <c r="G231" s="11" t="s">
        <v>53</v>
      </c>
      <c r="H231" s="11" t="s">
        <v>468</v>
      </c>
      <c r="I231" s="40" t="s">
        <v>792</v>
      </c>
      <c r="J231" s="19" t="s">
        <v>766</v>
      </c>
      <c r="K231" s="7" t="str">
        <f t="shared" si="35"/>
        <v>武汉威伟机械</v>
      </c>
      <c r="L231" s="26" t="str">
        <f>VLOOKUP(N231,ch!$A$1:$B$32,2,0)</f>
        <v>鄂AMT870</v>
      </c>
      <c r="M231" s="10" t="s">
        <v>164</v>
      </c>
      <c r="N231" s="29" t="s">
        <v>373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259</v>
      </c>
      <c r="C232" s="10">
        <v>930</v>
      </c>
      <c r="D232" s="10">
        <v>940</v>
      </c>
      <c r="E232" s="11" t="s">
        <v>31</v>
      </c>
      <c r="F232" s="11" t="s">
        <v>762</v>
      </c>
      <c r="G232" s="11" t="s">
        <v>53</v>
      </c>
      <c r="H232" s="11" t="s">
        <v>468</v>
      </c>
      <c r="I232" s="40" t="s">
        <v>793</v>
      </c>
      <c r="J232" s="19" t="s">
        <v>767</v>
      </c>
      <c r="K232" s="7" t="str">
        <f t="shared" si="35"/>
        <v>武汉威伟机械</v>
      </c>
      <c r="L232" s="26" t="str">
        <f>VLOOKUP(N232,ch!$A$1:$B$32,2,0)</f>
        <v>鄂AMT870</v>
      </c>
      <c r="M232" s="10" t="s">
        <v>164</v>
      </c>
      <c r="N232" s="29" t="s">
        <v>373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762</v>
      </c>
      <c r="G233" s="11" t="s">
        <v>53</v>
      </c>
      <c r="H233" s="11" t="s">
        <v>468</v>
      </c>
      <c r="I233" s="40" t="s">
        <v>794</v>
      </c>
      <c r="J233" s="19" t="s">
        <v>768</v>
      </c>
      <c r="K233" s="7" t="str">
        <f t="shared" si="35"/>
        <v>武汉威伟机械</v>
      </c>
      <c r="L233" s="26" t="str">
        <f>VLOOKUP(N233,ch!$A$1:$B$32,2,0)</f>
        <v>鄂AMT870</v>
      </c>
      <c r="M233" s="10" t="s">
        <v>164</v>
      </c>
      <c r="N233" s="29" t="s">
        <v>373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762</v>
      </c>
      <c r="G234" s="11" t="s">
        <v>53</v>
      </c>
      <c r="H234" s="11" t="s">
        <v>468</v>
      </c>
      <c r="I234" s="40" t="s">
        <v>795</v>
      </c>
      <c r="J234" s="19" t="s">
        <v>769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163</v>
      </c>
      <c r="N234" s="29" t="s">
        <v>770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762</v>
      </c>
      <c r="G235" s="11" t="s">
        <v>53</v>
      </c>
      <c r="H235" s="11" t="s">
        <v>468</v>
      </c>
      <c r="I235" s="40" t="s">
        <v>796</v>
      </c>
      <c r="J235" s="19" t="s">
        <v>771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163</v>
      </c>
      <c r="N235" s="29" t="s">
        <v>770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762</v>
      </c>
      <c r="G236" s="11" t="s">
        <v>53</v>
      </c>
      <c r="H236" s="11" t="s">
        <v>468</v>
      </c>
      <c r="I236" s="40" t="s">
        <v>797</v>
      </c>
      <c r="J236" s="19" t="s">
        <v>772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163</v>
      </c>
      <c r="N236" s="29" t="s">
        <v>770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774</v>
      </c>
      <c r="C237" s="10">
        <v>1132</v>
      </c>
      <c r="D237" s="10">
        <v>1142</v>
      </c>
      <c r="E237" s="11" t="s">
        <v>31</v>
      </c>
      <c r="F237" s="11" t="s">
        <v>762</v>
      </c>
      <c r="G237" s="11" t="s">
        <v>53</v>
      </c>
      <c r="H237" s="11" t="s">
        <v>468</v>
      </c>
      <c r="I237" s="40" t="s">
        <v>798</v>
      </c>
      <c r="J237" s="19" t="s">
        <v>773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163</v>
      </c>
      <c r="N237" s="29" t="s">
        <v>770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774</v>
      </c>
      <c r="C238" s="10">
        <v>1005</v>
      </c>
      <c r="D238" s="10">
        <v>1015</v>
      </c>
      <c r="E238" s="11" t="s">
        <v>31</v>
      </c>
      <c r="F238" s="11" t="s">
        <v>762</v>
      </c>
      <c r="G238" s="11" t="s">
        <v>53</v>
      </c>
      <c r="H238" s="11" t="s">
        <v>468</v>
      </c>
      <c r="I238" s="40" t="s">
        <v>799</v>
      </c>
      <c r="J238" s="19" t="s">
        <v>775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163</v>
      </c>
      <c r="N238" s="29" t="s">
        <v>770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482</v>
      </c>
      <c r="G239" s="11" t="s">
        <v>53</v>
      </c>
      <c r="H239" s="11" t="s">
        <v>468</v>
      </c>
      <c r="I239" s="40" t="s">
        <v>800</v>
      </c>
      <c r="J239" s="19" t="s">
        <v>776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364</v>
      </c>
      <c r="N239" s="29" t="s">
        <v>403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482</v>
      </c>
      <c r="G240" s="11" t="s">
        <v>53</v>
      </c>
      <c r="H240" s="11" t="s">
        <v>468</v>
      </c>
      <c r="I240" s="40" t="s">
        <v>801</v>
      </c>
      <c r="J240" s="19" t="s">
        <v>777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364</v>
      </c>
      <c r="N240" s="29" t="s">
        <v>403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482</v>
      </c>
      <c r="G241" s="11" t="s">
        <v>53</v>
      </c>
      <c r="H241" s="11" t="s">
        <v>468</v>
      </c>
      <c r="I241" s="40" t="s">
        <v>802</v>
      </c>
      <c r="J241" s="19" t="s">
        <v>778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364</v>
      </c>
      <c r="N241" s="29" t="s">
        <v>403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482</v>
      </c>
      <c r="G242" s="11" t="s">
        <v>53</v>
      </c>
      <c r="H242" s="11" t="s">
        <v>468</v>
      </c>
      <c r="I242" s="40" t="s">
        <v>803</v>
      </c>
      <c r="J242" s="19" t="s">
        <v>779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364</v>
      </c>
      <c r="N242" s="29" t="s">
        <v>403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482</v>
      </c>
      <c r="G243" s="11" t="s">
        <v>53</v>
      </c>
      <c r="H243" s="11" t="s">
        <v>468</v>
      </c>
      <c r="I243" s="40" t="s">
        <v>804</v>
      </c>
      <c r="J243" s="19" t="s">
        <v>780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364</v>
      </c>
      <c r="N243" s="29" t="s">
        <v>403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141" priority="34"/>
  </conditionalFormatting>
  <conditionalFormatting sqref="I19:I23">
    <cfRule type="duplicateValues" dxfId="140" priority="33"/>
  </conditionalFormatting>
  <conditionalFormatting sqref="I123">
    <cfRule type="duplicateValues" dxfId="139" priority="30"/>
  </conditionalFormatting>
  <conditionalFormatting sqref="J123">
    <cfRule type="duplicateValues" dxfId="138" priority="29"/>
  </conditionalFormatting>
  <conditionalFormatting sqref="I108:I117 I124:I130">
    <cfRule type="duplicateValues" dxfId="137" priority="28"/>
  </conditionalFormatting>
  <conditionalFormatting sqref="J108:J117 J124:J130">
    <cfRule type="duplicateValues" dxfId="136" priority="27"/>
  </conditionalFormatting>
  <conditionalFormatting sqref="I108">
    <cfRule type="duplicateValues" dxfId="135" priority="25"/>
  </conditionalFormatting>
  <conditionalFormatting sqref="I143">
    <cfRule type="duplicateValues" dxfId="134" priority="20"/>
  </conditionalFormatting>
  <conditionalFormatting sqref="J143">
    <cfRule type="duplicateValues" dxfId="133" priority="19"/>
  </conditionalFormatting>
  <conditionalFormatting sqref="I134:I140 I144:I160">
    <cfRule type="duplicateValues" dxfId="132" priority="18"/>
  </conditionalFormatting>
  <conditionalFormatting sqref="J134:J140 J144:J160">
    <cfRule type="duplicateValues" dxfId="131" priority="17"/>
  </conditionalFormatting>
  <conditionalFormatting sqref="I141:I142 I131:I133">
    <cfRule type="duplicateValues" dxfId="130" priority="22"/>
  </conditionalFormatting>
  <conditionalFormatting sqref="J141:J142 J131:J133">
    <cfRule type="duplicateValues" dxfId="129" priority="23"/>
  </conditionalFormatting>
  <conditionalFormatting sqref="I131:I160">
    <cfRule type="duplicateValues" dxfId="128" priority="24"/>
  </conditionalFormatting>
  <conditionalFormatting sqref="I161:J189">
    <cfRule type="duplicateValues" dxfId="127" priority="14"/>
  </conditionalFormatting>
  <conditionalFormatting sqref="I197:J219">
    <cfRule type="duplicateValues" dxfId="126" priority="10"/>
  </conditionalFormatting>
  <conditionalFormatting sqref="I190:J196">
    <cfRule type="duplicateValues" dxfId="125" priority="12"/>
  </conditionalFormatting>
  <conditionalFormatting sqref="I35:J97">
    <cfRule type="duplicateValues" dxfId="124" priority="68"/>
  </conditionalFormatting>
  <conditionalFormatting sqref="I118:J122 I98:J107">
    <cfRule type="duplicateValues" dxfId="123" priority="72"/>
  </conditionalFormatting>
  <conditionalFormatting sqref="I134:J140 I145:J160">
    <cfRule type="duplicateValues" dxfId="122" priority="76"/>
  </conditionalFormatting>
  <conditionalFormatting sqref="J220:J243">
    <cfRule type="duplicateValues" dxfId="121" priority="6"/>
  </conditionalFormatting>
  <conditionalFormatting sqref="J239:J243">
    <cfRule type="duplicateValues" dxfId="120" priority="3"/>
  </conditionalFormatting>
  <conditionalFormatting sqref="I220:I243">
    <cfRule type="duplicateValues" dxfId="119" priority="112"/>
  </conditionalFormatting>
  <conditionalFormatting sqref="I239:I243">
    <cfRule type="duplicateValues" dxfId="118" priority="114"/>
  </conditionalFormatting>
  <conditionalFormatting sqref="I161:I189">
    <cfRule type="duplicateValues" dxfId="117" priority="135"/>
  </conditionalFormatting>
  <conditionalFormatting sqref="I197:I219">
    <cfRule type="duplicateValues" dxfId="116" priority="136"/>
  </conditionalFormatting>
  <conditionalFormatting sqref="I190:I196">
    <cfRule type="duplicateValues" dxfId="115" priority="137"/>
  </conditionalFormatting>
  <conditionalFormatting sqref="I220:J243">
    <cfRule type="duplicateValues" dxfId="114" priority="149"/>
  </conditionalFormatting>
  <conditionalFormatting sqref="I239:J243">
    <cfRule type="duplicateValues" dxfId="113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84"/>
  <sheetViews>
    <sheetView topLeftCell="I40" workbookViewId="0">
      <selection activeCell="N13" sqref="N13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54" t="s">
        <v>147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0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0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43"/>
      <c r="K38" s="19" t="s">
        <v>337</v>
      </c>
      <c r="L38" s="7" t="str">
        <f t="shared" si="106"/>
        <v>武汉威伟机械</v>
      </c>
      <c r="M38" s="26" t="e">
        <f>VLOOKUP(O38,ch!$A$1:$B$31,2,0)</f>
        <v>#N/A</v>
      </c>
      <c r="N38" s="20" t="s">
        <v>165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253</v>
      </c>
      <c r="J39" s="12" t="s">
        <v>751</v>
      </c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0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0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0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0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0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0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0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0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19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9"/>
  <sheetViews>
    <sheetView topLeftCell="H1" workbookViewId="0">
      <selection activeCell="N9" sqref="N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54" t="s">
        <v>147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1077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0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0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e">
        <f>VLOOKUP(O8,ch!$A$1:$B$31,2,0)</f>
        <v>#N/A</v>
      </c>
      <c r="N8" s="20" t="s">
        <v>165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0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e">
        <f>VLOOKUP(O13,ch!$A$1:$B$31,2,0)</f>
        <v>#N/A</v>
      </c>
      <c r="N13" s="51" t="s">
        <v>165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e">
        <f>VLOOKUP(O14,ch!$A$1:$B$31,2,0)</f>
        <v>#N/A</v>
      </c>
      <c r="N14" s="51" t="s">
        <v>165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364</v>
      </c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364</v>
      </c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364</v>
      </c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364</v>
      </c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364</v>
      </c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364</v>
      </c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364</v>
      </c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364</v>
      </c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0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0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0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0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0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51" t="s">
        <v>164</v>
      </c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165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163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163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163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163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163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163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190" priority="10"/>
  </conditionalFormatting>
  <conditionalFormatting sqref="K28">
    <cfRule type="duplicateValues" dxfId="189" priority="8"/>
  </conditionalFormatting>
  <conditionalFormatting sqref="I13:I22 I29:I40">
    <cfRule type="duplicateValues" dxfId="188" priority="7"/>
  </conditionalFormatting>
  <conditionalFormatting sqref="K13:K22 K29:K40">
    <cfRule type="duplicateValues" dxfId="187" priority="5"/>
  </conditionalFormatting>
  <conditionalFormatting sqref="I13:I22 I29:I109">
    <cfRule type="duplicateValues" dxfId="186" priority="4"/>
  </conditionalFormatting>
  <conditionalFormatting sqref="I13">
    <cfRule type="duplicateValues" dxfId="185" priority="2"/>
  </conditionalFormatting>
  <conditionalFormatting sqref="I43:K1048576 I23:K27 I1:K12">
    <cfRule type="duplicateValues" dxfId="184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76"/>
  <sheetViews>
    <sheetView topLeftCell="H10" workbookViewId="0">
      <selection activeCell="N19" sqref="N1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54" t="s">
        <v>147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e">
        <f>VLOOKUP(O8,ch!$A$1:$B$31,2,0)</f>
        <v>#N/A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41" t="s">
        <v>750</v>
      </c>
      <c r="J12" s="42" t="s">
        <v>475</v>
      </c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e">
        <f>VLOOKUP(O19,ch!$A$1:$B$31,2,0)</f>
        <v>#N/A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183" priority="14"/>
  </conditionalFormatting>
  <conditionalFormatting sqref="I15">
    <cfRule type="duplicateValues" dxfId="182" priority="13"/>
  </conditionalFormatting>
  <conditionalFormatting sqref="K15">
    <cfRule type="duplicateValues" dxfId="181" priority="12"/>
  </conditionalFormatting>
  <conditionalFormatting sqref="I6:I11 J12 I16:I64">
    <cfRule type="duplicateValues" dxfId="180" priority="11"/>
  </conditionalFormatting>
  <conditionalFormatting sqref="K6:K12 K16:K64">
    <cfRule type="duplicateValues" dxfId="179" priority="10"/>
  </conditionalFormatting>
  <conditionalFormatting sqref="I13:I14 I3:I5">
    <cfRule type="duplicateValues" dxfId="178" priority="23"/>
  </conditionalFormatting>
  <conditionalFormatting sqref="K13:K14 K3:K5">
    <cfRule type="duplicateValues" dxfId="177" priority="27"/>
  </conditionalFormatting>
  <conditionalFormatting sqref="I3:I11 I13:I76 J12">
    <cfRule type="duplicateValues" dxfId="176" priority="28"/>
  </conditionalFormatting>
  <conditionalFormatting sqref="I12">
    <cfRule type="duplicateValues" dxfId="175" priority="2"/>
  </conditionalFormatting>
  <conditionalFormatting sqref="I12">
    <cfRule type="duplicateValues" dxfId="174" priority="1"/>
  </conditionalFormatting>
  <conditionalFormatting sqref="I12">
    <cfRule type="duplicateValues" dxfId="173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46"/>
  <sheetViews>
    <sheetView topLeftCell="H1" workbookViewId="0">
      <selection activeCell="O17" sqref="O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e">
        <f>VLOOKUP(P9,ch!$A$1:$B$32,2,0)</f>
        <v>#N/A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172" priority="20"/>
  </conditionalFormatting>
  <conditionalFormatting sqref="I2:J34">
    <cfRule type="duplicateValues" dxfId="171" priority="23"/>
  </conditionalFormatting>
  <conditionalFormatting sqref="L2:L34">
    <cfRule type="duplicateValues" dxfId="170" priority="24"/>
  </conditionalFormatting>
  <conditionalFormatting sqref="I2:J46">
    <cfRule type="duplicateValues" dxfId="169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89"/>
  <sheetViews>
    <sheetView topLeftCell="J1" workbookViewId="0">
      <selection activeCell="M12" sqref="M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431</v>
      </c>
      <c r="I2" s="39" t="s">
        <v>598</v>
      </c>
      <c r="J2" s="40" t="s">
        <v>661</v>
      </c>
      <c r="K2" s="10"/>
      <c r="L2" s="19" t="s">
        <v>599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165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502</v>
      </c>
      <c r="G3" s="11" t="s">
        <v>31</v>
      </c>
      <c r="H3" s="11" t="s">
        <v>431</v>
      </c>
      <c r="I3" s="39" t="s">
        <v>627</v>
      </c>
      <c r="J3" s="40" t="s">
        <v>662</v>
      </c>
      <c r="K3" s="10"/>
      <c r="L3" s="19" t="s">
        <v>628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235</v>
      </c>
      <c r="C4" s="10">
        <v>1459</v>
      </c>
      <c r="D4" s="10">
        <v>1642</v>
      </c>
      <c r="E4" s="11" t="s">
        <v>26</v>
      </c>
      <c r="F4" s="11" t="s">
        <v>252</v>
      </c>
      <c r="G4" s="11" t="s">
        <v>31</v>
      </c>
      <c r="H4" s="11" t="s">
        <v>431</v>
      </c>
      <c r="I4" s="39" t="s">
        <v>602</v>
      </c>
      <c r="J4" s="40" t="s">
        <v>663</v>
      </c>
      <c r="K4" s="10"/>
      <c r="L4" s="19" t="s">
        <v>603</v>
      </c>
      <c r="M4" s="7" t="str">
        <f t="shared" si="0"/>
        <v>武汉威伟机械</v>
      </c>
      <c r="N4" s="26" t="str">
        <f>VLOOKUP(P4,ch!$A$1:$B$32,2,0)</f>
        <v>鄂AZR876</v>
      </c>
      <c r="O4" s="10" t="s">
        <v>177</v>
      </c>
      <c r="P4" s="29" t="s">
        <v>243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252</v>
      </c>
      <c r="G5" s="11" t="s">
        <v>31</v>
      </c>
      <c r="H5" s="11" t="s">
        <v>431</v>
      </c>
      <c r="I5" s="39" t="s">
        <v>622</v>
      </c>
      <c r="J5" s="40" t="s">
        <v>664</v>
      </c>
      <c r="K5" s="10"/>
      <c r="L5" s="19" t="s">
        <v>606</v>
      </c>
      <c r="M5" s="7" t="str">
        <f t="shared" si="0"/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252</v>
      </c>
      <c r="G6" s="11" t="s">
        <v>31</v>
      </c>
      <c r="H6" s="11" t="s">
        <v>431</v>
      </c>
      <c r="I6" s="39" t="s">
        <v>607</v>
      </c>
      <c r="J6" s="40" t="s">
        <v>665</v>
      </c>
      <c r="K6" s="10"/>
      <c r="L6" s="19" t="s">
        <v>608</v>
      </c>
      <c r="M6" s="7" t="str">
        <f t="shared" si="0"/>
        <v>武汉威伟机械</v>
      </c>
      <c r="N6" s="26" t="str">
        <f>VLOOKUP(P6,ch!$A$1:$B$32,2,0)</f>
        <v>鄂AZV377</v>
      </c>
      <c r="O6" s="10" t="s">
        <v>176</v>
      </c>
      <c r="P6" s="29" t="s">
        <v>240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518</v>
      </c>
      <c r="G7" s="11" t="s">
        <v>31</v>
      </c>
      <c r="H7" s="11" t="s">
        <v>431</v>
      </c>
      <c r="I7" s="39" t="s">
        <v>596</v>
      </c>
      <c r="J7" s="40" t="s">
        <v>666</v>
      </c>
      <c r="K7" s="10"/>
      <c r="L7" s="19" t="s">
        <v>597</v>
      </c>
      <c r="M7" s="7" t="str">
        <f t="shared" si="0"/>
        <v>武汉威伟机械</v>
      </c>
      <c r="N7" s="26" t="str">
        <f>VLOOKUP(P7,ch!$A$1:$B$32,2,0)</f>
        <v>鄂AAW309</v>
      </c>
      <c r="O7" s="10" t="s">
        <v>166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311</v>
      </c>
      <c r="C8" s="10">
        <v>1955</v>
      </c>
      <c r="D8" s="10">
        <v>2025</v>
      </c>
      <c r="E8" s="11" t="s">
        <v>53</v>
      </c>
      <c r="F8" s="11" t="s">
        <v>518</v>
      </c>
      <c r="G8" s="11" t="s">
        <v>31</v>
      </c>
      <c r="H8" s="11" t="s">
        <v>431</v>
      </c>
      <c r="I8" s="39" t="s">
        <v>600</v>
      </c>
      <c r="J8" s="40" t="s">
        <v>667</v>
      </c>
      <c r="K8" s="10"/>
      <c r="L8" s="19" t="s">
        <v>601</v>
      </c>
      <c r="M8" s="7" t="str">
        <f t="shared" si="0"/>
        <v>武汉威伟机械</v>
      </c>
      <c r="N8" s="26" t="str">
        <f>VLOOKUP(P8,ch!$A$1:$B$32,2,0)</f>
        <v>鄂AAW309</v>
      </c>
      <c r="O8" s="10" t="s">
        <v>166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311</v>
      </c>
      <c r="C9" s="10">
        <v>1030</v>
      </c>
      <c r="D9" s="10">
        <v>1050</v>
      </c>
      <c r="E9" s="11" t="s">
        <v>53</v>
      </c>
      <c r="F9" s="11" t="s">
        <v>518</v>
      </c>
      <c r="G9" s="11" t="s">
        <v>31</v>
      </c>
      <c r="H9" s="11" t="s">
        <v>431</v>
      </c>
      <c r="I9" s="39" t="s">
        <v>604</v>
      </c>
      <c r="J9" s="40" t="s">
        <v>668</v>
      </c>
      <c r="K9" s="10"/>
      <c r="L9" s="19" t="s">
        <v>605</v>
      </c>
      <c r="M9" s="7" t="str">
        <f t="shared" si="0"/>
        <v>武汉威伟机械</v>
      </c>
      <c r="N9" s="26" t="str">
        <f>VLOOKUP(P9,ch!$A$1:$B$32,2,0)</f>
        <v>鄂ABY277</v>
      </c>
      <c r="O9" s="10" t="s">
        <v>168</v>
      </c>
      <c r="P9" s="29" t="s">
        <v>192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308</v>
      </c>
      <c r="C10" s="10">
        <v>1400</v>
      </c>
      <c r="D10" s="10">
        <v>1420</v>
      </c>
      <c r="E10" s="11" t="s">
        <v>53</v>
      </c>
      <c r="F10" s="11" t="s">
        <v>518</v>
      </c>
      <c r="G10" s="11" t="s">
        <v>31</v>
      </c>
      <c r="H10" s="11" t="s">
        <v>431</v>
      </c>
      <c r="I10" s="39" t="s">
        <v>613</v>
      </c>
      <c r="J10" s="40" t="s">
        <v>669</v>
      </c>
      <c r="K10" s="10"/>
      <c r="L10" s="19" t="s">
        <v>614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163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518</v>
      </c>
      <c r="G11" s="11" t="s">
        <v>31</v>
      </c>
      <c r="H11" s="11" t="s">
        <v>431</v>
      </c>
      <c r="I11" s="39" t="s">
        <v>623</v>
      </c>
      <c r="J11" s="40" t="s">
        <v>670</v>
      </c>
      <c r="K11" s="10"/>
      <c r="L11" s="19" t="s">
        <v>624</v>
      </c>
      <c r="M11" s="7" t="str">
        <f t="shared" si="0"/>
        <v>武汉威伟机械</v>
      </c>
      <c r="N11" s="26" t="str">
        <f>VLOOKUP(P11,ch!$A$1:$B$32,2,0)</f>
        <v>鄂AZR876</v>
      </c>
      <c r="O11" s="10" t="s">
        <v>177</v>
      </c>
      <c r="P11" s="29" t="s">
        <v>243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518</v>
      </c>
      <c r="G12" s="11" t="s">
        <v>31</v>
      </c>
      <c r="H12" s="11" t="s">
        <v>431</v>
      </c>
      <c r="I12" s="39" t="s">
        <v>625</v>
      </c>
      <c r="J12" s="40" t="s">
        <v>671</v>
      </c>
      <c r="K12" s="10"/>
      <c r="L12" s="19" t="s">
        <v>626</v>
      </c>
      <c r="M12" s="7" t="str">
        <f t="shared" si="0"/>
        <v>武汉威伟机械</v>
      </c>
      <c r="N12" s="26" t="str">
        <f>VLOOKUP(P12,ch!$A$1:$B$32,2,0)</f>
        <v>鄂AZR876</v>
      </c>
      <c r="O12" s="10" t="s">
        <v>177</v>
      </c>
      <c r="P12" s="29" t="s">
        <v>243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 t="s">
        <v>609</v>
      </c>
      <c r="J13" s="40" t="s">
        <v>672</v>
      </c>
      <c r="K13" s="10"/>
      <c r="L13" s="19" t="s">
        <v>610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163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 t="s">
        <v>611</v>
      </c>
      <c r="J14" s="40" t="s">
        <v>673</v>
      </c>
      <c r="K14" s="10"/>
      <c r="L14" s="19" t="s">
        <v>612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163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 t="s">
        <v>615</v>
      </c>
      <c r="J15" s="40" t="s">
        <v>674</v>
      </c>
      <c r="K15" s="10"/>
      <c r="L15" s="19" t="s">
        <v>657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 t="s">
        <v>616</v>
      </c>
      <c r="J16" s="40" t="s">
        <v>675</v>
      </c>
      <c r="K16" s="10"/>
      <c r="L16" s="19" t="s">
        <v>617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 t="s">
        <v>618</v>
      </c>
      <c r="J17" s="40" t="s">
        <v>676</v>
      </c>
      <c r="K17" s="10"/>
      <c r="L17" s="19" t="s">
        <v>619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 t="s">
        <v>620</v>
      </c>
      <c r="J18" s="40" t="s">
        <v>677</v>
      </c>
      <c r="K18" s="10"/>
      <c r="L18" s="19" t="s">
        <v>621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629</v>
      </c>
      <c r="C19" s="10">
        <v>2130</v>
      </c>
      <c r="D19" s="10">
        <v>2140</v>
      </c>
      <c r="E19" s="11" t="s">
        <v>119</v>
      </c>
      <c r="F19" s="11" t="s">
        <v>482</v>
      </c>
      <c r="G19" s="11" t="s">
        <v>53</v>
      </c>
      <c r="H19" s="11" t="s">
        <v>468</v>
      </c>
      <c r="I19" s="39" t="s">
        <v>630</v>
      </c>
      <c r="J19" s="40" t="s">
        <v>678</v>
      </c>
      <c r="K19" s="10"/>
      <c r="L19" s="19" t="s">
        <v>631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364</v>
      </c>
      <c r="P19" s="29" t="s">
        <v>632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629</v>
      </c>
      <c r="C20" s="10">
        <v>2020</v>
      </c>
      <c r="D20" s="10">
        <v>2030</v>
      </c>
      <c r="E20" s="11" t="s">
        <v>119</v>
      </c>
      <c r="F20" s="11" t="s">
        <v>482</v>
      </c>
      <c r="G20" s="11" t="s">
        <v>53</v>
      </c>
      <c r="H20" s="11" t="s">
        <v>468</v>
      </c>
      <c r="I20" s="39" t="s">
        <v>633</v>
      </c>
      <c r="J20" s="40" t="s">
        <v>679</v>
      </c>
      <c r="K20" s="10"/>
      <c r="L20" s="19" t="s">
        <v>634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364</v>
      </c>
      <c r="P20" s="29" t="s">
        <v>632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629</v>
      </c>
      <c r="C21" s="10">
        <v>1630</v>
      </c>
      <c r="D21" s="10">
        <v>1640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 t="s">
        <v>635</v>
      </c>
      <c r="J21" s="40" t="s">
        <v>680</v>
      </c>
      <c r="K21" s="10"/>
      <c r="L21" s="19" t="s">
        <v>636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364</v>
      </c>
      <c r="P21" s="29" t="s">
        <v>632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629</v>
      </c>
      <c r="C22" s="10">
        <v>1530</v>
      </c>
      <c r="D22" s="10">
        <v>1540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 t="s">
        <v>637</v>
      </c>
      <c r="J22" s="40" t="s">
        <v>681</v>
      </c>
      <c r="K22" s="10"/>
      <c r="L22" s="19" t="s">
        <v>638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364</v>
      </c>
      <c r="P22" s="29" t="s">
        <v>632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629</v>
      </c>
      <c r="C23" s="10">
        <v>1420</v>
      </c>
      <c r="D23" s="10">
        <v>1430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 t="s">
        <v>639</v>
      </c>
      <c r="J23" s="40" t="s">
        <v>682</v>
      </c>
      <c r="K23" s="10"/>
      <c r="L23" s="19" t="s">
        <v>640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364</v>
      </c>
      <c r="P23" s="29" t="s">
        <v>632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629</v>
      </c>
      <c r="C24" s="10">
        <v>1135</v>
      </c>
      <c r="D24" s="10">
        <v>1145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 t="s">
        <v>641</v>
      </c>
      <c r="J24" s="40" t="s">
        <v>683</v>
      </c>
      <c r="K24" s="10"/>
      <c r="L24" s="19" t="s">
        <v>642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364</v>
      </c>
      <c r="P24" s="29" t="s">
        <v>632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629</v>
      </c>
      <c r="C25" s="10">
        <v>1030</v>
      </c>
      <c r="D25" s="10">
        <v>1040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 t="s">
        <v>643</v>
      </c>
      <c r="J25" s="40" t="s">
        <v>684</v>
      </c>
      <c r="K25" s="10"/>
      <c r="L25" s="19" t="s">
        <v>644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364</v>
      </c>
      <c r="P25" s="29" t="s">
        <v>632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629</v>
      </c>
      <c r="C26" s="10">
        <v>2320</v>
      </c>
      <c r="D26" s="10">
        <v>2330</v>
      </c>
      <c r="E26" s="11" t="s">
        <v>119</v>
      </c>
      <c r="F26" s="11" t="s">
        <v>482</v>
      </c>
      <c r="G26" s="11" t="s">
        <v>53</v>
      </c>
      <c r="H26" s="11" t="s">
        <v>468</v>
      </c>
      <c r="I26" s="39" t="s">
        <v>658</v>
      </c>
      <c r="J26" s="40" t="s">
        <v>685</v>
      </c>
      <c r="K26" s="10"/>
      <c r="L26" s="19" t="s">
        <v>645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364</v>
      </c>
      <c r="P26" s="29" t="s">
        <v>632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 t="s">
        <v>646</v>
      </c>
      <c r="J27" s="40" t="s">
        <v>686</v>
      </c>
      <c r="K27" s="10"/>
      <c r="L27" s="19" t="s">
        <v>647</v>
      </c>
      <c r="M27" s="7" t="str">
        <f t="shared" si="0"/>
        <v>武汉威伟机械</v>
      </c>
      <c r="N27" s="26" t="str">
        <f>VLOOKUP(P27,ch!$A$1:$B$32,2,0)</f>
        <v>鄂AMT870</v>
      </c>
      <c r="O27" s="10" t="s">
        <v>164</v>
      </c>
      <c r="P27" s="29" t="s">
        <v>648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 t="s">
        <v>649</v>
      </c>
      <c r="J28" s="40" t="s">
        <v>687</v>
      </c>
      <c r="K28" s="10"/>
      <c r="L28" s="19" t="s">
        <v>650</v>
      </c>
      <c r="M28" s="7" t="str">
        <f t="shared" si="0"/>
        <v>武汉威伟机械</v>
      </c>
      <c r="N28" s="26" t="str">
        <f>VLOOKUP(P28,ch!$A$1:$B$32,2,0)</f>
        <v>鄂AMT870</v>
      </c>
      <c r="O28" s="10" t="s">
        <v>164</v>
      </c>
      <c r="P28" s="29" t="s">
        <v>648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 t="s">
        <v>651</v>
      </c>
      <c r="J29" s="40" t="s">
        <v>688</v>
      </c>
      <c r="K29" s="10"/>
      <c r="L29" s="19" t="s">
        <v>652</v>
      </c>
      <c r="M29" s="7" t="str">
        <f t="shared" si="0"/>
        <v>武汉威伟机械</v>
      </c>
      <c r="N29" s="26" t="str">
        <f>VLOOKUP(P29,ch!$A$1:$B$32,2,0)</f>
        <v>鄂AMT870</v>
      </c>
      <c r="O29" s="10" t="s">
        <v>164</v>
      </c>
      <c r="P29" s="29" t="s">
        <v>648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 t="s">
        <v>653</v>
      </c>
      <c r="J30" s="40" t="s">
        <v>689</v>
      </c>
      <c r="K30" s="10"/>
      <c r="L30" s="19" t="s">
        <v>654</v>
      </c>
      <c r="M30" s="7" t="str">
        <f t="shared" si="0"/>
        <v>武汉威伟机械</v>
      </c>
      <c r="N30" s="26" t="str">
        <f>VLOOKUP(P30,ch!$A$1:$B$32,2,0)</f>
        <v>鄂AMT870</v>
      </c>
      <c r="O30" s="10" t="s">
        <v>164</v>
      </c>
      <c r="P30" s="29" t="s">
        <v>648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 t="s">
        <v>655</v>
      </c>
      <c r="J31" s="40" t="s">
        <v>690</v>
      </c>
      <c r="K31" s="10"/>
      <c r="L31" s="19" t="s">
        <v>656</v>
      </c>
      <c r="M31" s="7" t="str">
        <f t="shared" si="0"/>
        <v>武汉威伟机械</v>
      </c>
      <c r="N31" s="26" t="str">
        <f>VLOOKUP(P31,ch!$A$1:$B$32,2,0)</f>
        <v>鄂AMT870</v>
      </c>
      <c r="O31" s="10" t="s">
        <v>164</v>
      </c>
      <c r="P31" s="29" t="s">
        <v>648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168" priority="12"/>
  </conditionalFormatting>
  <conditionalFormatting sqref="L2:L8">
    <cfRule type="duplicateValues" dxfId="167" priority="53"/>
  </conditionalFormatting>
  <conditionalFormatting sqref="I9:L89">
    <cfRule type="duplicateValues" dxfId="166" priority="54"/>
  </conditionalFormatting>
  <conditionalFormatting sqref="I9:J89">
    <cfRule type="duplicateValues" dxfId="165" priority="55"/>
  </conditionalFormatting>
  <conditionalFormatting sqref="I90:L1048576 I1:L8">
    <cfRule type="duplicateValues" dxfId="164" priority="56"/>
  </conditionalFormatting>
  <conditionalFormatting sqref="I2:J8">
    <cfRule type="duplicateValues" dxfId="163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1"/>
  <sheetViews>
    <sheetView topLeftCell="H13" workbookViewId="0">
      <selection activeCell="J20" sqref="J2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468</v>
      </c>
      <c r="I2" s="39"/>
      <c r="J2" s="40" t="s">
        <v>781</v>
      </c>
      <c r="K2" s="10"/>
      <c r="L2" s="19" t="s">
        <v>752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175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502</v>
      </c>
      <c r="G3" s="11" t="s">
        <v>31</v>
      </c>
      <c r="H3" s="11" t="s">
        <v>468</v>
      </c>
      <c r="I3" s="39"/>
      <c r="J3" s="40" t="s">
        <v>782</v>
      </c>
      <c r="K3" s="10"/>
      <c r="L3" s="19" t="s">
        <v>761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181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252</v>
      </c>
      <c r="G4" s="11" t="s">
        <v>31</v>
      </c>
      <c r="H4" s="11" t="s">
        <v>431</v>
      </c>
      <c r="I4" s="39"/>
      <c r="J4" s="40" t="s">
        <v>783</v>
      </c>
      <c r="K4" s="10"/>
      <c r="L4" s="19" t="s">
        <v>753</v>
      </c>
      <c r="M4" s="7" t="str">
        <f t="shared" si="0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252</v>
      </c>
      <c r="G5" s="11" t="s">
        <v>31</v>
      </c>
      <c r="H5" s="11" t="s">
        <v>431</v>
      </c>
      <c r="I5" s="39"/>
      <c r="J5" s="40" t="s">
        <v>784</v>
      </c>
      <c r="K5" s="10"/>
      <c r="L5" s="19" t="s">
        <v>760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166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40" t="s">
        <v>785</v>
      </c>
      <c r="K6" s="10"/>
      <c r="L6" s="19" t="s">
        <v>754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755</v>
      </c>
      <c r="F7" s="11" t="s">
        <v>518</v>
      </c>
      <c r="G7" s="11" t="s">
        <v>31</v>
      </c>
      <c r="H7" s="11" t="s">
        <v>431</v>
      </c>
      <c r="I7" s="39"/>
      <c r="J7" s="40" t="s">
        <v>786</v>
      </c>
      <c r="K7" s="10"/>
      <c r="L7" s="19" t="s">
        <v>756</v>
      </c>
      <c r="M7" s="7" t="str">
        <f t="shared" si="0"/>
        <v>武汉威伟机械</v>
      </c>
      <c r="N7" s="26" t="str">
        <f>VLOOKUP(P7,ch!$A$1:$B$32,2,0)</f>
        <v>鄂AZR992</v>
      </c>
      <c r="O7" s="10" t="s">
        <v>184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757</v>
      </c>
      <c r="C8" s="10">
        <v>1322</v>
      </c>
      <c r="D8" s="10">
        <v>1338</v>
      </c>
      <c r="E8" s="11" t="s">
        <v>755</v>
      </c>
      <c r="F8" s="11" t="s">
        <v>518</v>
      </c>
      <c r="G8" s="11" t="s">
        <v>31</v>
      </c>
      <c r="H8" s="11" t="s">
        <v>431</v>
      </c>
      <c r="I8" s="39"/>
      <c r="J8" s="40" t="s">
        <v>787</v>
      </c>
      <c r="K8" s="10"/>
      <c r="L8" s="19" t="s">
        <v>758</v>
      </c>
      <c r="M8" s="7" t="str">
        <f t="shared" si="0"/>
        <v>武汉威伟机械</v>
      </c>
      <c r="N8" s="26" t="str">
        <f>VLOOKUP(P8,ch!$A$1:$B$32,2,0)</f>
        <v>鄂AZR992</v>
      </c>
      <c r="O8" s="10" t="s">
        <v>184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755</v>
      </c>
      <c r="F9" s="11" t="s">
        <v>518</v>
      </c>
      <c r="G9" s="11" t="s">
        <v>31</v>
      </c>
      <c r="H9" s="11" t="s">
        <v>431</v>
      </c>
      <c r="I9" s="39"/>
      <c r="J9" s="40" t="s">
        <v>788</v>
      </c>
      <c r="K9" s="10"/>
      <c r="L9" s="19" t="s">
        <v>759</v>
      </c>
      <c r="M9" s="7" t="str">
        <f t="shared" si="0"/>
        <v>武汉威伟机械</v>
      </c>
      <c r="N9" s="26" t="str">
        <f>VLOOKUP(P9,ch!$A$1:$B$32,2,0)</f>
        <v>鄂AZV377</v>
      </c>
      <c r="O9" s="10" t="s">
        <v>176</v>
      </c>
      <c r="P9" s="29" t="s">
        <v>240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40" t="s">
        <v>789</v>
      </c>
      <c r="K10" s="10"/>
      <c r="L10" s="19" t="s">
        <v>763</v>
      </c>
      <c r="M10" s="7" t="str">
        <f t="shared" si="0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40" t="s">
        <v>790</v>
      </c>
      <c r="K11" s="10"/>
      <c r="L11" s="19" t="s">
        <v>764</v>
      </c>
      <c r="M11" s="7" t="str">
        <f t="shared" ref="M11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40" t="s">
        <v>791</v>
      </c>
      <c r="K12" s="10"/>
      <c r="L12" s="19" t="s">
        <v>765</v>
      </c>
      <c r="M12" s="7" t="str">
        <f t="shared" ref="M12" si="16">IF(A12&lt;&gt;"","武汉威伟机械","------")</f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259</v>
      </c>
      <c r="C13" s="10">
        <v>1040</v>
      </c>
      <c r="D13" s="10">
        <v>1050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40" t="s">
        <v>792</v>
      </c>
      <c r="K13" s="10"/>
      <c r="L13" s="19" t="s">
        <v>766</v>
      </c>
      <c r="M13" s="7" t="str">
        <f t="shared" ref="M13" si="20">IF(A13&lt;&gt;"","武汉威伟机械","------")</f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259</v>
      </c>
      <c r="C14" s="10">
        <v>930</v>
      </c>
      <c r="D14" s="10">
        <v>940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40" t="s">
        <v>793</v>
      </c>
      <c r="K14" s="10"/>
      <c r="L14" s="19" t="s">
        <v>767</v>
      </c>
      <c r="M14" s="7" t="str">
        <f t="shared" ref="M14" si="24">IF(A14&lt;&gt;"","武汉威伟机械","------")</f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40" t="s">
        <v>794</v>
      </c>
      <c r="K15" s="10"/>
      <c r="L15" s="19" t="s">
        <v>768</v>
      </c>
      <c r="M15" s="7" t="str">
        <f t="shared" ref="M15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40" t="s">
        <v>795</v>
      </c>
      <c r="K16" s="10"/>
      <c r="L16" s="19" t="s">
        <v>769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770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40" t="s">
        <v>796</v>
      </c>
      <c r="K17" s="10"/>
      <c r="L17" s="19" t="s">
        <v>771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770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40" t="s">
        <v>797</v>
      </c>
      <c r="K18" s="10"/>
      <c r="L18" s="19" t="s">
        <v>772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770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774</v>
      </c>
      <c r="C19" s="10">
        <v>1132</v>
      </c>
      <c r="D19" s="10">
        <v>1142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40" t="s">
        <v>798</v>
      </c>
      <c r="K19" s="10"/>
      <c r="L19" s="19" t="s">
        <v>773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770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774</v>
      </c>
      <c r="C20" s="10">
        <v>1005</v>
      </c>
      <c r="D20" s="10">
        <v>1015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/>
      <c r="J20" s="40" t="s">
        <v>799</v>
      </c>
      <c r="K20" s="10"/>
      <c r="L20" s="19" t="s">
        <v>775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770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/>
      <c r="J21" s="40" t="s">
        <v>800</v>
      </c>
      <c r="K21" s="10"/>
      <c r="L21" s="19" t="s">
        <v>776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364</v>
      </c>
      <c r="P21" s="29" t="s">
        <v>403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/>
      <c r="J22" s="40" t="s">
        <v>801</v>
      </c>
      <c r="K22" s="10"/>
      <c r="L22" s="19" t="s">
        <v>777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364</v>
      </c>
      <c r="P22" s="29" t="s">
        <v>403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/>
      <c r="J23" s="40" t="s">
        <v>802</v>
      </c>
      <c r="K23" s="10"/>
      <c r="L23" s="19" t="s">
        <v>778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364</v>
      </c>
      <c r="P23" s="29" t="s">
        <v>403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/>
      <c r="J24" s="40" t="s">
        <v>803</v>
      </c>
      <c r="K24" s="10"/>
      <c r="L24" s="19" t="s">
        <v>779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364</v>
      </c>
      <c r="P24" s="29" t="s">
        <v>403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/>
      <c r="J25" s="40" t="s">
        <v>804</v>
      </c>
      <c r="K25" s="10"/>
      <c r="L25" s="19" t="s">
        <v>780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364</v>
      </c>
      <c r="P25" s="29" t="s">
        <v>403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162" priority="8"/>
  </conditionalFormatting>
  <conditionalFormatting sqref="L2:L61">
    <cfRule type="duplicateValues" dxfId="161" priority="74"/>
  </conditionalFormatting>
  <conditionalFormatting sqref="I2:L61">
    <cfRule type="duplicateValues" dxfId="160" priority="75"/>
  </conditionalFormatting>
  <conditionalFormatting sqref="I2:J61">
    <cfRule type="duplicateValues" dxfId="159" priority="76"/>
  </conditionalFormatting>
  <conditionalFormatting sqref="L21:L25">
    <cfRule type="duplicateValues" dxfId="158" priority="3"/>
  </conditionalFormatting>
  <conditionalFormatting sqref="I21:L25">
    <cfRule type="duplicateValues" dxfId="157" priority="2"/>
  </conditionalFormatting>
  <conditionalFormatting sqref="I21:J25">
    <cfRule type="duplicateValues" dxfId="15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43"/>
  <sheetViews>
    <sheetView topLeftCell="H1" workbookViewId="0">
      <selection activeCell="O10" sqref="O1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940</v>
      </c>
      <c r="C2" s="10">
        <v>1705</v>
      </c>
      <c r="D2" s="10">
        <v>1903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941</v>
      </c>
      <c r="K2" s="10"/>
      <c r="L2" s="19" t="s">
        <v>942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182</v>
      </c>
      <c r="P2" s="29" t="s">
        <v>198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943</v>
      </c>
      <c r="K3" s="10"/>
      <c r="L3" s="19" t="s">
        <v>944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184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940</v>
      </c>
      <c r="C4" s="10">
        <v>1805</v>
      </c>
      <c r="D4" s="10">
        <v>1954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945</v>
      </c>
      <c r="K4" s="10"/>
      <c r="L4" s="19" t="s">
        <v>946</v>
      </c>
      <c r="M4" s="7" t="str">
        <f t="shared" si="4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973</v>
      </c>
      <c r="K5" s="10"/>
      <c r="L5" s="19" t="s">
        <v>974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181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501</v>
      </c>
      <c r="C6" s="10">
        <v>1910</v>
      </c>
      <c r="D6" s="10">
        <v>2134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39" t="s">
        <v>971</v>
      </c>
      <c r="K6" s="10"/>
      <c r="L6" s="19" t="s">
        <v>972</v>
      </c>
      <c r="M6" s="7" t="str">
        <f t="shared" si="4"/>
        <v>武汉威伟机械</v>
      </c>
      <c r="N6" s="26" t="str">
        <f>VLOOKUP(P6,ch!$A$1:$B$32,2,0)</f>
        <v>鄂AHB101</v>
      </c>
      <c r="O6" s="10" t="s">
        <v>169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951</v>
      </c>
      <c r="K7" s="10"/>
      <c r="L7" s="19" t="s">
        <v>952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953</v>
      </c>
      <c r="K8" s="10"/>
      <c r="L8" s="19" t="s">
        <v>956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955</v>
      </c>
      <c r="K9" s="10"/>
      <c r="L9" s="19" t="s">
        <v>954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3" customFormat="1" ht="18.75">
      <c r="A10" s="55">
        <v>43198</v>
      </c>
      <c r="B10" s="56" t="s">
        <v>71</v>
      </c>
      <c r="C10" s="56">
        <v>2030</v>
      </c>
      <c r="D10" s="56">
        <v>2040</v>
      </c>
      <c r="E10" s="57" t="s">
        <v>31</v>
      </c>
      <c r="F10" s="57" t="s">
        <v>431</v>
      </c>
      <c r="G10" s="57" t="s">
        <v>53</v>
      </c>
      <c r="H10" s="57" t="s">
        <v>468</v>
      </c>
      <c r="I10" s="58"/>
      <c r="J10" s="58" t="s">
        <v>957</v>
      </c>
      <c r="K10" s="56"/>
      <c r="L10" s="59" t="s">
        <v>958</v>
      </c>
      <c r="M10" s="60" t="str">
        <f t="shared" ref="M10:M14" si="20">IF(A10&lt;&gt;"","武汉威伟机械","------")</f>
        <v>武汉威伟机械</v>
      </c>
      <c r="N10" s="61" t="str">
        <f>VLOOKUP(P10,ch!$A$1:$B$32,2,0)</f>
        <v>鄂AF1588</v>
      </c>
      <c r="O10" s="56" t="s">
        <v>163</v>
      </c>
      <c r="P10" s="62" t="s">
        <v>117</v>
      </c>
      <c r="Q10" s="60" t="str">
        <f t="shared" ref="Q10:Q14" si="21">IF(A10&lt;&gt;"","9.6米","--")</f>
        <v>9.6米</v>
      </c>
      <c r="R10" s="57">
        <v>14</v>
      </c>
      <c r="S10" s="57">
        <v>0</v>
      </c>
      <c r="T10" s="57">
        <f t="shared" ref="T10:T14" si="22">SUM(R10:S10)</f>
        <v>14</v>
      </c>
      <c r="U10" s="60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1173</v>
      </c>
      <c r="K11" s="10"/>
      <c r="L11" s="19" t="s">
        <v>1174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163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975</v>
      </c>
      <c r="C12" s="10">
        <v>1031</v>
      </c>
      <c r="D12" s="10">
        <v>1041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976</v>
      </c>
      <c r="K12" s="10"/>
      <c r="L12" s="19" t="s">
        <v>977</v>
      </c>
      <c r="M12" s="7" t="str">
        <f t="shared" si="20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981</v>
      </c>
      <c r="K13" s="10"/>
      <c r="L13" s="19" t="s">
        <v>978</v>
      </c>
      <c r="M13" s="7" t="str">
        <f t="shared" si="20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982</v>
      </c>
      <c r="K14" s="10"/>
      <c r="L14" s="19" t="s">
        <v>979</v>
      </c>
      <c r="M14" s="7" t="str">
        <f t="shared" si="20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983</v>
      </c>
      <c r="K15" s="10"/>
      <c r="L15" s="19" t="s">
        <v>980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259</v>
      </c>
      <c r="C16" s="10">
        <v>1146</v>
      </c>
      <c r="D16" s="10">
        <v>1156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1006</v>
      </c>
      <c r="K16" s="10"/>
      <c r="L16" s="19" t="s">
        <v>1009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1007</v>
      </c>
      <c r="K17" s="10"/>
      <c r="L17" s="19" t="s">
        <v>1010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1008</v>
      </c>
      <c r="K18" s="10"/>
      <c r="L18" s="19" t="s">
        <v>1011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984</v>
      </c>
      <c r="C19" s="10">
        <v>410</v>
      </c>
      <c r="D19" s="10">
        <v>1629</v>
      </c>
      <c r="E19" s="11" t="s">
        <v>989</v>
      </c>
      <c r="F19" s="11" t="s">
        <v>990</v>
      </c>
      <c r="G19" s="11" t="s">
        <v>31</v>
      </c>
      <c r="H19" s="11" t="s">
        <v>431</v>
      </c>
      <c r="I19" s="39"/>
      <c r="J19" s="39" t="s">
        <v>991</v>
      </c>
      <c r="K19" s="10"/>
      <c r="L19" s="19" t="s">
        <v>994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167</v>
      </c>
      <c r="P19" s="29" t="s">
        <v>1005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985</v>
      </c>
      <c r="C20" s="10">
        <v>1650</v>
      </c>
      <c r="D20" s="10">
        <v>1700</v>
      </c>
      <c r="E20" s="11" t="s">
        <v>989</v>
      </c>
      <c r="F20" s="11" t="s">
        <v>990</v>
      </c>
      <c r="G20" s="11" t="s">
        <v>31</v>
      </c>
      <c r="H20" s="11" t="s">
        <v>431</v>
      </c>
      <c r="I20" s="39"/>
      <c r="J20" s="39" t="s">
        <v>993</v>
      </c>
      <c r="K20" s="10"/>
      <c r="L20" s="19" t="s">
        <v>992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167</v>
      </c>
      <c r="P20" s="29" t="s">
        <v>1005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985</v>
      </c>
      <c r="C21" s="10">
        <v>1740</v>
      </c>
      <c r="D21" s="10">
        <v>1756</v>
      </c>
      <c r="E21" s="11" t="s">
        <v>989</v>
      </c>
      <c r="F21" s="11" t="s">
        <v>990</v>
      </c>
      <c r="G21" s="11" t="s">
        <v>31</v>
      </c>
      <c r="H21" s="11" t="s">
        <v>431</v>
      </c>
      <c r="I21" s="39"/>
      <c r="J21" s="39" t="s">
        <v>995</v>
      </c>
      <c r="K21" s="10"/>
      <c r="L21" s="19" t="s">
        <v>996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167</v>
      </c>
      <c r="P21" s="29" t="s">
        <v>1005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986</v>
      </c>
      <c r="C22" s="10">
        <v>1910</v>
      </c>
      <c r="D22" s="10">
        <v>1936</v>
      </c>
      <c r="E22" s="11" t="s">
        <v>989</v>
      </c>
      <c r="F22" s="11" t="s">
        <v>990</v>
      </c>
      <c r="G22" s="11" t="s">
        <v>31</v>
      </c>
      <c r="H22" s="11" t="s">
        <v>431</v>
      </c>
      <c r="I22" s="39"/>
      <c r="J22" s="39" t="s">
        <v>997</v>
      </c>
      <c r="K22" s="10"/>
      <c r="L22" s="19" t="s">
        <v>1001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167</v>
      </c>
      <c r="P22" s="29" t="s">
        <v>1005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987</v>
      </c>
      <c r="C23" s="10">
        <v>2025</v>
      </c>
      <c r="D23" s="10">
        <v>2038</v>
      </c>
      <c r="E23" s="11" t="s">
        <v>989</v>
      </c>
      <c r="F23" s="11" t="s">
        <v>990</v>
      </c>
      <c r="G23" s="11" t="s">
        <v>31</v>
      </c>
      <c r="H23" s="11" t="s">
        <v>431</v>
      </c>
      <c r="I23" s="39"/>
      <c r="J23" s="39" t="s">
        <v>998</v>
      </c>
      <c r="K23" s="10"/>
      <c r="L23" s="19" t="s">
        <v>1002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167</v>
      </c>
      <c r="P23" s="29" t="s">
        <v>1005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987</v>
      </c>
      <c r="C24" s="10">
        <v>2151</v>
      </c>
      <c r="D24" s="10">
        <v>2204</v>
      </c>
      <c r="E24" s="11" t="s">
        <v>989</v>
      </c>
      <c r="F24" s="11" t="s">
        <v>990</v>
      </c>
      <c r="G24" s="11" t="s">
        <v>31</v>
      </c>
      <c r="H24" s="11" t="s">
        <v>431</v>
      </c>
      <c r="I24" s="39"/>
      <c r="J24" s="39" t="s">
        <v>999</v>
      </c>
      <c r="K24" s="10"/>
      <c r="L24" s="19" t="s">
        <v>1003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167</v>
      </c>
      <c r="P24" s="29" t="s">
        <v>1005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988</v>
      </c>
      <c r="C25" s="10">
        <v>2300</v>
      </c>
      <c r="D25" s="10">
        <v>2310</v>
      </c>
      <c r="E25" s="11" t="s">
        <v>989</v>
      </c>
      <c r="F25" s="11" t="s">
        <v>990</v>
      </c>
      <c r="G25" s="11" t="s">
        <v>31</v>
      </c>
      <c r="H25" s="11" t="s">
        <v>431</v>
      </c>
      <c r="I25" s="39"/>
      <c r="J25" s="39" t="s">
        <v>1000</v>
      </c>
      <c r="K25" s="10"/>
      <c r="L25" s="19" t="s">
        <v>1004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167</v>
      </c>
      <c r="P25" s="29" t="s">
        <v>1005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986</v>
      </c>
      <c r="C26" s="10">
        <v>1955</v>
      </c>
      <c r="D26" s="10">
        <v>2049</v>
      </c>
      <c r="E26" s="11" t="s">
        <v>989</v>
      </c>
      <c r="F26" s="11" t="s">
        <v>990</v>
      </c>
      <c r="G26" s="11" t="s">
        <v>31</v>
      </c>
      <c r="H26" s="11" t="s">
        <v>431</v>
      </c>
      <c r="I26" s="39"/>
      <c r="J26" s="39" t="s">
        <v>1012</v>
      </c>
      <c r="K26" s="10"/>
      <c r="L26" s="19" t="s">
        <v>1013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166</v>
      </c>
      <c r="P26" s="29" t="s">
        <v>1014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112" priority="22"/>
  </conditionalFormatting>
  <conditionalFormatting sqref="L19:L43 L2:L11">
    <cfRule type="duplicateValues" dxfId="111" priority="172"/>
  </conditionalFormatting>
  <conditionalFormatting sqref="I19:L43 I2:L11">
    <cfRule type="duplicateValues" dxfId="110" priority="173"/>
  </conditionalFormatting>
  <conditionalFormatting sqref="I19:J43 I2:J11">
    <cfRule type="duplicateValues" dxfId="109" priority="174"/>
  </conditionalFormatting>
  <conditionalFormatting sqref="L13:L15">
    <cfRule type="duplicateValues" dxfId="108" priority="16"/>
  </conditionalFormatting>
  <conditionalFormatting sqref="I13:I15 K13:L15">
    <cfRule type="duplicateValues" dxfId="107" priority="17"/>
  </conditionalFormatting>
  <conditionalFormatting sqref="I13:I15">
    <cfRule type="duplicateValues" dxfId="106" priority="18"/>
  </conditionalFormatting>
  <conditionalFormatting sqref="J13:J15">
    <cfRule type="duplicateValues" dxfId="105" priority="14"/>
  </conditionalFormatting>
  <conditionalFormatting sqref="J13:J15">
    <cfRule type="duplicateValues" dxfId="104" priority="15"/>
  </conditionalFormatting>
  <conditionalFormatting sqref="L12">
    <cfRule type="duplicateValues" dxfId="103" priority="11"/>
  </conditionalFormatting>
  <conditionalFormatting sqref="I12:L12">
    <cfRule type="duplicateValues" dxfId="102" priority="12"/>
  </conditionalFormatting>
  <conditionalFormatting sqref="I12:J12">
    <cfRule type="duplicateValues" dxfId="101" priority="13"/>
  </conditionalFormatting>
  <conditionalFormatting sqref="L16:L18">
    <cfRule type="duplicateValues" dxfId="100" priority="3"/>
  </conditionalFormatting>
  <conditionalFormatting sqref="I16:I18 K16:L18">
    <cfRule type="duplicateValues" dxfId="99" priority="4"/>
  </conditionalFormatting>
  <conditionalFormatting sqref="I16:I18">
    <cfRule type="duplicateValues" dxfId="98" priority="5"/>
  </conditionalFormatting>
  <conditionalFormatting sqref="J16:J18">
    <cfRule type="duplicateValues" dxfId="97" priority="1"/>
  </conditionalFormatting>
  <conditionalFormatting sqref="J16:J18">
    <cfRule type="duplicateValues" dxfId="96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38"/>
  <sheetViews>
    <sheetView topLeftCell="G1" workbookViewId="0">
      <selection activeCell="J26" sqref="J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501</v>
      </c>
      <c r="C2" s="10">
        <v>1929</v>
      </c>
      <c r="D2" s="10">
        <v>2105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1015</v>
      </c>
      <c r="K2" s="10"/>
      <c r="L2" s="19" t="s">
        <v>1016</v>
      </c>
      <c r="M2" s="7" t="str">
        <f t="shared" ref="M2:M3" si="0">IF(A2&lt;&gt;"","武汉威伟机械","------")</f>
        <v>武汉威伟机械</v>
      </c>
      <c r="N2" s="26" t="str">
        <f>VLOOKUP(P2,ch!$A$1:$B$32,2,0)</f>
        <v>鄂AZR876</v>
      </c>
      <c r="O2" s="10" t="s">
        <v>177</v>
      </c>
      <c r="P2" s="29" t="s">
        <v>243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235</v>
      </c>
      <c r="C3" s="10">
        <v>1828</v>
      </c>
      <c r="D3" s="10">
        <v>2018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1017</v>
      </c>
      <c r="K3" s="10"/>
      <c r="L3" s="19" t="s">
        <v>1018</v>
      </c>
      <c r="M3" s="7" t="str">
        <f t="shared" si="0"/>
        <v>武汉威伟机械</v>
      </c>
      <c r="N3" s="26" t="str">
        <f>VLOOKUP(P3,ch!$A$1:$B$32,2,0)</f>
        <v>鄂ALU291</v>
      </c>
      <c r="O3" s="10" t="s">
        <v>182</v>
      </c>
      <c r="P3" s="29" t="s">
        <v>198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235</v>
      </c>
      <c r="C4" s="10">
        <v>1640</v>
      </c>
      <c r="D4" s="10">
        <v>1843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1019</v>
      </c>
      <c r="K4" s="10"/>
      <c r="L4" s="19" t="s">
        <v>1020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511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235</v>
      </c>
      <c r="C5" s="10">
        <v>1800</v>
      </c>
      <c r="D5" s="10">
        <v>1950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1039</v>
      </c>
      <c r="K5" s="10"/>
      <c r="L5" s="19" t="s">
        <v>1040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431</v>
      </c>
      <c r="G6" s="11" t="s">
        <v>53</v>
      </c>
      <c r="H6" s="11" t="s">
        <v>468</v>
      </c>
      <c r="I6" s="39"/>
      <c r="J6" s="39" t="s">
        <v>1021</v>
      </c>
      <c r="K6" s="10"/>
      <c r="L6" s="19" t="s">
        <v>1022</v>
      </c>
      <c r="M6" s="7" t="str">
        <f t="shared" si="4"/>
        <v>武汉威伟机械</v>
      </c>
      <c r="N6" s="26" t="str">
        <f>VLOOKUP(P6,ch!$A$1:$B$32,2,0)</f>
        <v>鄂ALU151</v>
      </c>
      <c r="O6" s="10" t="s">
        <v>179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1071</v>
      </c>
      <c r="K7" s="10"/>
      <c r="L7" s="19" t="s">
        <v>1025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1023</v>
      </c>
      <c r="K8" s="10"/>
      <c r="L8" s="19" t="s">
        <v>1026</v>
      </c>
      <c r="M8" s="7" t="str">
        <f t="shared" si="4"/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1024</v>
      </c>
      <c r="K9" s="10"/>
      <c r="L9" s="19" t="s">
        <v>1027</v>
      </c>
      <c r="M9" s="7" t="str">
        <f t="shared" si="4"/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1030</v>
      </c>
      <c r="C10" s="10">
        <v>50</v>
      </c>
      <c r="D10" s="10">
        <v>100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1031</v>
      </c>
      <c r="K10" s="10"/>
      <c r="L10" s="19" t="s">
        <v>1032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1033</v>
      </c>
      <c r="K11" s="10"/>
      <c r="L11" s="19" t="s">
        <v>1036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1034</v>
      </c>
      <c r="K12" s="10"/>
      <c r="L12" s="19" t="s">
        <v>1037</v>
      </c>
      <c r="M12" s="7" t="str">
        <f t="shared" si="12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1035</v>
      </c>
      <c r="K13" s="10"/>
      <c r="L13" s="19" t="s">
        <v>1038</v>
      </c>
      <c r="M13" s="7" t="str">
        <f t="shared" si="12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1041</v>
      </c>
      <c r="K14" s="10"/>
      <c r="L14" s="19" t="s">
        <v>1042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364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1171</v>
      </c>
      <c r="K15" s="10"/>
      <c r="L15" s="19" t="s">
        <v>1043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364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1051</v>
      </c>
      <c r="C16" s="10">
        <v>2000</v>
      </c>
      <c r="D16" s="10">
        <v>2010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1172</v>
      </c>
      <c r="K16" s="10"/>
      <c r="L16" s="19" t="s">
        <v>1047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1051</v>
      </c>
      <c r="C17" s="10">
        <v>2105</v>
      </c>
      <c r="D17" s="10">
        <v>2115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1044</v>
      </c>
      <c r="K17" s="10"/>
      <c r="L17" s="19" t="s">
        <v>1048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1051</v>
      </c>
      <c r="C18" s="10">
        <v>2250</v>
      </c>
      <c r="D18" s="10">
        <v>2300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1045</v>
      </c>
      <c r="K18" s="10"/>
      <c r="L18" s="19" t="s">
        <v>1049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1051</v>
      </c>
      <c r="C19" s="10">
        <v>2350</v>
      </c>
      <c r="D19" s="10">
        <v>0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39" t="s">
        <v>1046</v>
      </c>
      <c r="K19" s="10"/>
      <c r="L19" s="19" t="s">
        <v>1050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364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1052</v>
      </c>
      <c r="C20" s="10">
        <v>2010</v>
      </c>
      <c r="D20" s="10">
        <v>2022</v>
      </c>
      <c r="E20" s="11" t="s">
        <v>53</v>
      </c>
      <c r="F20" s="11" t="s">
        <v>518</v>
      </c>
      <c r="G20" s="11" t="s">
        <v>31</v>
      </c>
      <c r="H20" s="11" t="s">
        <v>431</v>
      </c>
      <c r="I20" s="39"/>
      <c r="J20" s="39" t="s">
        <v>1053</v>
      </c>
      <c r="K20" s="10"/>
      <c r="L20" s="19" t="s">
        <v>1054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167</v>
      </c>
      <c r="P20" s="29" t="s">
        <v>1055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1052</v>
      </c>
      <c r="C21" s="10">
        <v>2010</v>
      </c>
      <c r="D21" s="10">
        <v>2022</v>
      </c>
      <c r="E21" s="11" t="s">
        <v>53</v>
      </c>
      <c r="F21" s="11" t="s">
        <v>518</v>
      </c>
      <c r="G21" s="11" t="s">
        <v>31</v>
      </c>
      <c r="H21" s="11" t="s">
        <v>431</v>
      </c>
      <c r="I21" s="39"/>
      <c r="J21" s="39" t="s">
        <v>1056</v>
      </c>
      <c r="K21" s="10"/>
      <c r="L21" s="19" t="s">
        <v>1057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167</v>
      </c>
      <c r="P21" s="29" t="s">
        <v>1055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1058</v>
      </c>
      <c r="C22" s="10">
        <v>1623</v>
      </c>
      <c r="D22" s="10">
        <v>1630</v>
      </c>
      <c r="E22" s="11" t="s">
        <v>53</v>
      </c>
      <c r="F22" s="11" t="s">
        <v>518</v>
      </c>
      <c r="G22" s="11" t="s">
        <v>31</v>
      </c>
      <c r="H22" s="11" t="s">
        <v>431</v>
      </c>
      <c r="I22" s="39"/>
      <c r="J22" s="39" t="s">
        <v>1059</v>
      </c>
      <c r="K22" s="10"/>
      <c r="L22" s="19" t="s">
        <v>1060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176</v>
      </c>
      <c r="P22" s="29" t="s">
        <v>1061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1058</v>
      </c>
      <c r="C23" s="10">
        <v>1814</v>
      </c>
      <c r="D23" s="10">
        <v>1821</v>
      </c>
      <c r="E23" s="11" t="s">
        <v>53</v>
      </c>
      <c r="F23" s="11" t="s">
        <v>518</v>
      </c>
      <c r="G23" s="11" t="s">
        <v>31</v>
      </c>
      <c r="H23" s="11" t="s">
        <v>431</v>
      </c>
      <c r="I23" s="39"/>
      <c r="J23" s="39" t="s">
        <v>1062</v>
      </c>
      <c r="K23" s="10"/>
      <c r="L23" s="19" t="s">
        <v>1063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176</v>
      </c>
      <c r="P23" s="29" t="s">
        <v>1061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1064</v>
      </c>
      <c r="C24" s="10">
        <v>1922</v>
      </c>
      <c r="D24" s="10">
        <v>1930</v>
      </c>
      <c r="E24" s="11" t="s">
        <v>53</v>
      </c>
      <c r="F24" s="11" t="s">
        <v>518</v>
      </c>
      <c r="G24" s="11" t="s">
        <v>31</v>
      </c>
      <c r="H24" s="11" t="s">
        <v>431</v>
      </c>
      <c r="I24" s="39"/>
      <c r="J24" s="39" t="s">
        <v>1065</v>
      </c>
      <c r="K24" s="10"/>
      <c r="L24" s="19" t="s">
        <v>1066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176</v>
      </c>
      <c r="P24" s="29" t="s">
        <v>1061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1067</v>
      </c>
      <c r="C25" s="10">
        <v>2052</v>
      </c>
      <c r="D25" s="10">
        <v>2100</v>
      </c>
      <c r="E25" s="11" t="s">
        <v>53</v>
      </c>
      <c r="F25" s="11" t="s">
        <v>1068</v>
      </c>
      <c r="G25" s="11" t="s">
        <v>31</v>
      </c>
      <c r="H25" s="11" t="s">
        <v>431</v>
      </c>
      <c r="I25" s="39"/>
      <c r="J25" s="39" t="s">
        <v>1069</v>
      </c>
      <c r="K25" s="10"/>
      <c r="L25" s="19" t="s">
        <v>1070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176</v>
      </c>
      <c r="P25" s="29" t="s">
        <v>1061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468</v>
      </c>
      <c r="G26" s="11" t="s">
        <v>31</v>
      </c>
      <c r="H26" s="11" t="s">
        <v>431</v>
      </c>
      <c r="I26" s="39"/>
      <c r="J26" s="39" t="s">
        <v>1028</v>
      </c>
      <c r="K26" s="10"/>
      <c r="L26" s="19" t="s">
        <v>1029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155" priority="17"/>
  </conditionalFormatting>
  <conditionalFormatting sqref="L2:L26">
    <cfRule type="duplicateValues" dxfId="154" priority="187"/>
  </conditionalFormatting>
  <conditionalFormatting sqref="I2:L26">
    <cfRule type="duplicateValues" dxfId="153" priority="188"/>
  </conditionalFormatting>
  <conditionalFormatting sqref="I2:J26">
    <cfRule type="duplicateValues" dxfId="152" priority="189"/>
  </conditionalFormatting>
  <conditionalFormatting sqref="L27:L38">
    <cfRule type="duplicateValues" dxfId="151" priority="1"/>
  </conditionalFormatting>
  <conditionalFormatting sqref="I27:L38">
    <cfRule type="duplicateValues" dxfId="150" priority="2"/>
  </conditionalFormatting>
  <conditionalFormatting sqref="I27:J38">
    <cfRule type="duplicateValues" dxfId="149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ch</vt:lpstr>
      <vt:lpstr>Sheet2</vt:lpstr>
      <vt:lpstr>汇总明线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2018-04-01T12:21:00Z</dcterms:created>
  <dcterms:modified xsi:type="dcterms:W3CDTF">2018-04-11T13:44:05Z</dcterms:modified>
</cp:coreProperties>
</file>