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tabRatio="647" firstSheet="9" activeTab="14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4-13" sheetId="18" r:id="rId13"/>
    <sheet name="4-14" sheetId="19" r:id="rId14"/>
    <sheet name="4-15" sheetId="20" r:id="rId15"/>
    <sheet name="ch" sheetId="4" r:id="rId16"/>
    <sheet name="Sheet2" sheetId="13" r:id="rId17"/>
    <sheet name="汇总明线" sheetId="7" r:id="rId18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1" hidden="1">'4-12'!$A$1:$V$33</definedName>
    <definedName name="_xlnm._FilterDatabase" localSheetId="12" hidden="1">'4-13'!$A$1:$U$36</definedName>
    <definedName name="_xlnm._FilterDatabase" localSheetId="13" hidden="1">'4-14'!$A$1:$U$29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0" r:id="rId19"/>
  </pivotCaches>
</workbook>
</file>

<file path=xl/calcChain.xml><?xml version="1.0" encoding="utf-8"?>
<calcChain xmlns="http://schemas.openxmlformats.org/spreadsheetml/2006/main">
  <c r="M19" i="20"/>
  <c r="N19"/>
  <c r="Q19"/>
  <c r="T19"/>
  <c r="U19"/>
  <c r="M6"/>
  <c r="N6"/>
  <c r="Q6"/>
  <c r="U6"/>
  <c r="M18"/>
  <c r="N18"/>
  <c r="Q18"/>
  <c r="T18"/>
  <c r="U18"/>
  <c r="U5"/>
  <c r="T5"/>
  <c r="Q5"/>
  <c r="N5"/>
  <c r="M5"/>
  <c r="M17"/>
  <c r="N17"/>
  <c r="Q17"/>
  <c r="T17"/>
  <c r="U17"/>
  <c r="M16"/>
  <c r="N16"/>
  <c r="Q16"/>
  <c r="T16"/>
  <c r="U16"/>
  <c r="M15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M4"/>
  <c r="N4"/>
  <c r="Q4"/>
  <c r="U4"/>
  <c r="M3"/>
  <c r="N3"/>
  <c r="Q3"/>
  <c r="T3"/>
  <c r="U3"/>
  <c r="T2"/>
  <c r="N2"/>
  <c r="M2"/>
  <c r="Q2"/>
  <c r="U2"/>
  <c r="M29" i="1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U24"/>
  <c r="U23"/>
  <c r="M24"/>
  <c r="N24"/>
  <c r="Q24"/>
  <c r="T24"/>
  <c r="T23"/>
  <c r="Q23"/>
  <c r="N23"/>
  <c r="M23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Q16"/>
  <c r="N16"/>
  <c r="M16"/>
  <c r="U5"/>
  <c r="T5"/>
  <c r="Q5"/>
  <c r="N5"/>
  <c r="M5"/>
  <c r="U13"/>
  <c r="T13"/>
  <c r="Q13"/>
  <c r="N13"/>
  <c r="M13"/>
  <c r="T12"/>
  <c r="M12"/>
  <c r="N12"/>
  <c r="Q12"/>
  <c r="U12"/>
  <c r="M11"/>
  <c r="N11"/>
  <c r="Q11"/>
  <c r="U11"/>
  <c r="M10"/>
  <c r="N10"/>
  <c r="Q10"/>
  <c r="T10"/>
  <c r="U10"/>
  <c r="M9"/>
  <c r="N9"/>
  <c r="Q9"/>
  <c r="T9"/>
  <c r="U9"/>
  <c r="U8"/>
  <c r="T8"/>
  <c r="Q8"/>
  <c r="N8"/>
  <c r="M8"/>
  <c r="U7"/>
  <c r="T7"/>
  <c r="Q7"/>
  <c r="N7"/>
  <c r="M7"/>
  <c r="M4"/>
  <c r="N4"/>
  <c r="Q4"/>
  <c r="T4"/>
  <c r="U4"/>
  <c r="M3"/>
  <c r="N3"/>
  <c r="Q3"/>
  <c r="T3"/>
  <c r="U3"/>
  <c r="M2"/>
  <c r="N2"/>
  <c r="Q2"/>
  <c r="T2"/>
  <c r="U2"/>
  <c r="U6"/>
  <c r="T6"/>
  <c r="Q6"/>
  <c r="N6"/>
  <c r="M6"/>
  <c r="U15"/>
  <c r="T15"/>
  <c r="Q15"/>
  <c r="N15"/>
  <c r="M15"/>
  <c r="T14"/>
  <c r="N14"/>
  <c r="M14"/>
  <c r="Q14"/>
  <c r="U14"/>
  <c r="U36" i="18"/>
  <c r="T36"/>
  <c r="Q36"/>
  <c r="N36"/>
  <c r="M36"/>
  <c r="M14"/>
  <c r="N14"/>
  <c r="Q14"/>
  <c r="T14"/>
  <c r="U14"/>
  <c r="M13"/>
  <c r="N13"/>
  <c r="Q13"/>
  <c r="T13"/>
  <c r="U13"/>
  <c r="M35"/>
  <c r="N35"/>
  <c r="Q35"/>
  <c r="T35"/>
  <c r="U35"/>
  <c r="M34"/>
  <c r="N34"/>
  <c r="Q34"/>
  <c r="T34"/>
  <c r="U34"/>
  <c r="M33"/>
  <c r="N33"/>
  <c r="Q33"/>
  <c r="T33"/>
  <c r="U33"/>
  <c r="M32"/>
  <c r="N32"/>
  <c r="Q32"/>
  <c r="T32"/>
  <c r="U32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U15"/>
  <c r="T15"/>
  <c r="Q16"/>
  <c r="N16"/>
  <c r="M16"/>
  <c r="Q15"/>
  <c r="N15"/>
  <c r="M15"/>
  <c r="M31" l="1"/>
  <c r="N31"/>
  <c r="Q31"/>
  <c r="T31"/>
  <c r="U31"/>
  <c r="M27"/>
  <c r="N27"/>
  <c r="Q27"/>
  <c r="T27"/>
  <c r="U27"/>
  <c r="U26"/>
  <c r="T26"/>
  <c r="Q26"/>
  <c r="N26"/>
  <c r="M26"/>
  <c r="U30" l="1"/>
  <c r="T30"/>
  <c r="Q30"/>
  <c r="N30"/>
  <c r="M30"/>
  <c r="U29"/>
  <c r="T29"/>
  <c r="Q29"/>
  <c r="N29"/>
  <c r="M29"/>
  <c r="U25"/>
  <c r="T25"/>
  <c r="Q25"/>
  <c r="N25"/>
  <c r="M25"/>
  <c r="U24"/>
  <c r="T24"/>
  <c r="Q24"/>
  <c r="N24"/>
  <c r="U23"/>
  <c r="T23"/>
  <c r="Q23"/>
  <c r="N23"/>
  <c r="M23"/>
  <c r="M24"/>
  <c r="M5"/>
  <c r="N5"/>
  <c r="Q5"/>
  <c r="T5"/>
  <c r="U5"/>
  <c r="M4"/>
  <c r="N4"/>
  <c r="Q4"/>
  <c r="T4"/>
  <c r="U4"/>
  <c r="M3"/>
  <c r="N3"/>
  <c r="Q3"/>
  <c r="T3"/>
  <c r="U3"/>
  <c r="U28"/>
  <c r="T28"/>
  <c r="Q28"/>
  <c r="N28"/>
  <c r="M28"/>
  <c r="U2"/>
  <c r="T2"/>
  <c r="Q2"/>
  <c r="N2"/>
  <c r="M2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T6"/>
  <c r="N6"/>
  <c r="M6"/>
  <c r="Q6"/>
  <c r="U6"/>
  <c r="N31" i="17" l="1"/>
  <c r="O31"/>
  <c r="R31"/>
  <c r="U31"/>
  <c r="V31"/>
  <c r="N32"/>
  <c r="O32"/>
  <c r="R32"/>
  <c r="U32"/>
  <c r="V32"/>
  <c r="V33"/>
  <c r="U33"/>
  <c r="U21"/>
  <c r="R33"/>
  <c r="O33"/>
  <c r="N33"/>
  <c r="N30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V23"/>
  <c r="U23"/>
  <c r="R23"/>
  <c r="O23"/>
  <c r="N23"/>
  <c r="V21"/>
  <c r="V22"/>
  <c r="U22"/>
  <c r="R22"/>
  <c r="O22"/>
  <c r="N22"/>
  <c r="O21" l="1"/>
  <c r="R21"/>
  <c r="N21"/>
  <c r="V20"/>
  <c r="U20"/>
  <c r="R20"/>
  <c r="O20"/>
  <c r="N20"/>
  <c r="N19"/>
  <c r="O19"/>
  <c r="R19"/>
  <c r="U19"/>
  <c r="V19"/>
  <c r="V18"/>
  <c r="U18"/>
  <c r="R18"/>
  <c r="O18"/>
  <c r="N18"/>
  <c r="U16"/>
  <c r="V16"/>
  <c r="U17"/>
  <c r="V17"/>
  <c r="R16"/>
  <c r="R17"/>
  <c r="O16"/>
  <c r="O17"/>
  <c r="N16"/>
  <c r="N17"/>
  <c r="N5"/>
  <c r="O5"/>
  <c r="R5"/>
  <c r="U5"/>
  <c r="V5"/>
  <c r="V15"/>
  <c r="U15"/>
  <c r="R15"/>
  <c r="O15"/>
  <c r="N15"/>
  <c r="V14"/>
  <c r="U14"/>
  <c r="N14"/>
  <c r="O14"/>
  <c r="R14"/>
  <c r="U10"/>
  <c r="V10"/>
  <c r="U11"/>
  <c r="V11"/>
  <c r="U12"/>
  <c r="V12"/>
  <c r="U13"/>
  <c r="V13"/>
  <c r="N10"/>
  <c r="O10"/>
  <c r="R10"/>
  <c r="N11"/>
  <c r="O11"/>
  <c r="R11"/>
  <c r="N12"/>
  <c r="O12"/>
  <c r="R12"/>
  <c r="N13"/>
  <c r="O13"/>
  <c r="R13"/>
  <c r="N9"/>
  <c r="O9"/>
  <c r="R9"/>
  <c r="U9"/>
  <c r="V9"/>
  <c r="N8"/>
  <c r="O8"/>
  <c r="R8"/>
  <c r="U8"/>
  <c r="V8"/>
  <c r="N7"/>
  <c r="O7"/>
  <c r="R7"/>
  <c r="U7"/>
  <c r="V7"/>
  <c r="V6"/>
  <c r="U6"/>
  <c r="R6"/>
  <c r="N6"/>
  <c r="O6"/>
  <c r="N4"/>
  <c r="O4"/>
  <c r="R4"/>
  <c r="U4"/>
  <c r="V4"/>
  <c r="V3"/>
  <c r="U3"/>
  <c r="N3"/>
  <c r="O3"/>
  <c r="R3"/>
  <c r="U2"/>
  <c r="O2"/>
  <c r="N2"/>
  <c r="R2"/>
  <c r="V2"/>
  <c r="N30" i="16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V21"/>
  <c r="U21"/>
  <c r="R21"/>
  <c r="O21"/>
  <c r="N21"/>
  <c r="N20"/>
  <c r="O20"/>
  <c r="R20"/>
  <c r="U20"/>
  <c r="V20"/>
  <c r="N19"/>
  <c r="O19"/>
  <c r="R19"/>
  <c r="U19"/>
  <c r="V19"/>
  <c r="V18"/>
  <c r="U18"/>
  <c r="R18"/>
  <c r="N18"/>
  <c r="O18"/>
  <c r="V17"/>
  <c r="U17"/>
  <c r="R17"/>
  <c r="O17"/>
  <c r="N17"/>
  <c r="N5"/>
  <c r="O5"/>
  <c r="R5"/>
  <c r="U5"/>
  <c r="V5"/>
  <c r="V6"/>
  <c r="U6"/>
  <c r="R6"/>
  <c r="O6"/>
  <c r="N6"/>
  <c r="N4"/>
  <c r="O4"/>
  <c r="R4"/>
  <c r="U4"/>
  <c r="V4"/>
  <c r="N16"/>
  <c r="O16"/>
  <c r="R16"/>
  <c r="U16"/>
  <c r="V16"/>
  <c r="N15"/>
  <c r="O15"/>
  <c r="R15"/>
  <c r="U15"/>
  <c r="V15"/>
  <c r="N14"/>
  <c r="O14"/>
  <c r="R14"/>
  <c r="U14"/>
  <c r="V14"/>
  <c r="N13"/>
  <c r="O13"/>
  <c r="R13"/>
  <c r="U13"/>
  <c r="V13"/>
  <c r="N12"/>
  <c r="O12"/>
  <c r="R12"/>
  <c r="U12"/>
  <c r="V12"/>
  <c r="N11"/>
  <c r="O11"/>
  <c r="R11"/>
  <c r="U11"/>
  <c r="V11"/>
  <c r="V10"/>
  <c r="U10"/>
  <c r="R10"/>
  <c r="O10"/>
  <c r="N10"/>
  <c r="N9"/>
  <c r="O9"/>
  <c r="R9"/>
  <c r="U9"/>
  <c r="V9"/>
  <c r="N8"/>
  <c r="O8"/>
  <c r="R8"/>
  <c r="U8"/>
  <c r="V8"/>
  <c r="V7"/>
  <c r="U7"/>
  <c r="R7"/>
  <c r="O7"/>
  <c r="N7"/>
  <c r="N3"/>
  <c r="O3"/>
  <c r="R3"/>
  <c r="U3"/>
  <c r="V3"/>
  <c r="U2"/>
  <c r="O2"/>
  <c r="N2"/>
  <c r="R2"/>
  <c r="V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S243" i="7"/>
  <c r="R243"/>
  <c r="O243"/>
  <c r="L243"/>
  <c r="K243"/>
  <c r="S242"/>
  <c r="R242"/>
  <c r="O242"/>
  <c r="L242"/>
  <c r="K242"/>
  <c r="S241"/>
  <c r="R241"/>
  <c r="O241"/>
  <c r="L241"/>
  <c r="K241"/>
  <c r="S240"/>
  <c r="R240"/>
  <c r="O240"/>
  <c r="L240"/>
  <c r="K240"/>
  <c r="S239"/>
  <c r="R239"/>
  <c r="O239"/>
  <c r="L239"/>
  <c r="K239"/>
  <c r="S238"/>
  <c r="R238"/>
  <c r="O238"/>
  <c r="L238"/>
  <c r="K238"/>
  <c r="S237"/>
  <c r="R237"/>
  <c r="O237"/>
  <c r="L237"/>
  <c r="K237"/>
  <c r="S236"/>
  <c r="R236"/>
  <c r="O236"/>
  <c r="L236"/>
  <c r="K236"/>
  <c r="S235"/>
  <c r="R235"/>
  <c r="O235"/>
  <c r="L235"/>
  <c r="K235"/>
  <c r="S234"/>
  <c r="R234"/>
  <c r="O234"/>
  <c r="L234"/>
  <c r="K234"/>
  <c r="S233"/>
  <c r="R233"/>
  <c r="O233"/>
  <c r="L233"/>
  <c r="K233"/>
  <c r="S232"/>
  <c r="R232"/>
  <c r="O232"/>
  <c r="L232"/>
  <c r="K232"/>
  <c r="S231"/>
  <c r="R231"/>
  <c r="O231"/>
  <c r="L231"/>
  <c r="K231"/>
  <c r="S230"/>
  <c r="R230"/>
  <c r="O230"/>
  <c r="L230"/>
  <c r="K230"/>
  <c r="S229"/>
  <c r="R229"/>
  <c r="O229"/>
  <c r="L229"/>
  <c r="K229"/>
  <c r="S228"/>
  <c r="R228"/>
  <c r="O228"/>
  <c r="L228"/>
  <c r="K228"/>
  <c r="S227"/>
  <c r="R227"/>
  <c r="O227"/>
  <c r="L227"/>
  <c r="K227"/>
  <c r="S226"/>
  <c r="R226"/>
  <c r="O226"/>
  <c r="L226"/>
  <c r="K226"/>
  <c r="S225"/>
  <c r="R225"/>
  <c r="O225"/>
  <c r="L225"/>
  <c r="K225"/>
  <c r="S224"/>
  <c r="R224"/>
  <c r="O224"/>
  <c r="L224"/>
  <c r="K224"/>
  <c r="S223"/>
  <c r="R223"/>
  <c r="O223"/>
  <c r="L223"/>
  <c r="K223"/>
  <c r="S222"/>
  <c r="R222"/>
  <c r="O222"/>
  <c r="L222"/>
  <c r="K222"/>
  <c r="S221"/>
  <c r="R221"/>
  <c r="O221"/>
  <c r="L221"/>
  <c r="K221"/>
  <c r="S220"/>
  <c r="R220"/>
  <c r="O220"/>
  <c r="L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S219" i="7" l="1"/>
  <c r="R219"/>
  <c r="O219"/>
  <c r="L219"/>
  <c r="K219"/>
  <c r="S218"/>
  <c r="R218"/>
  <c r="O218"/>
  <c r="L218"/>
  <c r="K218"/>
  <c r="S217"/>
  <c r="R217"/>
  <c r="O217"/>
  <c r="L217"/>
  <c r="K217"/>
  <c r="S216"/>
  <c r="R216"/>
  <c r="O216"/>
  <c r="L216"/>
  <c r="K216"/>
  <c r="S215"/>
  <c r="R215"/>
  <c r="O215"/>
  <c r="L215"/>
  <c r="K215"/>
  <c r="S214"/>
  <c r="R214"/>
  <c r="O214"/>
  <c r="L214"/>
  <c r="K214"/>
  <c r="S213"/>
  <c r="R213"/>
  <c r="O213"/>
  <c r="L213"/>
  <c r="K213"/>
  <c r="S212"/>
  <c r="R212"/>
  <c r="O212"/>
  <c r="L212"/>
  <c r="K212"/>
  <c r="S211"/>
  <c r="R211"/>
  <c r="O211"/>
  <c r="L211"/>
  <c r="K211"/>
  <c r="S210"/>
  <c r="R210"/>
  <c r="O210"/>
  <c r="L210"/>
  <c r="K210"/>
  <c r="S209"/>
  <c r="R209"/>
  <c r="O209"/>
  <c r="L209"/>
  <c r="K209"/>
  <c r="S208"/>
  <c r="R208"/>
  <c r="O208"/>
  <c r="L208"/>
  <c r="K208"/>
  <c r="S207"/>
  <c r="R207"/>
  <c r="O207"/>
  <c r="L207"/>
  <c r="K207"/>
  <c r="S206"/>
  <c r="R206"/>
  <c r="O206"/>
  <c r="L206"/>
  <c r="K206"/>
  <c r="S205"/>
  <c r="R205"/>
  <c r="O205"/>
  <c r="L205"/>
  <c r="K205"/>
  <c r="S204"/>
  <c r="R204"/>
  <c r="O204"/>
  <c r="L204"/>
  <c r="K204"/>
  <c r="S203"/>
  <c r="R203"/>
  <c r="O203"/>
  <c r="L203"/>
  <c r="K203"/>
  <c r="S202"/>
  <c r="R202"/>
  <c r="O202"/>
  <c r="L202"/>
  <c r="K202"/>
  <c r="S201"/>
  <c r="R201"/>
  <c r="O201"/>
  <c r="L201"/>
  <c r="K201"/>
  <c r="S200"/>
  <c r="R200"/>
  <c r="O200"/>
  <c r="L200"/>
  <c r="K200"/>
  <c r="S199"/>
  <c r="R199"/>
  <c r="O199"/>
  <c r="L199"/>
  <c r="K199"/>
  <c r="S198"/>
  <c r="R198"/>
  <c r="O198"/>
  <c r="L198"/>
  <c r="K198"/>
  <c r="S197"/>
  <c r="R197"/>
  <c r="O197"/>
  <c r="L197"/>
  <c r="K197"/>
  <c r="S196"/>
  <c r="R196"/>
  <c r="O196"/>
  <c r="L196"/>
  <c r="K196"/>
  <c r="S195"/>
  <c r="R195"/>
  <c r="O195"/>
  <c r="L195"/>
  <c r="K195"/>
  <c r="S194"/>
  <c r="R194"/>
  <c r="O194"/>
  <c r="L194"/>
  <c r="K194"/>
  <c r="S193"/>
  <c r="R193"/>
  <c r="O193"/>
  <c r="L193"/>
  <c r="K193"/>
  <c r="S192"/>
  <c r="R192"/>
  <c r="O192"/>
  <c r="L192"/>
  <c r="K192"/>
  <c r="S191"/>
  <c r="R191"/>
  <c r="O191"/>
  <c r="L191"/>
  <c r="K191"/>
  <c r="S190"/>
  <c r="R190"/>
  <c r="O190"/>
  <c r="L190"/>
  <c r="K190"/>
  <c r="S189"/>
  <c r="R189"/>
  <c r="O189"/>
  <c r="L189"/>
  <c r="K189"/>
  <c r="S188"/>
  <c r="R188"/>
  <c r="O188"/>
  <c r="L188"/>
  <c r="K188"/>
  <c r="S187"/>
  <c r="R187"/>
  <c r="O187"/>
  <c r="L187"/>
  <c r="K187"/>
  <c r="S186"/>
  <c r="R186"/>
  <c r="O186"/>
  <c r="L186"/>
  <c r="K186"/>
  <c r="S185"/>
  <c r="R185"/>
  <c r="O185"/>
  <c r="L185"/>
  <c r="K185"/>
  <c r="S184"/>
  <c r="R184"/>
  <c r="O184"/>
  <c r="L184"/>
  <c r="K184"/>
  <c r="S183"/>
  <c r="R183"/>
  <c r="O183"/>
  <c r="L183"/>
  <c r="K183"/>
  <c r="S182"/>
  <c r="R182"/>
  <c r="O182"/>
  <c r="L182"/>
  <c r="K182"/>
  <c r="S181"/>
  <c r="R181"/>
  <c r="O181"/>
  <c r="L181"/>
  <c r="K181"/>
  <c r="S180"/>
  <c r="R180"/>
  <c r="O180"/>
  <c r="L180"/>
  <c r="K180"/>
  <c r="S179"/>
  <c r="R179"/>
  <c r="O179"/>
  <c r="L179"/>
  <c r="K179"/>
  <c r="S178"/>
  <c r="R178"/>
  <c r="O178"/>
  <c r="L178"/>
  <c r="K178"/>
  <c r="S177"/>
  <c r="R177"/>
  <c r="O177"/>
  <c r="L177"/>
  <c r="K177"/>
  <c r="S176"/>
  <c r="R176"/>
  <c r="O176"/>
  <c r="L176"/>
  <c r="K176"/>
  <c r="S175"/>
  <c r="R175"/>
  <c r="O175"/>
  <c r="L175"/>
  <c r="K175"/>
  <c r="S174"/>
  <c r="R174"/>
  <c r="O174"/>
  <c r="L174"/>
  <c r="K174"/>
  <c r="S173"/>
  <c r="R173"/>
  <c r="O173"/>
  <c r="L173"/>
  <c r="K173"/>
  <c r="S172"/>
  <c r="R172"/>
  <c r="O172"/>
  <c r="L172"/>
  <c r="K172"/>
  <c r="S171"/>
  <c r="R171"/>
  <c r="O171"/>
  <c r="L171"/>
  <c r="K171"/>
  <c r="S170"/>
  <c r="R170"/>
  <c r="O170"/>
  <c r="L170"/>
  <c r="K170"/>
  <c r="S169"/>
  <c r="R169"/>
  <c r="O169"/>
  <c r="L169"/>
  <c r="K169"/>
  <c r="S168"/>
  <c r="R168"/>
  <c r="O168"/>
  <c r="L168"/>
  <c r="K168"/>
  <c r="S167"/>
  <c r="R167"/>
  <c r="O167"/>
  <c r="L167"/>
  <c r="K167"/>
  <c r="S166"/>
  <c r="R166"/>
  <c r="O166"/>
  <c r="L166"/>
  <c r="K166"/>
  <c r="S165"/>
  <c r="R165"/>
  <c r="O165"/>
  <c r="L165"/>
  <c r="K165"/>
  <c r="S164"/>
  <c r="R164"/>
  <c r="O164"/>
  <c r="L164"/>
  <c r="K164"/>
  <c r="S163"/>
  <c r="R163"/>
  <c r="O163"/>
  <c r="L163"/>
  <c r="K163"/>
  <c r="S162"/>
  <c r="R162"/>
  <c r="O162"/>
  <c r="L162"/>
  <c r="K162"/>
  <c r="S161"/>
  <c r="R161"/>
  <c r="O161"/>
  <c r="L161"/>
  <c r="K161"/>
  <c r="S160"/>
  <c r="R160"/>
  <c r="O160"/>
  <c r="L160"/>
  <c r="K160"/>
  <c r="S159"/>
  <c r="R159"/>
  <c r="O159"/>
  <c r="L159"/>
  <c r="K159"/>
  <c r="S158"/>
  <c r="R158"/>
  <c r="O158"/>
  <c r="L158"/>
  <c r="K158"/>
  <c r="S157"/>
  <c r="R157"/>
  <c r="O157"/>
  <c r="L157"/>
  <c r="K157"/>
  <c r="S156"/>
  <c r="R156"/>
  <c r="O156"/>
  <c r="L156"/>
  <c r="K156"/>
  <c r="S155"/>
  <c r="R155"/>
  <c r="O155"/>
  <c r="L155"/>
  <c r="K155"/>
  <c r="S154"/>
  <c r="R154"/>
  <c r="O154"/>
  <c r="L154"/>
  <c r="K154"/>
  <c r="S153"/>
  <c r="R153"/>
  <c r="O153"/>
  <c r="L153"/>
  <c r="K153"/>
  <c r="S152"/>
  <c r="R152"/>
  <c r="O152"/>
  <c r="L152"/>
  <c r="K152"/>
  <c r="S151"/>
  <c r="R151"/>
  <c r="O151"/>
  <c r="L151"/>
  <c r="K151"/>
  <c r="S150"/>
  <c r="R150"/>
  <c r="O150"/>
  <c r="L150"/>
  <c r="K150"/>
  <c r="S149"/>
  <c r="R149"/>
  <c r="O149"/>
  <c r="L149"/>
  <c r="K149"/>
  <c r="S148"/>
  <c r="R148"/>
  <c r="O148"/>
  <c r="L148"/>
  <c r="K148"/>
  <c r="S147"/>
  <c r="R147"/>
  <c r="O147"/>
  <c r="L147"/>
  <c r="K147"/>
  <c r="S146"/>
  <c r="R146"/>
  <c r="O146"/>
  <c r="L146"/>
  <c r="K146"/>
  <c r="S145"/>
  <c r="R145"/>
  <c r="O145"/>
  <c r="L145"/>
  <c r="K145"/>
  <c r="S144"/>
  <c r="R144"/>
  <c r="O144"/>
  <c r="L144"/>
  <c r="K144"/>
  <c r="S143"/>
  <c r="R143"/>
  <c r="O143"/>
  <c r="L143"/>
  <c r="K143"/>
  <c r="S142"/>
  <c r="R142"/>
  <c r="O142"/>
  <c r="L142"/>
  <c r="K142"/>
  <c r="S141"/>
  <c r="R141"/>
  <c r="O141"/>
  <c r="L141"/>
  <c r="K141"/>
  <c r="S140"/>
  <c r="R140"/>
  <c r="O140"/>
  <c r="L140"/>
  <c r="K140"/>
  <c r="S139"/>
  <c r="R139"/>
  <c r="O139"/>
  <c r="L139"/>
  <c r="K139"/>
  <c r="S138"/>
  <c r="R138"/>
  <c r="O138"/>
  <c r="L138"/>
  <c r="K138"/>
  <c r="S137"/>
  <c r="R137"/>
  <c r="O137"/>
  <c r="L137"/>
  <c r="K137"/>
  <c r="S136"/>
  <c r="R136"/>
  <c r="O136"/>
  <c r="L136"/>
  <c r="K136"/>
  <c r="S135"/>
  <c r="R135"/>
  <c r="O135"/>
  <c r="L135"/>
  <c r="K135"/>
  <c r="S134"/>
  <c r="R134"/>
  <c r="O134"/>
  <c r="L134"/>
  <c r="K134"/>
  <c r="S133"/>
  <c r="R133"/>
  <c r="O133"/>
  <c r="L133"/>
  <c r="K133"/>
  <c r="S132"/>
  <c r="R132"/>
  <c r="O132"/>
  <c r="L132"/>
  <c r="K132"/>
  <c r="S131"/>
  <c r="R131"/>
  <c r="O131"/>
  <c r="L131"/>
  <c r="K131"/>
  <c r="S130"/>
  <c r="R130"/>
  <c r="L130"/>
  <c r="O130" s="1"/>
  <c r="K130"/>
  <c r="S129"/>
  <c r="R129"/>
  <c r="L129"/>
  <c r="O129" s="1"/>
  <c r="K129"/>
  <c r="S128"/>
  <c r="R128"/>
  <c r="L128"/>
  <c r="O128" s="1"/>
  <c r="K128"/>
  <c r="S127"/>
  <c r="R127"/>
  <c r="L127"/>
  <c r="O127" s="1"/>
  <c r="K127"/>
  <c r="S126"/>
  <c r="R126"/>
  <c r="L126"/>
  <c r="O126" s="1"/>
  <c r="K126"/>
  <c r="S125"/>
  <c r="R125"/>
  <c r="L125"/>
  <c r="O125" s="1"/>
  <c r="K125"/>
  <c r="S124"/>
  <c r="R124"/>
  <c r="L124"/>
  <c r="O124" s="1"/>
  <c r="K124"/>
  <c r="S123"/>
  <c r="R123"/>
  <c r="L123"/>
  <c r="O123" s="1"/>
  <c r="K123"/>
  <c r="S122"/>
  <c r="R122"/>
  <c r="L122"/>
  <c r="O122" s="1"/>
  <c r="K122"/>
  <c r="S121"/>
  <c r="R121"/>
  <c r="L121"/>
  <c r="O121" s="1"/>
  <c r="K121"/>
  <c r="S120"/>
  <c r="R120"/>
  <c r="L120"/>
  <c r="O120" s="1"/>
  <c r="K120"/>
  <c r="S119"/>
  <c r="R119"/>
  <c r="L119"/>
  <c r="O119" s="1"/>
  <c r="K119"/>
  <c r="S118"/>
  <c r="R118"/>
  <c r="O118"/>
  <c r="K118"/>
  <c r="S117"/>
  <c r="R117"/>
  <c r="L117"/>
  <c r="O117" s="1"/>
  <c r="K117"/>
  <c r="S116"/>
  <c r="R116"/>
  <c r="L116"/>
  <c r="O116" s="1"/>
  <c r="K116"/>
  <c r="S115"/>
  <c r="R115"/>
  <c r="L115"/>
  <c r="O115" s="1"/>
  <c r="K115"/>
  <c r="S114"/>
  <c r="R114"/>
  <c r="L114"/>
  <c r="O114" s="1"/>
  <c r="K114"/>
  <c r="S113"/>
  <c r="R113"/>
  <c r="L113"/>
  <c r="O113" s="1"/>
  <c r="K113"/>
  <c r="S112"/>
  <c r="R112"/>
  <c r="L112"/>
  <c r="O112" s="1"/>
  <c r="K112"/>
  <c r="S111"/>
  <c r="R111"/>
  <c r="L111"/>
  <c r="O111" s="1"/>
  <c r="K111"/>
  <c r="S110"/>
  <c r="R110"/>
  <c r="L110"/>
  <c r="O110" s="1"/>
  <c r="K110"/>
  <c r="S109"/>
  <c r="R109"/>
  <c r="L109"/>
  <c r="O109" s="1"/>
  <c r="K109"/>
  <c r="S108"/>
  <c r="R108"/>
  <c r="L108"/>
  <c r="O108" s="1"/>
  <c r="K108"/>
  <c r="S107"/>
  <c r="R107"/>
  <c r="L107"/>
  <c r="O107" s="1"/>
  <c r="K107"/>
  <c r="S106"/>
  <c r="R106"/>
  <c r="L106"/>
  <c r="O106" s="1"/>
  <c r="K106"/>
  <c r="S105"/>
  <c r="R105"/>
  <c r="L105"/>
  <c r="O105" s="1"/>
  <c r="K105"/>
  <c r="S104"/>
  <c r="R104"/>
  <c r="L104"/>
  <c r="O104" s="1"/>
  <c r="K104"/>
  <c r="S103"/>
  <c r="R103"/>
  <c r="L103"/>
  <c r="O103" s="1"/>
  <c r="K103"/>
  <c r="S102"/>
  <c r="R102"/>
  <c r="L102"/>
  <c r="O102" s="1"/>
  <c r="K102"/>
  <c r="S101"/>
  <c r="R101"/>
  <c r="L101"/>
  <c r="O101" s="1"/>
  <c r="K101"/>
  <c r="S100"/>
  <c r="R100"/>
  <c r="L100"/>
  <c r="O100" s="1"/>
  <c r="K100"/>
  <c r="S99"/>
  <c r="R99"/>
  <c r="L99"/>
  <c r="O99" s="1"/>
  <c r="K99"/>
  <c r="S98"/>
  <c r="R98"/>
  <c r="L98"/>
  <c r="O98" s="1"/>
  <c r="K98"/>
  <c r="S97"/>
  <c r="R97"/>
  <c r="L97"/>
  <c r="O97" s="1"/>
  <c r="K97"/>
  <c r="S96"/>
  <c r="R96"/>
  <c r="L96"/>
  <c r="O96" s="1"/>
  <c r="K96"/>
  <c r="S95"/>
  <c r="R95"/>
  <c r="L95"/>
  <c r="O95" s="1"/>
  <c r="K95"/>
  <c r="S94"/>
  <c r="R94"/>
  <c r="L94"/>
  <c r="O94" s="1"/>
  <c r="K94"/>
  <c r="S93"/>
  <c r="R93"/>
  <c r="L93"/>
  <c r="O93" s="1"/>
  <c r="K93"/>
  <c r="S92"/>
  <c r="R92"/>
  <c r="L92"/>
  <c r="O92" s="1"/>
  <c r="K92"/>
  <c r="S91"/>
  <c r="R91"/>
  <c r="L91"/>
  <c r="O91" s="1"/>
  <c r="K91"/>
  <c r="S90"/>
  <c r="R90"/>
  <c r="L90"/>
  <c r="O90" s="1"/>
  <c r="K90"/>
  <c r="S89"/>
  <c r="R89"/>
  <c r="L89"/>
  <c r="O89" s="1"/>
  <c r="K89"/>
  <c r="S88"/>
  <c r="R88"/>
  <c r="L88"/>
  <c r="O88" s="1"/>
  <c r="K88"/>
  <c r="S87"/>
  <c r="R87"/>
  <c r="L87"/>
  <c r="O87" s="1"/>
  <c r="K87"/>
  <c r="S86"/>
  <c r="R86"/>
  <c r="L86"/>
  <c r="O86" s="1"/>
  <c r="K86"/>
  <c r="S85"/>
  <c r="R85"/>
  <c r="L85"/>
  <c r="O85" s="1"/>
  <c r="K85"/>
  <c r="S84"/>
  <c r="R84"/>
  <c r="L84"/>
  <c r="O84" s="1"/>
  <c r="K84"/>
  <c r="S83"/>
  <c r="R83"/>
  <c r="L83"/>
  <c r="O83" s="1"/>
  <c r="K83"/>
  <c r="S82"/>
  <c r="R82"/>
  <c r="L82"/>
  <c r="O82" s="1"/>
  <c r="K82"/>
  <c r="S81"/>
  <c r="R81"/>
  <c r="L81"/>
  <c r="O81" s="1"/>
  <c r="K81"/>
  <c r="S80"/>
  <c r="R80"/>
  <c r="L80"/>
  <c r="O80" s="1"/>
  <c r="K80"/>
  <c r="S79"/>
  <c r="R79"/>
  <c r="L79"/>
  <c r="O79" s="1"/>
  <c r="K79"/>
  <c r="S78"/>
  <c r="R78"/>
  <c r="L78"/>
  <c r="O78" s="1"/>
  <c r="K78"/>
  <c r="S77"/>
  <c r="R77"/>
  <c r="L77"/>
  <c r="O77" s="1"/>
  <c r="K77"/>
  <c r="S76"/>
  <c r="R76"/>
  <c r="L76"/>
  <c r="O76" s="1"/>
  <c r="K76"/>
  <c r="S75"/>
  <c r="R75"/>
  <c r="L75"/>
  <c r="O75" s="1"/>
  <c r="K75"/>
  <c r="S74"/>
  <c r="R74"/>
  <c r="L74"/>
  <c r="O74" s="1"/>
  <c r="K74"/>
  <c r="S73"/>
  <c r="R73"/>
  <c r="L73"/>
  <c r="O73" s="1"/>
  <c r="K73"/>
  <c r="S72"/>
  <c r="R72"/>
  <c r="L72"/>
  <c r="O72" s="1"/>
  <c r="K72"/>
  <c r="S71"/>
  <c r="R71"/>
  <c r="L71"/>
  <c r="O71" s="1"/>
  <c r="K71"/>
  <c r="S70"/>
  <c r="R70"/>
  <c r="L70"/>
  <c r="O70" s="1"/>
  <c r="K70"/>
  <c r="S69"/>
  <c r="R69"/>
  <c r="L69"/>
  <c r="O69" s="1"/>
  <c r="K69"/>
  <c r="S68"/>
  <c r="R68"/>
  <c r="L68"/>
  <c r="O68" s="1"/>
  <c r="K68"/>
  <c r="S67"/>
  <c r="R67"/>
  <c r="L67"/>
  <c r="O67" s="1"/>
  <c r="K67"/>
  <c r="S66"/>
  <c r="R66"/>
  <c r="L66"/>
  <c r="O66" s="1"/>
  <c r="K66"/>
  <c r="S65"/>
  <c r="R65"/>
  <c r="L65"/>
  <c r="O65" s="1"/>
  <c r="K65"/>
  <c r="S64"/>
  <c r="R64"/>
  <c r="L64"/>
  <c r="O64" s="1"/>
  <c r="K64"/>
  <c r="S63"/>
  <c r="R63"/>
  <c r="L63"/>
  <c r="O63" s="1"/>
  <c r="K63"/>
  <c r="S62"/>
  <c r="R62"/>
  <c r="L62"/>
  <c r="O62" s="1"/>
  <c r="K62"/>
  <c r="S61"/>
  <c r="R61"/>
  <c r="L61"/>
  <c r="O61" s="1"/>
  <c r="K61"/>
  <c r="S60"/>
  <c r="R60"/>
  <c r="L60"/>
  <c r="O60" s="1"/>
  <c r="K60"/>
  <c r="S59"/>
  <c r="R59"/>
  <c r="L59"/>
  <c r="O59" s="1"/>
  <c r="K59"/>
  <c r="S58"/>
  <c r="R58"/>
  <c r="L58"/>
  <c r="O58" s="1"/>
  <c r="K58"/>
  <c r="S57"/>
  <c r="R57"/>
  <c r="L57"/>
  <c r="O57" s="1"/>
  <c r="K57"/>
  <c r="S56"/>
  <c r="R56"/>
  <c r="L56"/>
  <c r="O56" s="1"/>
  <c r="K56"/>
  <c r="S55"/>
  <c r="R55"/>
  <c r="L55"/>
  <c r="O55" s="1"/>
  <c r="K55"/>
  <c r="S54"/>
  <c r="R54"/>
  <c r="L54"/>
  <c r="O54" s="1"/>
  <c r="K54"/>
  <c r="S53"/>
  <c r="R53"/>
  <c r="L53"/>
  <c r="O53" s="1"/>
  <c r="K53"/>
  <c r="S52"/>
  <c r="R52"/>
  <c r="L52"/>
  <c r="O52" s="1"/>
  <c r="K52"/>
  <c r="S51"/>
  <c r="R51"/>
  <c r="L51"/>
  <c r="O51" s="1"/>
  <c r="K51"/>
  <c r="S50"/>
  <c r="R50"/>
  <c r="L50"/>
  <c r="O50" s="1"/>
  <c r="K50"/>
  <c r="S49"/>
  <c r="R49"/>
  <c r="L49"/>
  <c r="O49" s="1"/>
  <c r="K49"/>
  <c r="S48"/>
  <c r="R48"/>
  <c r="L48"/>
  <c r="O48" s="1"/>
  <c r="K48"/>
  <c r="S47"/>
  <c r="R47"/>
  <c r="L47"/>
  <c r="O47" s="1"/>
  <c r="K47"/>
  <c r="S46"/>
  <c r="R46"/>
  <c r="L46"/>
  <c r="O46" s="1"/>
  <c r="K46"/>
  <c r="S45"/>
  <c r="R45"/>
  <c r="L45"/>
  <c r="O45" s="1"/>
  <c r="K45"/>
  <c r="S44"/>
  <c r="R44"/>
  <c r="L44"/>
  <c r="O44" s="1"/>
  <c r="K44"/>
  <c r="S43"/>
  <c r="R43"/>
  <c r="L43"/>
  <c r="O43" s="1"/>
  <c r="K43"/>
  <c r="S42"/>
  <c r="R42"/>
  <c r="L42"/>
  <c r="O42" s="1"/>
  <c r="K42"/>
  <c r="S41"/>
  <c r="R41"/>
  <c r="L41"/>
  <c r="O41" s="1"/>
  <c r="K41"/>
  <c r="S40"/>
  <c r="R40"/>
  <c r="L40"/>
  <c r="O40" s="1"/>
  <c r="K40"/>
  <c r="S39"/>
  <c r="R39"/>
  <c r="L39"/>
  <c r="O39" s="1"/>
  <c r="K39"/>
  <c r="S38"/>
  <c r="R38"/>
  <c r="L38"/>
  <c r="O38" s="1"/>
  <c r="K38"/>
  <c r="S37"/>
  <c r="R37"/>
  <c r="L37"/>
  <c r="O37" s="1"/>
  <c r="K37"/>
  <c r="S36"/>
  <c r="R36"/>
  <c r="L36"/>
  <c r="O36" s="1"/>
  <c r="K36"/>
  <c r="S35"/>
  <c r="R35"/>
  <c r="L35"/>
  <c r="O35" s="1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<sst xmlns="http://schemas.openxmlformats.org/spreadsheetml/2006/main" count="6905" uniqueCount="1593">
  <si>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</si>
  <si>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</si>
  <si>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</si>
  <si>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</si>
  <si>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</si>
  <si>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</si>
  <si>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</si>
  <si>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</si>
  <si>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</si>
  <si>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</si>
  <si>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</si>
  <si>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</si>
  <si>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</si>
  <si>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</si>
  <si>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</si>
  <si>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</si>
  <si>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</si>
  <si>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</si>
  <si>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</si>
  <si>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</si>
  <si>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</si>
  <si>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</si>
  <si>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</si>
  <si>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</si>
  <si>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</si>
  <si>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</si>
  <si>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</si>
  <si>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</si>
  <si>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</si>
  <si>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</si>
  <si>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</si>
  <si>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</si>
  <si>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</si>
  <si>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</si>
  <si>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</si>
  <si>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</si>
  <si>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</si>
  <si>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</si>
  <si>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</si>
  <si>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</si>
  <si>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</si>
  <si>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</si>
  <si>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</si>
  <si>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</si>
  <si>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</si>
  <si>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</si>
  <si>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</si>
  <si>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</si>
  <si>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</si>
  <si>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</si>
  <si>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</si>
  <si>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</si>
  <si>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</si>
  <si>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</si>
  <si>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</si>
  <si>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</si>
  <si>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</si>
  <si>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</si>
  <si>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</si>
  <si>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</si>
  <si>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</si>
  <si>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</si>
  <si>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</si>
  <si>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</si>
  <si>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</si>
  <si>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</si>
  <si>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</si>
  <si>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</si>
  <si>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</si>
  <si>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</si>
  <si>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</si>
  <si>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</si>
  <si>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</si>
  <si>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</si>
  <si>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</si>
  <si>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</si>
  <si>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</si>
  <si>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</si>
  <si>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</si>
  <si>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</si>
  <si>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</si>
  <si>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</si>
  <si>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</si>
  <si>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</si>
  <si>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</si>
  <si>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</si>
  <si>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</si>
  <si>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</si>
  <si>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</si>
  <si>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</si>
  <si>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</si>
  <si>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</si>
  <si>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</si>
  <si>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</si>
  <si>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</si>
  <si>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</si>
  <si>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</si>
  <si>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</si>
  <si>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</si>
  <si>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</si>
  <si>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</si>
  <si>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</si>
  <si>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</si>
  <si>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</si>
  <si>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</si>
  <si>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</si>
  <si>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</si>
  <si>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</si>
  <si>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</si>
  <si>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</si>
  <si>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</si>
  <si>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</si>
  <si>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</si>
  <si>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</si>
  <si>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</si>
  <si>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</si>
  <si>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</si>
  <si>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</si>
  <si>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</si>
  <si>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</si>
  <si>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</si>
  <si>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</si>
  <si>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</si>
  <si>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</si>
  <si>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</si>
  <si>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</si>
  <si>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</si>
  <si>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</si>
  <si>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</si>
  <si>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</si>
  <si>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</si>
  <si>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</si>
  <si>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</si>
  <si>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</si>
  <si>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</si>
  <si>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</si>
  <si>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</si>
  <si>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</si>
  <si>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</si>
  <si>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</si>
  <si>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</si>
  <si>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</si>
  <si>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</si>
  <si>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</si>
  <si>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</si>
  <si>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</si>
  <si>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</si>
  <si>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</si>
  <si>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</si>
  <si>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</si>
  <si>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</si>
  <si>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</si>
  <si>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</si>
  <si>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</si>
  <si>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</si>
  <si>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</si>
  <si>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</si>
  <si>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</si>
  <si>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</si>
  <si>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</si>
  <si>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</si>
  <si>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</si>
  <si>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</si>
  <si>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</si>
  <si>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</si>
  <si>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</si>
  <si>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</si>
  <si>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</si>
  <si>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</si>
  <si>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</si>
  <si>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</si>
  <si>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</si>
  <si>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</si>
  <si>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</si>
  <si>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</si>
  <si>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</si>
  <si>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</si>
  <si>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</si>
  <si>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</si>
  <si>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</si>
  <si>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</si>
  <si>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</si>
  <si>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</si>
  <si>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</si>
  <si>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</si>
  <si>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</si>
  <si>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</si>
  <si>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</si>
  <si>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</si>
  <si>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</si>
  <si>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</si>
  <si>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</si>
  <si>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</si>
  <si>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</si>
  <si>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</si>
  <si>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</si>
  <si>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</si>
  <si>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</si>
  <si>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</si>
  <si>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</si>
  <si>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</si>
  <si>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</si>
  <si>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</si>
  <si>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</si>
  <si>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</si>
  <si>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</si>
  <si>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</si>
  <si>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</si>
  <si>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</si>
  <si>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</si>
  <si>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</si>
  <si>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</si>
  <si>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</si>
  <si>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</si>
  <si>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</si>
  <si>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</si>
  <si>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</si>
  <si>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</si>
  <si>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</si>
  <si>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</si>
  <si>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</si>
  <si>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</si>
  <si>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</si>
  <si>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</si>
  <si>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</si>
  <si>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</si>
  <si>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</si>
  <si>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</si>
  <si>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</si>
  <si>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</si>
  <si>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</si>
  <si>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</si>
  <si>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</si>
  <si>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</si>
  <si>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</si>
  <si>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</si>
  <si>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</si>
  <si>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</si>
  <si>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</si>
  <si>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</si>
  <si>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</si>
  <si>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</si>
  <si>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</si>
  <si>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</si>
  <si>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</si>
  <si>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</si>
  <si>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</si>
  <si>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</si>
  <si>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</si>
  <si>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</si>
  <si>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</si>
  <si>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</si>
  <si>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</si>
  <si>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</si>
  <si>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</si>
  <si>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</si>
  <si>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</si>
  <si>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</si>
  <si>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</si>
  <si>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</si>
  <si>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</si>
  <si>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</si>
  <si>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</si>
  <si>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</si>
  <si>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</si>
  <si>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</si>
  <si>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</si>
  <si>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</si>
  <si>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</si>
  <si>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</si>
  <si>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</si>
  <si>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</si>
  <si>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</si>
  <si>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</si>
  <si>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</si>
  <si>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</si>
  <si>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</si>
  <si>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</si>
  <si>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</si>
  <si>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</si>
  <si>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</si>
  <si>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</si>
  <si>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</si>
  <si>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</si>
  <si>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</si>
  <si>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</si>
  <si>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</si>
  <si>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</si>
  <si>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</si>
  <si>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</si>
  <si>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</si>
  <si>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</si>
  <si>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</si>
  <si>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</si>
  <si>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</si>
  <si>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</si>
  <si>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</si>
  <si>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</si>
  <si>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</si>
  <si>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</si>
  <si>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</si>
  <si>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</si>
  <si>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</si>
  <si>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</si>
  <si>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</si>
  <si>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</si>
  <si>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</si>
  <si>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</si>
  <si>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</si>
  <si>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</si>
  <si>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</si>
  <si>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</si>
  <si>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</si>
  <si>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</si>
  <si>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</si>
  <si>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</si>
  <si>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</si>
  <si>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</si>
  <si>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</si>
  <si>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</si>
  <si>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</si>
  <si>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</si>
  <si>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</si>
  <si>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</si>
  <si>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</si>
  <si>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</si>
  <si>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</si>
  <si>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</si>
  <si>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</si>
  <si>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</si>
  <si>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</si>
  <si>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</si>
  <si>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</si>
  <si>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</si>
  <si>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</si>
  <si>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</si>
  <si>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</si>
  <si>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</si>
  <si>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</si>
  <si>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</si>
  <si>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</si>
  <si>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</si>
  <si>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</si>
  <si>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</si>
  <si>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</si>
  <si>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</si>
  <si>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</si>
  <si>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</si>
  <si>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</si>
  <si>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</si>
  <si>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</si>
  <si>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</si>
  <si>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</si>
  <si>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</si>
  <si>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</si>
  <si>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</si>
  <si>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</si>
  <si>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</si>
  <si>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</si>
  <si>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</si>
  <si>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</si>
  <si>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</si>
  <si>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</si>
  <si>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</si>
  <si>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</si>
  <si>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</si>
  <si>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</si>
  <si>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</si>
  <si>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</si>
  <si>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</si>
  <si>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</si>
  <si>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</si>
  <si>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</si>
  <si>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</si>
  <si>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</si>
  <si>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</si>
  <si>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</si>
  <si>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</si>
  <si>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</si>
  <si>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</si>
  <si>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</si>
  <si>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</si>
  <si>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</si>
  <si>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</si>
  <si>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</si>
  <si>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</si>
  <si>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</si>
  <si>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</si>
  <si>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</si>
  <si>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</si>
  <si>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</si>
  <si>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</si>
  <si>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</si>
  <si>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</si>
  <si>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</si>
  <si>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</si>
  <si>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</si>
  <si>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</si>
  <si>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</si>
  <si>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</si>
  <si>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</si>
  <si>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</si>
  <si>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</si>
  <si>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</si>
  <si>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</si>
  <si>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</si>
  <si>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</si>
  <si>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</si>
  <si>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</si>
  <si>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</si>
  <si>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</si>
  <si>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</si>
  <si>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</si>
  <si>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</si>
  <si>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</si>
  <si>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</si>
  <si>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</si>
  <si>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</si>
  <si>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</si>
  <si>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</si>
  <si>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</si>
  <si>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</si>
  <si>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</si>
  <si>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</si>
  <si>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</si>
  <si>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</si>
  <si>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</si>
  <si>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</si>
  <si>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</si>
  <si>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</si>
  <si>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</si>
  <si>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</si>
  <si>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</si>
  <si>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</si>
  <si>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</si>
  <si>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</si>
  <si>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</si>
  <si>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</si>
  <si>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</si>
  <si>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</si>
  <si>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</si>
  <si>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</si>
  <si>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</si>
  <si>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</si>
  <si>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</si>
  <si>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</si>
  <si>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</si>
  <si>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</si>
  <si>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</si>
  <si>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</si>
  <si>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</si>
  <si>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</si>
  <si>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</si>
  <si>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</si>
  <si>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</si>
  <si>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</si>
  <si>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</si>
  <si>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</si>
  <si>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</si>
  <si>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</si>
  <si>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</si>
  <si>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</si>
  <si>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</si>
  <si>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</si>
  <si>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</si>
  <si>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</si>
  <si>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</si>
  <si>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</si>
  <si>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</si>
  <si>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</si>
  <si>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</si>
  <si>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</si>
  <si>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</si>
  <si>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</si>
  <si>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</si>
  <si>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</si>
  <si>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</si>
  <si>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</si>
  <si>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</si>
  <si>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</si>
  <si>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</si>
  <si>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</si>
  <si>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</si>
  <si>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</si>
  <si>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</si>
  <si>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</si>
  <si>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</si>
  <si>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</si>
  <si>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</si>
  <si>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</si>
  <si>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</si>
  <si>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</si>
  <si>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</si>
  <si>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</si>
  <si>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</si>
  <si>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</si>
  <si>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</si>
  <si>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</si>
  <si>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</si>
  <si>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</si>
  <si>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</si>
  <si>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</si>
  <si>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</si>
  <si>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</si>
  <si>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</si>
  <si>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</si>
  <si>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</si>
  <si>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</si>
  <si>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</si>
  <si>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</si>
  <si>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</si>
  <si>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</si>
  <si>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</si>
  <si>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</si>
  <si>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</si>
  <si>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</si>
  <si>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</si>
  <si>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</si>
  <si>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</si>
  <si>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</si>
  <si>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</si>
  <si>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</si>
  <si>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</si>
  <si>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</si>
  <si>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</si>
  <si>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</si>
  <si>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</si>
  <si>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</si>
  <si>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</si>
  <si>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</si>
  <si>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</si>
  <si>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</si>
  <si>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</si>
  <si>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</si>
  <si>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</si>
  <si>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</si>
  <si>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</si>
  <si>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</si>
  <si>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</si>
  <si>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</si>
  <si>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</si>
  <si>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</si>
  <si>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</si>
  <si>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</si>
  <si>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</si>
  <si>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</si>
  <si>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</si>
  <si>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</si>
  <si>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</si>
  <si>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</si>
  <si>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</si>
  <si>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</si>
  <si>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</si>
  <si>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</si>
  <si>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</si>
  <si>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</si>
  <si>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</si>
  <si>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</si>
  <si>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</si>
  <si>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</si>
  <si>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</si>
  <si>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</si>
  <si>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</si>
  <si>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</si>
  <si>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</si>
  <si>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</si>
  <si>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</si>
  <si>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</si>
  <si>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</si>
  <si>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</si>
  <si>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</si>
  <si>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</si>
  <si>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</si>
  <si>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</si>
  <si>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</si>
  <si>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</si>
  <si>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</si>
  <si>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</si>
  <si>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</si>
  <si>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</si>
  <si>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</si>
  <si>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</si>
  <si>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</si>
  <si>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</si>
  <si>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</si>
  <si>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</si>
  <si>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</si>
  <si>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</si>
  <si>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</si>
  <si>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</si>
  <si>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</si>
  <si>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</si>
  <si>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</si>
  <si>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</si>
  <si>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</si>
  <si>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</si>
  <si>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</si>
  <si>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</si>
  <si>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</si>
  <si>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</si>
  <si>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</si>
  <si>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</si>
  <si>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</si>
  <si>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</si>
  <si>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</si>
  <si>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</si>
  <si>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</si>
  <si>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</si>
  <si>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</si>
  <si>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</si>
  <si>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</si>
  <si>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</si>
  <si>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</si>
  <si>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</si>
  <si>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</si>
  <si>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</si>
  <si>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</si>
  <si>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</si>
  <si>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</si>
  <si>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</si>
  <si>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</si>
  <si>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</si>
  <si>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</si>
  <si>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</si>
  <si>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</si>
  <si>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</si>
  <si>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</si>
  <si>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</si>
  <si>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</si>
  <si>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</si>
  <si>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</si>
  <si>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</si>
  <si>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</si>
  <si>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</si>
  <si>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</si>
  <si>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</si>
  <si>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</si>
  <si>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</si>
  <si>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</si>
  <si>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</si>
  <si>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</si>
  <si>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</si>
  <si>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</si>
  <si>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</si>
  <si>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</si>
  <si>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</si>
  <si>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</si>
  <si>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</si>
  <si>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</si>
  <si>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</si>
  <si>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</si>
  <si>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</si>
  <si>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</si>
  <si>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</si>
  <si>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</si>
  <si>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</si>
  <si>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</si>
  <si>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</si>
  <si>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</si>
  <si>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</si>
  <si>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</si>
  <si>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</si>
  <si>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</si>
  <si>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</si>
  <si>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</si>
  <si>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</si>
  <si>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</si>
  <si>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</si>
  <si>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</si>
  <si>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</si>
  <si>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</si>
  <si>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</si>
  <si>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</si>
  <si>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</si>
  <si>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</si>
  <si>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</si>
  <si>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</si>
  <si>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</si>
  <si>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</si>
  <si>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</si>
  <si>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</si>
  <si>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</si>
  <si>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</si>
  <si>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</si>
  <si>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</si>
  <si>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</si>
  <si>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</si>
  <si>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</si>
  <si>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</si>
  <si>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</si>
  <si>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</si>
  <si>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</si>
  <si>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</si>
  <si>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</si>
  <si>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</si>
  <si>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</si>
  <si>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</si>
  <si>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</si>
  <si>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</si>
  <si>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</si>
  <si>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</si>
  <si>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</si>
  <si>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</si>
  <si>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</si>
  <si>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</si>
  <si>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</si>
  <si>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</si>
  <si>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</si>
  <si>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</si>
  <si>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</si>
  <si>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</si>
  <si>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</si>
  <si>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</si>
  <si>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</si>
  <si>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</si>
  <si>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</si>
  <si>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</si>
  <si>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</si>
  <si>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</si>
  <si>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</si>
  <si>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</si>
  <si>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</si>
  <si>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</si>
  <si>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</si>
  <si>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</si>
  <si>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</si>
  <si>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</si>
  <si>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</si>
  <si>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</si>
  <si>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</si>
  <si>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</si>
  <si>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</si>
  <si>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</si>
  <si>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</si>
  <si>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</si>
  <si>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</si>
  <si>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</si>
  <si>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</si>
  <si>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</si>
  <si>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</si>
  <si>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</si>
  <si>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</si>
  <si>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</si>
  <si>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</si>
  <si>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</si>
  <si>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</si>
  <si>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</si>
  <si>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</si>
  <si>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</si>
  <si>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</si>
  <si>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</si>
  <si>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</si>
  <si>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</si>
  <si>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</si>
  <si>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</si>
  <si>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</si>
  <si>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</si>
  <si>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</si>
  <si>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</si>
  <si>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</si>
  <si>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</si>
  <si>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</si>
  <si>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</si>
  <si>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</si>
  <si>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</si>
  <si>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</si>
  <si>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</si>
  <si>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</si>
  <si>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</si>
  <si>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</si>
  <si>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</si>
  <si>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</si>
  <si>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</si>
  <si>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</si>
  <si>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</si>
  <si>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</si>
  <si>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</si>
  <si>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</si>
  <si>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</si>
  <si>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</si>
  <si>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</si>
  <si>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</si>
  <si>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</si>
  <si>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</si>
  <si>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</si>
  <si>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</si>
  <si>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</si>
  <si>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</si>
  <si>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</si>
  <si>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</si>
  <si>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</si>
  <si>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</si>
  <si>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</si>
  <si>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</si>
  <si>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</si>
  <si>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</si>
  <si>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</si>
  <si>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</si>
  <si>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</si>
  <si>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</si>
  <si>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</si>
  <si>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</si>
  <si>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</si>
  <si>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</si>
  <si>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</si>
  <si>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</si>
  <si>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</si>
  <si>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</si>
  <si>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</si>
  <si>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</si>
  <si>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</si>
  <si>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</si>
  <si>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</si>
  <si>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</si>
  <si>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</si>
  <si>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</si>
  <si>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</si>
  <si>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</si>
  <si>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</si>
  <si>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</si>
  <si>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</si>
  <si>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</si>
  <si>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</si>
  <si>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</si>
  <si>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</si>
  <si>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</si>
  <si>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</si>
  <si>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</si>
  <si>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</si>
  <si>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</si>
  <si>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</si>
  <si>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</si>
  <si>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</si>
  <si>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</si>
  <si>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</si>
  <si>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</si>
  <si>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</si>
  <si>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</si>
  <si>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</si>
  <si>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</si>
  <si>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</si>
  <si>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</si>
  <si>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</si>
  <si>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</si>
  <si>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</si>
  <si>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</si>
  <si>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</si>
  <si>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</si>
  <si>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</si>
  <si>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</si>
  <si>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</si>
  <si>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</si>
  <si>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</si>
  <si>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</si>
  <si>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</si>
  <si>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</si>
  <si>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</si>
  <si>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</si>
  <si>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</si>
  <si>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</si>
  <si>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</si>
  <si>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</si>
  <si>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</si>
  <si>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</si>
  <si>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</si>
  <si>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</si>
  <si>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</si>
  <si>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</si>
  <si>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</si>
  <si>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</si>
  <si>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</si>
  <si>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</si>
  <si>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</si>
  <si>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</si>
  <si>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</si>
  <si>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</si>
  <si>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</si>
  <si>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</si>
  <si>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</si>
  <si>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</si>
  <si>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</si>
  <si>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</si>
  <si>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</si>
  <si>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</si>
  <si>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</si>
  <si>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</si>
  <si>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</si>
  <si>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</si>
  <si>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</si>
  <si>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</si>
  <si>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</si>
  <si>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</si>
  <si>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</si>
  <si>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</si>
  <si>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</si>
  <si>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</si>
  <si>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</si>
  <si>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</si>
  <si>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</si>
  <si>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</si>
  <si>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</si>
  <si>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</si>
  <si>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</si>
  <si>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</si>
  <si>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</si>
  <si>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</si>
  <si>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</si>
  <si>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</si>
  <si>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</si>
  <si>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</si>
  <si>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</si>
  <si>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</si>
  <si>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</si>
  <si>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</si>
  <si>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</si>
  <si>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</si>
  <si>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</si>
  <si>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</si>
  <si>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</si>
  <si>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</si>
  <si>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</si>
  <si>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</si>
  <si>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</si>
  <si>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</si>
  <si>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</si>
  <si>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</si>
  <si>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</si>
  <si>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</si>
  <si>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</si>
  <si>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</si>
  <si>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</si>
  <si>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</si>
  <si>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</si>
  <si>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</si>
  <si>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</si>
  <si>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</si>
  <si>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</si>
  <si>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</si>
  <si>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</si>
  <si>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</si>
  <si>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</si>
  <si>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</si>
  <si>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</si>
  <si>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</si>
  <si>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</si>
  <si>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</si>
  <si>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</si>
  <si>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亚洲一号园区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</si>
  <si>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</si>
  <si>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</si>
  <si>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</si>
  <si>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</si>
  <si>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</si>
  <si>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</si>
  <si>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</si>
  <si>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</si>
  <si>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</si>
  <si>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</si>
  <si>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</si>
  <si>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</si>
  <si>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</si>
  <si>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</si>
  <si>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</si>
  <si>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</si>
  <si>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</si>
  <si>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</si>
  <si>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</si>
  <si>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</si>
  <si>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</si>
  <si>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</si>
  <si>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</si>
  <si>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</si>
  <si>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</si>
  <si>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</si>
  <si>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</si>
  <si>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</si>
  <si>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</si>
  <si>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</si>
  <si>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</si>
  <si>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</si>
  <si>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</si>
  <si>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</si>
  <si>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</si>
  <si>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</si>
  <si>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</si>
  <si>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</si>
  <si>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</si>
  <si>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</si>
  <si>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</si>
  <si>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</si>
  <si>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</si>
  <si>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</si>
  <si>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</si>
  <si>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</si>
  <si>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</si>
  <si>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</si>
  <si>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</si>
  <si>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</si>
  <si>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</si>
  <si>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</si>
  <si>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</si>
  <si>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</si>
  <si>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</si>
  <si>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</si>
  <si>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</si>
  <si>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</si>
  <si>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</si>
  <si>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</si>
  <si>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</si>
  <si>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</si>
  <si>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</si>
  <si>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</si>
  <si>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</si>
  <si>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</si>
  <si>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</si>
  <si>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</si>
  <si>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</si>
  <si>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</si>
  <si>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</si>
  <si>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</si>
  <si>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</si>
  <si>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</si>
  <si>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</si>
  <si>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</si>
  <si>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</si>
  <si>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</si>
  <si>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</si>
  <si>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</si>
  <si>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</si>
  <si>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</si>
  <si>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</si>
  <si>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</si>
  <si>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</si>
  <si>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</si>
  <si>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</si>
  <si>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</si>
  <si>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</si>
  <si>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</si>
  <si>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</si>
  <si>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</si>
  <si>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</si>
  <si>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</si>
  <si>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</si>
  <si>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</si>
  <si>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</si>
  <si>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</si>
  <si>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</si>
  <si>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</si>
  <si>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</si>
  <si>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</si>
  <si>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</si>
  <si>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</si>
  <si>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</si>
  <si>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</si>
  <si>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</si>
  <si>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</si>
  <si>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</si>
  <si>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</si>
  <si>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</si>
  <si>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</si>
  <si>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</si>
  <si>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</si>
  <si>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</si>
  <si>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</si>
  <si>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</si>
  <si>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</si>
  <si>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</si>
  <si>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</si>
  <si>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</si>
  <si>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</si>
  <si>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</si>
  <si>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</si>
  <si>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</si>
  <si>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</si>
  <si>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</si>
  <si>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</si>
  <si>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</si>
  <si>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</si>
  <si>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</si>
  <si>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</si>
  <si>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</si>
  <si>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</si>
  <si>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</si>
  <si>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</si>
  <si>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</si>
  <si>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</si>
  <si>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</si>
  <si>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</si>
  <si>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</si>
  <si>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</si>
  <si>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</si>
  <si>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</si>
  <si>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</si>
  <si>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</si>
  <si>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</si>
  <si>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</si>
  <si>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</si>
  <si>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</si>
  <si>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</si>
  <si>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</si>
  <si>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</si>
  <si>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</si>
  <si>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</si>
  <si>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</si>
  <si>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</si>
  <si>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</si>
  <si>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</si>
  <si>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</si>
  <si>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</si>
  <si>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</si>
  <si>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</si>
  <si>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</si>
  <si>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</si>
  <si>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</si>
  <si>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</si>
  <si>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</si>
  <si>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</si>
  <si>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</si>
  <si>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</si>
  <si>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</si>
  <si>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</si>
  <si>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</si>
  <si>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</si>
  <si>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</si>
  <si>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</si>
  <si>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</si>
  <si>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</si>
  <si>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</si>
  <si>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</si>
  <si>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</si>
  <si>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</si>
  <si>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</si>
  <si>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</si>
  <si>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</si>
  <si>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</si>
  <si>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</si>
  <si>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</si>
  <si>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</si>
  <si>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</si>
  <si>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</si>
  <si>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</si>
  <si>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</si>
  <si>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</si>
  <si>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</si>
  <si>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</si>
  <si>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</si>
  <si>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</si>
  <si>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</si>
  <si>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</si>
  <si>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</si>
  <si>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</si>
  <si>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</si>
  <si>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</si>
  <si>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</si>
  <si>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</si>
  <si>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</si>
  <si>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</si>
  <si>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</si>
  <si>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</si>
  <si>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</si>
  <si>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</si>
  <si>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</si>
  <si>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</si>
  <si>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</si>
  <si>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</si>
  <si>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</si>
  <si>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</si>
  <si>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</si>
  <si>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</si>
  <si>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</si>
  <si>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</si>
  <si>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</si>
  <si>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</si>
  <si>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</si>
  <si>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</si>
  <si>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</si>
  <si>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</si>
  <si>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</si>
  <si>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</si>
  <si>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</si>
  <si>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</si>
  <si>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</si>
  <si>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</si>
  <si>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</si>
  <si>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</si>
  <si>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</si>
  <si>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</si>
  <si>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</si>
  <si>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</si>
  <si>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</si>
  <si>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</si>
  <si>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</si>
  <si>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</si>
  <si>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</si>
  <si>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</si>
  <si>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</si>
  <si>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</si>
  <si>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</si>
  <si>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</si>
  <si>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</si>
  <si>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</si>
  <si>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</si>
  <si>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</si>
  <si>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</si>
  <si>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</si>
  <si>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</si>
  <si>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</si>
  <si>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</si>
  <si>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</si>
  <si>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</si>
  <si>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</si>
  <si>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</si>
  <si>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</si>
  <si>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</si>
  <si>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</si>
  <si>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</si>
  <si>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</si>
  <si>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</si>
  <si>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</si>
  <si>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</si>
  <si>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</si>
  <si>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</si>
  <si>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</si>
  <si>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</si>
  <si>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</si>
  <si>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</si>
  <si>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</si>
  <si>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</si>
  <si>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</si>
  <si>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</si>
  <si>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</si>
  <si>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</si>
  <si>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</si>
  <si>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</si>
  <si>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</si>
  <si>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</si>
  <si>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</si>
  <si>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</si>
  <si>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</si>
  <si>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</si>
  <si>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</si>
  <si>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</si>
  <si>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</si>
  <si>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</si>
  <si>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</si>
  <si>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</si>
  <si>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</si>
  <si>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</si>
  <si>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</si>
  <si>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</si>
  <si>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</si>
  <si>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</si>
  <si>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</si>
  <si>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</si>
  <si>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</si>
  <si>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</si>
  <si>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</si>
  <si>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</si>
  <si>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</si>
  <si>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</si>
  <si>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</si>
  <si>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</si>
  <si>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</si>
  <si>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</si>
  <si>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</si>
  <si>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</si>
  <si>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</si>
  <si>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</si>
  <si>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</si>
  <si>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</si>
  <si>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</si>
  <si>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</si>
  <si>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</si>
  <si>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</si>
  <si>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</si>
  <si>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</si>
  <si>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</si>
  <si>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</si>
  <si>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</si>
  <si>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</si>
  <si>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</si>
  <si>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</si>
  <si>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</si>
  <si>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</si>
  <si>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</si>
  <si>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</si>
  <si>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</si>
  <si>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</si>
  <si>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</si>
  <si>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</si>
  <si>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</si>
  <si>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</si>
  <si>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</si>
  <si>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</si>
  <si>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</si>
  <si>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</si>
  <si>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</si>
  <si>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</si>
  <si>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</si>
  <si>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</si>
  <si>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</si>
  <si>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</si>
  <si>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</si>
  <si>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</si>
  <si>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</si>
  <si>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</si>
  <si>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</si>
  <si>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</si>
  <si>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</si>
  <si>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</si>
  <si>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</si>
  <si>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</si>
  <si>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</si>
  <si>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</si>
  <si>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</si>
  <si>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</si>
  <si>
    <t>18155</t>
    <phoneticPr fontId="3" type="noConversion"/>
  </si>
  <si>
    <t>0076545</t>
    <phoneticPr fontId="3" type="noConversion"/>
  </si>
  <si>
    <t>陈和敏</t>
    <phoneticPr fontId="3" type="noConversion"/>
  </si>
  <si>
    <t>18162</t>
    <phoneticPr fontId="3" type="noConversion"/>
  </si>
  <si>
    <t>0085711</t>
    <phoneticPr fontId="3" type="noConversion"/>
  </si>
  <si>
    <t>徐敏</t>
    <phoneticPr fontId="3" type="noConversion"/>
  </si>
  <si>
    <t>18163</t>
    <phoneticPr fontId="3" type="noConversion"/>
  </si>
  <si>
    <t>0076541</t>
    <phoneticPr fontId="3" type="noConversion"/>
  </si>
  <si>
    <t>18164</t>
    <phoneticPr fontId="3" type="noConversion"/>
  </si>
  <si>
    <t>0076540</t>
    <phoneticPr fontId="3" type="noConversion"/>
  </si>
  <si>
    <t>18167</t>
    <phoneticPr fontId="3" type="noConversion"/>
  </si>
  <si>
    <t>0076539</t>
    <phoneticPr fontId="3" type="noConversion"/>
  </si>
  <si>
    <t>18165</t>
    <phoneticPr fontId="3" type="noConversion"/>
  </si>
  <si>
    <t>0085712</t>
    <phoneticPr fontId="3" type="noConversion"/>
  </si>
  <si>
    <t>18168</t>
    <phoneticPr fontId="3" type="noConversion"/>
  </si>
  <si>
    <t>0076611</t>
    <phoneticPr fontId="3" type="noConversion"/>
  </si>
  <si>
    <t>18169</t>
    <phoneticPr fontId="3" type="noConversion"/>
  </si>
  <si>
    <t>0076612</t>
    <phoneticPr fontId="3" type="noConversion"/>
  </si>
  <si>
    <t>17571</t>
    <phoneticPr fontId="3" type="noConversion"/>
  </si>
  <si>
    <t>0076644</t>
    <phoneticPr fontId="3" type="noConversion"/>
  </si>
  <si>
    <t>邓军</t>
    <phoneticPr fontId="3" type="noConversion"/>
  </si>
  <si>
    <t>19756</t>
    <phoneticPr fontId="3" type="noConversion"/>
  </si>
  <si>
    <t>0028579</t>
    <phoneticPr fontId="3" type="noConversion"/>
  </si>
  <si>
    <t>18170</t>
    <phoneticPr fontId="3" type="noConversion"/>
  </si>
  <si>
    <t>0076613</t>
    <phoneticPr fontId="3" type="noConversion"/>
  </si>
  <si>
    <t>18171</t>
    <phoneticPr fontId="3" type="noConversion"/>
  </si>
  <si>
    <t>0076614</t>
    <phoneticPr fontId="3" type="noConversion"/>
  </si>
  <si>
    <t>WW0016184</t>
  </si>
  <si>
    <t>WW0016853</t>
  </si>
  <si>
    <t>WW0016734</t>
  </si>
  <si>
    <t>WW0018070</t>
  </si>
  <si>
    <t>WW0018222</t>
  </si>
  <si>
    <t>WW0018223</t>
  </si>
  <si>
    <t>WW0017952</t>
  </si>
  <si>
    <t>WW0017953</t>
  </si>
  <si>
    <t>WW0017954</t>
  </si>
  <si>
    <t>WW0017955</t>
  </si>
  <si>
    <t>WW0017956</t>
  </si>
  <si>
    <t>WW0017957</t>
  </si>
  <si>
    <t>WW0017958</t>
  </si>
  <si>
    <t>WW0016912</t>
  </si>
  <si>
    <t>WW0019754</t>
  </si>
  <si>
    <t>WW0019755</t>
  </si>
  <si>
    <t>WW0017077</t>
  </si>
  <si>
    <t>WW0017079</t>
  </si>
  <si>
    <t>WW0017569</t>
  </si>
  <si>
    <t>WW0017567</t>
  </si>
  <si>
    <t>WW0019756</t>
  </si>
  <si>
    <t>WW0018155</t>
  </si>
  <si>
    <t>WW0018162</t>
  </si>
  <si>
    <t>WW0018163</t>
  </si>
  <si>
    <t>WW0018164</t>
  </si>
  <si>
    <t>WW0018167</t>
  </si>
  <si>
    <t>WW0018165</t>
  </si>
  <si>
    <t>WW0018168</t>
  </si>
  <si>
    <t>WW0018169</t>
  </si>
  <si>
    <t>WW0018170</t>
  </si>
  <si>
    <t>WW0018171</t>
  </si>
  <si>
    <t>WW0017571</t>
  </si>
  <si>
    <t>18180</t>
    <phoneticPr fontId="3" type="noConversion"/>
  </si>
  <si>
    <t>委托单单号</t>
    <phoneticPr fontId="3" type="noConversion"/>
  </si>
  <si>
    <t>0076620</t>
    <phoneticPr fontId="3" type="noConversion"/>
  </si>
  <si>
    <t>18182</t>
    <phoneticPr fontId="3" type="noConversion"/>
  </si>
  <si>
    <t>0076621</t>
    <phoneticPr fontId="3" type="noConversion"/>
  </si>
  <si>
    <t>18179</t>
    <phoneticPr fontId="3" type="noConversion"/>
  </si>
  <si>
    <t>0076619</t>
    <phoneticPr fontId="3" type="noConversion"/>
  </si>
  <si>
    <t>18178</t>
    <phoneticPr fontId="3" type="noConversion"/>
  </si>
  <si>
    <t>0076618</t>
    <phoneticPr fontId="3" type="noConversion"/>
  </si>
  <si>
    <t>18173</t>
    <phoneticPr fontId="3" type="noConversion"/>
  </si>
  <si>
    <t>0076616</t>
    <phoneticPr fontId="3" type="noConversion"/>
  </si>
  <si>
    <t>18174</t>
    <phoneticPr fontId="3" type="noConversion"/>
  </si>
  <si>
    <t>0076617</t>
    <phoneticPr fontId="3" type="noConversion"/>
  </si>
  <si>
    <t>19994</t>
    <phoneticPr fontId="3" type="noConversion"/>
  </si>
  <si>
    <t>0028631</t>
    <phoneticPr fontId="3" type="noConversion"/>
  </si>
  <si>
    <t>18894</t>
    <phoneticPr fontId="3" type="noConversion"/>
  </si>
  <si>
    <t>0076691</t>
    <phoneticPr fontId="3" type="noConversion"/>
  </si>
  <si>
    <t>16915</t>
    <phoneticPr fontId="3" type="noConversion"/>
  </si>
  <si>
    <t>0076602</t>
    <phoneticPr fontId="3" type="noConversion"/>
  </si>
  <si>
    <t>16185</t>
    <phoneticPr fontId="3" type="noConversion"/>
  </si>
  <si>
    <t>0021186</t>
    <phoneticPr fontId="3" type="noConversion"/>
  </si>
  <si>
    <t>17770</t>
    <phoneticPr fontId="3" type="noConversion"/>
  </si>
  <si>
    <t>0076492</t>
    <phoneticPr fontId="3" type="noConversion"/>
  </si>
  <si>
    <t>16855</t>
    <phoneticPr fontId="3" type="noConversion"/>
  </si>
  <si>
    <t>0028674</t>
    <phoneticPr fontId="3" type="noConversion"/>
  </si>
  <si>
    <t>17769</t>
    <phoneticPr fontId="3" type="noConversion"/>
  </si>
  <si>
    <t>0028673</t>
    <phoneticPr fontId="3" type="noConversion"/>
  </si>
  <si>
    <t>18073</t>
    <phoneticPr fontId="3" type="noConversion"/>
  </si>
  <si>
    <t>0029938</t>
    <phoneticPr fontId="3" type="noConversion"/>
  </si>
  <si>
    <t>18074</t>
    <phoneticPr fontId="3" type="noConversion"/>
  </si>
  <si>
    <t>0029936</t>
    <phoneticPr fontId="3" type="noConversion"/>
  </si>
  <si>
    <t>18075</t>
    <phoneticPr fontId="3" type="noConversion"/>
  </si>
  <si>
    <t>0029937</t>
    <phoneticPr fontId="3" type="noConversion"/>
  </si>
  <si>
    <t>18077</t>
    <phoneticPr fontId="3" type="noConversion"/>
  </si>
  <si>
    <t>0029899</t>
    <phoneticPr fontId="3" type="noConversion"/>
  </si>
  <si>
    <t>17919</t>
    <phoneticPr fontId="3" type="noConversion"/>
  </si>
  <si>
    <t>0021139</t>
    <phoneticPr fontId="3" type="noConversion"/>
  </si>
  <si>
    <t>17925</t>
    <phoneticPr fontId="3" type="noConversion"/>
  </si>
  <si>
    <t>0021112</t>
    <phoneticPr fontId="3" type="noConversion"/>
  </si>
  <si>
    <t>17227</t>
    <phoneticPr fontId="3" type="noConversion"/>
  </si>
  <si>
    <t>0021113</t>
    <phoneticPr fontId="3" type="noConversion"/>
  </si>
  <si>
    <t>17969</t>
    <phoneticPr fontId="3" type="noConversion"/>
  </si>
  <si>
    <t>0076577</t>
    <phoneticPr fontId="3" type="noConversion"/>
  </si>
  <si>
    <t>欧文艺</t>
    <phoneticPr fontId="3" type="noConversion"/>
  </si>
  <si>
    <t>0076578</t>
    <phoneticPr fontId="3" type="noConversion"/>
  </si>
  <si>
    <t>17967</t>
    <phoneticPr fontId="3" type="noConversion"/>
  </si>
  <si>
    <t>0076573</t>
    <phoneticPr fontId="3" type="noConversion"/>
  </si>
  <si>
    <t>涂爱武</t>
    <phoneticPr fontId="3" type="noConversion"/>
  </si>
  <si>
    <t>17966</t>
    <phoneticPr fontId="3" type="noConversion"/>
  </si>
  <si>
    <t>0076579</t>
    <phoneticPr fontId="3" type="noConversion"/>
  </si>
  <si>
    <t>17965</t>
    <phoneticPr fontId="3" type="noConversion"/>
  </si>
  <si>
    <t>0076580</t>
    <phoneticPr fontId="3" type="noConversion"/>
  </si>
  <si>
    <t>17964</t>
    <phoneticPr fontId="3" type="noConversion"/>
  </si>
  <si>
    <t>0076582</t>
    <phoneticPr fontId="3" type="noConversion"/>
  </si>
  <si>
    <t>17961</t>
    <phoneticPr fontId="3" type="noConversion"/>
  </si>
  <si>
    <t>0076583</t>
    <phoneticPr fontId="3" type="noConversion"/>
  </si>
  <si>
    <t>17960</t>
    <phoneticPr fontId="3" type="noConversion"/>
  </si>
  <si>
    <t>0076584</t>
    <phoneticPr fontId="3" type="noConversion"/>
  </si>
  <si>
    <t>叶显军</t>
    <phoneticPr fontId="3" type="noConversion"/>
  </si>
  <si>
    <t>17086</t>
    <phoneticPr fontId="3" type="noConversion"/>
  </si>
  <si>
    <t>0076629</t>
    <phoneticPr fontId="3" type="noConversion"/>
  </si>
  <si>
    <t>17088</t>
    <phoneticPr fontId="3" type="noConversion"/>
  </si>
  <si>
    <t>0076631</t>
    <phoneticPr fontId="3" type="noConversion"/>
  </si>
  <si>
    <t>17083</t>
    <phoneticPr fontId="3" type="noConversion"/>
  </si>
  <si>
    <t>0076628</t>
    <phoneticPr fontId="3" type="noConversion"/>
  </si>
  <si>
    <t>17087</t>
    <phoneticPr fontId="3" type="noConversion"/>
  </si>
  <si>
    <t>0076630</t>
    <phoneticPr fontId="3" type="noConversion"/>
  </si>
  <si>
    <t>19762</t>
    <phoneticPr fontId="3" type="noConversion"/>
  </si>
  <si>
    <t>0028576</t>
    <phoneticPr fontId="3" type="noConversion"/>
  </si>
  <si>
    <t>19761</t>
    <phoneticPr fontId="3" type="noConversion"/>
  </si>
  <si>
    <t>0028582</t>
    <phoneticPr fontId="3" type="noConversion"/>
  </si>
  <si>
    <t>19757</t>
    <phoneticPr fontId="3" type="noConversion"/>
  </si>
  <si>
    <t>0028581</t>
    <phoneticPr fontId="3" type="noConversion"/>
  </si>
  <si>
    <t>17968</t>
    <phoneticPr fontId="3" type="noConversion"/>
  </si>
  <si>
    <t>WW0019994</t>
  </si>
  <si>
    <t>WW0016185</t>
  </si>
  <si>
    <t>WW0016855</t>
  </si>
  <si>
    <t>WW0017769</t>
  </si>
  <si>
    <t>WW0018180</t>
  </si>
  <si>
    <t>WW0018182</t>
  </si>
  <si>
    <t>WW0018179</t>
  </si>
  <si>
    <t>WW0018178</t>
  </si>
  <si>
    <t>WW0018173</t>
  </si>
  <si>
    <t>WW0018174</t>
  </si>
  <si>
    <t>WW0018894</t>
  </si>
  <si>
    <t>WW0019762</t>
  </si>
  <si>
    <t>WW0019761</t>
  </si>
  <si>
    <t>WW0017969</t>
  </si>
  <si>
    <t>WW0017968</t>
  </si>
  <si>
    <t>WW0017967</t>
  </si>
  <si>
    <t>WW0017966</t>
  </si>
  <si>
    <t>WW0017965</t>
  </si>
  <si>
    <t>WW0017964</t>
  </si>
  <si>
    <t>WW0017961</t>
  </si>
  <si>
    <t>WW0017960</t>
  </si>
  <si>
    <t>WW0017770</t>
  </si>
  <si>
    <t>WW0018073</t>
  </si>
  <si>
    <t>WW0018074</t>
  </si>
  <si>
    <t>WW0017919</t>
  </si>
  <si>
    <t>WW0017925</t>
  </si>
  <si>
    <t>WW0016915</t>
  </si>
  <si>
    <t>WW0018075</t>
  </si>
  <si>
    <t>WW0018077</t>
  </si>
  <si>
    <t>WW0017227</t>
  </si>
  <si>
    <t>WW0017086</t>
  </si>
  <si>
    <t>WW0017088</t>
  </si>
  <si>
    <t>WW0017083</t>
  </si>
  <si>
    <t>WW0017087</t>
  </si>
  <si>
    <t>WW0019757</t>
  </si>
  <si>
    <t>16924</t>
    <phoneticPr fontId="3" type="noConversion"/>
  </si>
  <si>
    <t>0076603</t>
    <phoneticPr fontId="3" type="noConversion"/>
  </si>
  <si>
    <t>19763</t>
    <phoneticPr fontId="3" type="noConversion"/>
  </si>
  <si>
    <t>0028572</t>
    <phoneticPr fontId="3" type="noConversion"/>
  </si>
  <si>
    <t>计数项:司机</t>
  </si>
  <si>
    <t>金涛</t>
    <phoneticPr fontId="3" type="noConversion"/>
  </si>
  <si>
    <t>17230</t>
    <phoneticPr fontId="3" type="noConversion"/>
  </si>
  <si>
    <t>0076654</t>
    <phoneticPr fontId="3" type="noConversion"/>
  </si>
  <si>
    <t>17486</t>
    <phoneticPr fontId="3" type="noConversion"/>
  </si>
  <si>
    <t>0028675</t>
    <phoneticPr fontId="3" type="noConversion"/>
  </si>
  <si>
    <t>李明华</t>
    <phoneticPr fontId="3" type="noConversion"/>
  </si>
  <si>
    <t>14板4袋</t>
    <phoneticPr fontId="3" type="noConversion"/>
  </si>
  <si>
    <t>19996</t>
    <phoneticPr fontId="3" type="noConversion"/>
  </si>
  <si>
    <t>0028636</t>
    <phoneticPr fontId="3" type="noConversion"/>
  </si>
  <si>
    <t>16736</t>
    <phoneticPr fontId="3" type="noConversion"/>
  </si>
  <si>
    <t>0029987</t>
    <phoneticPr fontId="3" type="noConversion"/>
  </si>
  <si>
    <t>叶显军</t>
    <phoneticPr fontId="3" type="noConversion"/>
  </si>
  <si>
    <t>19770</t>
    <phoneticPr fontId="3" type="noConversion"/>
  </si>
  <si>
    <t>0028575</t>
    <phoneticPr fontId="3" type="noConversion"/>
  </si>
  <si>
    <t>邱斌</t>
    <phoneticPr fontId="3" type="noConversion"/>
  </si>
  <si>
    <t>19772</t>
    <phoneticPr fontId="3" type="noConversion"/>
  </si>
  <si>
    <t>0028574</t>
    <phoneticPr fontId="3" type="noConversion"/>
  </si>
  <si>
    <t>贺成</t>
    <phoneticPr fontId="3" type="noConversion"/>
  </si>
  <si>
    <t>17094</t>
    <phoneticPr fontId="3" type="noConversion"/>
  </si>
  <si>
    <t>0076633</t>
    <phoneticPr fontId="3" type="noConversion"/>
  </si>
  <si>
    <t>17095</t>
    <phoneticPr fontId="3" type="noConversion"/>
  </si>
  <si>
    <t>0085703</t>
    <phoneticPr fontId="3" type="noConversion"/>
  </si>
  <si>
    <t>17089</t>
    <phoneticPr fontId="3" type="noConversion"/>
  </si>
  <si>
    <t>0076632</t>
    <phoneticPr fontId="3" type="noConversion"/>
  </si>
  <si>
    <t>共8板牛4个</t>
    <phoneticPr fontId="3" type="noConversion"/>
  </si>
  <si>
    <t>邱斌</t>
    <phoneticPr fontId="3" type="noConversion"/>
  </si>
  <si>
    <t>18896</t>
    <phoneticPr fontId="3" type="noConversion"/>
  </si>
  <si>
    <t>0076692</t>
    <phoneticPr fontId="3" type="noConversion"/>
  </si>
  <si>
    <t>李耀</t>
    <phoneticPr fontId="3" type="noConversion"/>
  </si>
  <si>
    <t>0076648</t>
    <phoneticPr fontId="3" type="noConversion"/>
  </si>
  <si>
    <t>邓军</t>
    <phoneticPr fontId="3" type="noConversion"/>
  </si>
  <si>
    <t>16187</t>
    <phoneticPr fontId="3" type="noConversion"/>
  </si>
  <si>
    <t>0029922</t>
    <phoneticPr fontId="3" type="noConversion"/>
  </si>
  <si>
    <t>杜传英</t>
    <phoneticPr fontId="3" type="noConversion"/>
  </si>
  <si>
    <t>17779</t>
    <phoneticPr fontId="3" type="noConversion"/>
  </si>
  <si>
    <t>0076662</t>
    <phoneticPr fontId="3" type="noConversion"/>
  </si>
  <si>
    <t>欧文艺</t>
    <phoneticPr fontId="3" type="noConversion"/>
  </si>
  <si>
    <t>17778</t>
    <phoneticPr fontId="3" type="noConversion"/>
  </si>
  <si>
    <t>0076661</t>
    <phoneticPr fontId="3" type="noConversion"/>
  </si>
  <si>
    <t>邱传祥</t>
    <phoneticPr fontId="3" type="noConversion"/>
  </si>
  <si>
    <t>17777</t>
    <phoneticPr fontId="3" type="noConversion"/>
  </si>
  <si>
    <t>0076660</t>
    <phoneticPr fontId="3" type="noConversion"/>
  </si>
  <si>
    <t>17776</t>
    <phoneticPr fontId="3" type="noConversion"/>
  </si>
  <si>
    <t>0076659</t>
    <phoneticPr fontId="3" type="noConversion"/>
  </si>
  <si>
    <t>17975</t>
    <phoneticPr fontId="3" type="noConversion"/>
  </si>
  <si>
    <t>0076576</t>
    <phoneticPr fontId="3" type="noConversion"/>
  </si>
  <si>
    <t>17974</t>
    <phoneticPr fontId="3" type="noConversion"/>
  </si>
  <si>
    <t>0076575</t>
    <phoneticPr fontId="3" type="noConversion"/>
  </si>
  <si>
    <t>17970</t>
    <phoneticPr fontId="3" type="noConversion"/>
  </si>
  <si>
    <t>0076574</t>
    <phoneticPr fontId="3" type="noConversion"/>
  </si>
  <si>
    <t>杜传英</t>
    <phoneticPr fontId="3" type="noConversion"/>
  </si>
  <si>
    <t>18190</t>
    <phoneticPr fontId="3" type="noConversion"/>
  </si>
  <si>
    <t>0076671</t>
    <phoneticPr fontId="3" type="noConversion"/>
  </si>
  <si>
    <t>陈和敏</t>
    <phoneticPr fontId="3" type="noConversion"/>
  </si>
  <si>
    <t>18189</t>
    <phoneticPr fontId="3" type="noConversion"/>
  </si>
  <si>
    <t>0076627</t>
    <phoneticPr fontId="3" type="noConversion"/>
  </si>
  <si>
    <t>18188</t>
    <phoneticPr fontId="3" type="noConversion"/>
  </si>
  <si>
    <t>0076626</t>
    <phoneticPr fontId="3" type="noConversion"/>
  </si>
  <si>
    <t>18187</t>
    <phoneticPr fontId="3" type="noConversion"/>
  </si>
  <si>
    <t>0076625</t>
    <phoneticPr fontId="3" type="noConversion"/>
  </si>
  <si>
    <t>18186</t>
    <phoneticPr fontId="3" type="noConversion"/>
  </si>
  <si>
    <t>0076624</t>
    <phoneticPr fontId="3" type="noConversion"/>
  </si>
  <si>
    <t>18185</t>
    <phoneticPr fontId="3" type="noConversion"/>
  </si>
  <si>
    <t>0076623</t>
    <phoneticPr fontId="3" type="noConversion"/>
  </si>
  <si>
    <t>18183</t>
    <phoneticPr fontId="3" type="noConversion"/>
  </si>
  <si>
    <t>0076622</t>
    <phoneticPr fontId="3" type="noConversion"/>
  </si>
  <si>
    <t>16928</t>
    <phoneticPr fontId="3" type="noConversion"/>
  </si>
  <si>
    <t>0076604</t>
    <phoneticPr fontId="3" type="noConversion"/>
  </si>
  <si>
    <t>17232</t>
    <phoneticPr fontId="3" type="noConversion"/>
  </si>
  <si>
    <t>0076655</t>
    <phoneticPr fontId="3" type="noConversion"/>
  </si>
  <si>
    <t>19727</t>
    <phoneticPr fontId="3" type="noConversion"/>
  </si>
  <si>
    <t>0029976</t>
    <phoneticPr fontId="3" type="noConversion"/>
  </si>
  <si>
    <t>14盘10袋</t>
    <phoneticPr fontId="3" type="noConversion"/>
  </si>
  <si>
    <t>18199</t>
    <phoneticPr fontId="3" type="noConversion"/>
  </si>
  <si>
    <t>0076677</t>
    <phoneticPr fontId="3" type="noConversion"/>
  </si>
  <si>
    <t>18198</t>
    <phoneticPr fontId="3" type="noConversion"/>
  </si>
  <si>
    <t>0076676</t>
    <phoneticPr fontId="3" type="noConversion"/>
  </si>
  <si>
    <t>18197</t>
    <phoneticPr fontId="3" type="noConversion"/>
  </si>
  <si>
    <t>0076678</t>
    <phoneticPr fontId="3" type="noConversion"/>
  </si>
  <si>
    <t>18196</t>
    <phoneticPr fontId="3" type="noConversion"/>
  </si>
  <si>
    <t>0076674</t>
    <phoneticPr fontId="3" type="noConversion"/>
  </si>
  <si>
    <t>18195</t>
    <phoneticPr fontId="3" type="noConversion"/>
  </si>
  <si>
    <t>0076673</t>
    <phoneticPr fontId="3" type="noConversion"/>
  </si>
  <si>
    <t>18191</t>
    <phoneticPr fontId="3" type="noConversion"/>
  </si>
  <si>
    <t>0076672</t>
    <phoneticPr fontId="3" type="noConversion"/>
  </si>
  <si>
    <t>17782</t>
    <phoneticPr fontId="3" type="noConversion"/>
  </si>
  <si>
    <t>0076663</t>
    <phoneticPr fontId="3" type="noConversion"/>
  </si>
  <si>
    <t>17787</t>
    <phoneticPr fontId="3" type="noConversion"/>
  </si>
  <si>
    <t>0076666</t>
    <phoneticPr fontId="3" type="noConversion"/>
  </si>
  <si>
    <t>17785</t>
    <phoneticPr fontId="3" type="noConversion"/>
  </si>
  <si>
    <t>0076665</t>
    <phoneticPr fontId="3" type="noConversion"/>
  </si>
  <si>
    <t>17784</t>
    <phoneticPr fontId="3" type="noConversion"/>
  </si>
  <si>
    <t>0076664</t>
    <phoneticPr fontId="3" type="noConversion"/>
  </si>
  <si>
    <t>18897</t>
    <phoneticPr fontId="3" type="noConversion"/>
  </si>
  <si>
    <t>0076693</t>
    <phoneticPr fontId="3" type="noConversion"/>
  </si>
  <si>
    <t>18694</t>
    <phoneticPr fontId="3" type="noConversion"/>
  </si>
  <si>
    <t>0029935</t>
    <phoneticPr fontId="3" type="noConversion"/>
  </si>
  <si>
    <t>16802</t>
    <phoneticPr fontId="3" type="noConversion"/>
  </si>
  <si>
    <t>0076694</t>
    <phoneticPr fontId="3" type="noConversion"/>
  </si>
  <si>
    <t>16857</t>
    <phoneticPr fontId="3" type="noConversion"/>
  </si>
  <si>
    <t>0029977</t>
    <phoneticPr fontId="3" type="noConversion"/>
  </si>
  <si>
    <t>12盘2袋</t>
    <phoneticPr fontId="3" type="noConversion"/>
  </si>
  <si>
    <t>17156</t>
    <phoneticPr fontId="3" type="noConversion"/>
  </si>
  <si>
    <t>0076649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</si>
</sst>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/>
    <cellStyle name="常规 2 2" xfId="2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8" xfId="11"/>
    <cellStyle name="常规 8 2" xfId="20"/>
    <cellStyle name="常规 8 3" xfId="18"/>
    <cellStyle name="常规 9" xfId="1"/>
    <cellStyle name="常规 9 2" xfId="19"/>
  </cellStyles>
  <dxfs count="248"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[4月摆渡报表.xlsx]Sheet2!数据透视表2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Sheet2!$C$3:$C$5</c:f>
              <c:numCache>
                <c:formatCode>General</c:formatCode>
                <c:ptCount val="2"/>
                <c:pt idx="1">
                  <c:v>81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Sheet2!$D$3:$D$5</c:f>
              <c:numCache>
                <c:formatCode>General</c:formatCode>
                <c:ptCount val="2"/>
                <c:pt idx="0">
                  <c:v>19</c:v>
                </c:pt>
              </c:numCache>
            </c:numRef>
          </c:val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Sheet2!$E$3:$E$5</c:f>
              <c:numCache>
                <c:formatCode>General</c:formatCode>
                <c:ptCount val="2"/>
                <c:pt idx="1">
                  <c:v>58</c:v>
                </c:pt>
              </c:numCache>
            </c:numRef>
          </c:val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Sheet2!$F$3:$F$5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Sheet2!$G$3:$G$5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Sheet2!$H$3:$H$5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gapWidth val="219"/>
        <c:overlap val="-27"/>
        <c:axId val="90102784"/>
        <c:axId val="89985792"/>
      </c:barChart>
      <c:catAx>
        <c:axId val="90102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85792"/>
        <c:crosses val="autoZero"/>
        <c:auto val="1"/>
        <c:lblAlgn val="ctr"/>
        <c:lblOffset val="100"/>
      </c:catAx>
      <c:valAx>
        <c:axId val="89985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 count="2">
        <s v="丰树园区"/>
        <s v="亚洲一号园区"/>
      </sharedItems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d v="2018-04-01T00:00:00"/>
    <s v="王成"/>
    <d v="1899-12-30T18:02:00"/>
    <d v="1899-12-30T19:55:00"/>
    <x v="0"/>
    <x v="0"/>
    <x v="0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x v="0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x v="0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x v="0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x v="0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x v="0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x v="1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x v="1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x v="1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x v="1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x v="1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x v="1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x v="1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x v="1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x v="1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x v="1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x v="1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x v="0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x v="0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x v="0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x v="0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x v="0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x v="0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x v="0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x v="0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x v="1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x v="1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x v="1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x v="1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x v="1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x v="1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x v="1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x v="1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x v="0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x v="0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x v="0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x v="0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x v="0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x v="1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x v="1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x v="1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x v="1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x v="1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x v="1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x v="1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x v="1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x v="1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x v="1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x v="1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x v="1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x v="1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x v="1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x v="1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x v="1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x v="1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x v="1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x v="1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x v="1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x v="1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x v="1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x v="1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x v="1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x v="0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x v="0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x v="0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x v="0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x v="0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x v="0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x v="0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x v="1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x v="1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x v="1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x v="1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x v="1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x v="1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x v="1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x v="1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x v="1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x v="1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x v="1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x v="1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x v="1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x v="1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x v="1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x v="1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x v="1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x v="1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x v="1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x v="1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x v="1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x v="1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x v="1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x v="1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x v="1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x v="1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x v="1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x v="0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x v="0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x v="0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x v="0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x v="0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x v="0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x v="0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x v="0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x v="0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x v="0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x v="0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x v="0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x v="1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x v="1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x v="1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x v="1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x v="1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x v="1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x v="1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x v="1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x v="1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x v="1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x v="1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x v="1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x v="1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x v="1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x v="1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x v="1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x v="1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x v="1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x v="1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x v="1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x v="1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x v="0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x v="0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x v="0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x v="0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x v="0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x v="0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x v="0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x v="0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x v="0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x v="0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x v="0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x v="1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x v="1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x v="1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x v="1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x v="1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x v="1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x v="1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x v="1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x v="1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x v="1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x v="1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x v="1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x v="1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x v="1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x v="1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x v="1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x v="1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x v="1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x v="1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x v="0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x v="0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x v="0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x v="0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x v="0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x v="0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x v="0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x v="0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x v="1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x v="1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x v="1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x v="1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x v="1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x v="1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x v="1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x v="1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x v="1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x v="1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x v="1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x v="1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x v="1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x v="1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x v="1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x v="1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x v="1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x v="1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x v="1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x v="1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x v="1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x v="0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x v="0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x v="0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x v="0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x v="0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x v="0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x v="0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x v="0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x v="0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x v="0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x v="0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x v="1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x v="1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x v="1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x v="1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x v="1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x v="1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x v="1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x v="1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x v="1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x v="1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x v="1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x v="1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x v="1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x v="1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x v="1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x v="1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x v="1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x v="1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x v="1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x v="0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x v="0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x v="0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x v="0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x v="0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x v="0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x v="0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x v="0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x v="1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x v="1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x v="1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x v="1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x v="1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x v="1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x v="1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x v="1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x v="1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x v="1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x v="1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x v="1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x v="1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x v="1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x v="1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x v="1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useAutoFormatting="1" itemPrintTitles="1" createdVersion="6" indent="0" outline="1" outlineData="1" multipleFieldFilters="0" chartFormat="1">
  <location ref="A1:I5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司机" fld="12" subtotal="count" baseField="0" baseItem="0"/>
  </dataFields>
  <chartFormats count="7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L17" sqref="L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178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174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1071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180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168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510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163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163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163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163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163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163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162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162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162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162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162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165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183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183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183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183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164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164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164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1072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1072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1072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1072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1072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1072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1072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1072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247" priority="2"/>
  </conditionalFormatting>
  <conditionalFormatting sqref="I19:I23">
    <cfRule type="duplicateValues" dxfId="24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topLeftCell="H10" zoomScale="78" zoomScaleNormal="78" workbookViewId="0">
      <selection activeCell="O1" sqref="O1:O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331</v>
      </c>
      <c r="L1" s="21" t="s">
        <v>658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234</v>
      </c>
      <c r="C2" s="10">
        <v>1650</v>
      </c>
      <c r="D2" s="10">
        <v>1834</v>
      </c>
      <c r="E2" s="11" t="s">
        <v>235</v>
      </c>
      <c r="F2" s="11" t="s">
        <v>1065</v>
      </c>
      <c r="G2" s="11" t="s">
        <v>31</v>
      </c>
      <c r="H2" s="11" t="s">
        <v>430</v>
      </c>
      <c r="I2" s="39"/>
      <c r="J2" s="39" t="s">
        <v>1066</v>
      </c>
      <c r="K2" s="10"/>
      <c r="L2" s="10" t="s">
        <v>1137</v>
      </c>
      <c r="M2" s="19" t="s">
        <v>1067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196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234</v>
      </c>
      <c r="C3" s="10">
        <v>1750</v>
      </c>
      <c r="D3" s="10">
        <v>1926</v>
      </c>
      <c r="E3" s="11" t="s">
        <v>235</v>
      </c>
      <c r="F3" s="11" t="s">
        <v>1065</v>
      </c>
      <c r="G3" s="11" t="s">
        <v>31</v>
      </c>
      <c r="H3" s="11" t="s">
        <v>430</v>
      </c>
      <c r="I3" s="39"/>
      <c r="J3" s="39" t="s">
        <v>1089</v>
      </c>
      <c r="K3" s="10"/>
      <c r="L3" s="10" t="s">
        <v>1138</v>
      </c>
      <c r="M3" s="19" t="s">
        <v>1090</v>
      </c>
      <c r="N3" s="7" t="str">
        <f t="shared" si="0"/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243</v>
      </c>
      <c r="C4" s="10">
        <v>1929</v>
      </c>
      <c r="D4" s="10">
        <v>2108</v>
      </c>
      <c r="E4" s="11" t="s">
        <v>235</v>
      </c>
      <c r="F4" s="11" t="s">
        <v>1065</v>
      </c>
      <c r="G4" s="11" t="s">
        <v>31</v>
      </c>
      <c r="H4" s="11" t="s">
        <v>430</v>
      </c>
      <c r="I4" s="39"/>
      <c r="J4" s="39" t="s">
        <v>1092</v>
      </c>
      <c r="K4" s="10"/>
      <c r="L4" s="10" t="s">
        <v>1139</v>
      </c>
      <c r="M4" s="19" t="s">
        <v>1093</v>
      </c>
      <c r="N4" s="7" t="str">
        <f t="shared" si="0"/>
        <v>武汉威伟机械</v>
      </c>
      <c r="O4" s="26" t="str">
        <f>VLOOKUP(Q4,ch!$A$1:$B$34,2,0)</f>
        <v>鄂ALU291</v>
      </c>
      <c r="P4" s="10" t="s">
        <v>181</v>
      </c>
      <c r="Q4" s="29" t="s">
        <v>197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243</v>
      </c>
      <c r="C5" s="10">
        <v>1902</v>
      </c>
      <c r="D5" s="10">
        <v>2044</v>
      </c>
      <c r="E5" s="11" t="s">
        <v>235</v>
      </c>
      <c r="F5" s="11" t="s">
        <v>1065</v>
      </c>
      <c r="G5" s="11" t="s">
        <v>31</v>
      </c>
      <c r="H5" s="11" t="s">
        <v>430</v>
      </c>
      <c r="I5" s="39"/>
      <c r="J5" s="39" t="s">
        <v>1098</v>
      </c>
      <c r="K5" s="10"/>
      <c r="L5" s="10" t="s">
        <v>1140</v>
      </c>
      <c r="M5" s="19" t="s">
        <v>1099</v>
      </c>
      <c r="N5" s="7" t="str">
        <f t="shared" si="0"/>
        <v>武汉威伟机械</v>
      </c>
      <c r="O5" s="26" t="str">
        <f>VLOOKUP(Q5,ch!$A$1:$B$34,2,0)</f>
        <v>鄂AZR992</v>
      </c>
      <c r="P5" s="10" t="s">
        <v>183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500</v>
      </c>
      <c r="C6" s="10">
        <v>1920</v>
      </c>
      <c r="D6" s="10">
        <v>2106</v>
      </c>
      <c r="E6" s="11" t="s">
        <v>201</v>
      </c>
      <c r="F6" s="11" t="s">
        <v>1094</v>
      </c>
      <c r="G6" s="11" t="s">
        <v>203</v>
      </c>
      <c r="H6" s="11" t="s">
        <v>430</v>
      </c>
      <c r="I6" s="39"/>
      <c r="J6" s="39" t="s">
        <v>1095</v>
      </c>
      <c r="K6" s="10"/>
      <c r="L6" s="10" t="s">
        <v>1141</v>
      </c>
      <c r="M6" s="19" t="s">
        <v>1096</v>
      </c>
      <c r="N6" s="7" t="str">
        <f t="shared" si="0"/>
        <v>武汉威伟机械</v>
      </c>
      <c r="O6" s="26" t="str">
        <f>VLOOKUP(Q6,ch!$A$1:$B$34,2,0)</f>
        <v>粤BES791</v>
      </c>
      <c r="P6" s="10" t="s">
        <v>1135</v>
      </c>
      <c r="Q6" s="29" t="s">
        <v>1097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1068</v>
      </c>
      <c r="K7" s="10"/>
      <c r="L7" s="10" t="s">
        <v>1142</v>
      </c>
      <c r="M7" s="19" t="s">
        <v>1074</v>
      </c>
      <c r="N7" s="7" t="str">
        <f t="shared" si="0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1075</v>
      </c>
      <c r="K8" s="10"/>
      <c r="L8" s="10" t="s">
        <v>1143</v>
      </c>
      <c r="M8" s="19" t="s">
        <v>1069</v>
      </c>
      <c r="N8" s="7" t="str">
        <f t="shared" si="0"/>
        <v>武汉威伟机械</v>
      </c>
      <c r="O8" s="26" t="str">
        <f>VLOOKUP(Q8,ch!$A$1:$B$34,2,0)</f>
        <v>鄂ANH299</v>
      </c>
      <c r="P8" s="10" t="s">
        <v>164</v>
      </c>
      <c r="Q8" s="29" t="s">
        <v>1073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1060</v>
      </c>
      <c r="C9" s="10">
        <v>2030</v>
      </c>
      <c r="D9" s="10">
        <v>2119</v>
      </c>
      <c r="E9" s="11" t="s">
        <v>209</v>
      </c>
      <c r="F9" s="11" t="s">
        <v>467</v>
      </c>
      <c r="G9" s="11" t="s">
        <v>203</v>
      </c>
      <c r="H9" s="11" t="s">
        <v>430</v>
      </c>
      <c r="I9" s="39"/>
      <c r="J9" s="39" t="s">
        <v>1100</v>
      </c>
      <c r="K9" s="10"/>
      <c r="L9" s="10" t="s">
        <v>1144</v>
      </c>
      <c r="M9" s="19" t="s">
        <v>1101</v>
      </c>
      <c r="N9" s="7" t="str">
        <f t="shared" si="0"/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310</v>
      </c>
      <c r="C10" s="10">
        <v>2015</v>
      </c>
      <c r="D10" s="10">
        <v>2052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1104</v>
      </c>
      <c r="K10" s="10"/>
      <c r="L10" s="10" t="s">
        <v>1145</v>
      </c>
      <c r="M10" s="19" t="s">
        <v>1105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165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1106</v>
      </c>
      <c r="C11" s="10">
        <v>1720</v>
      </c>
      <c r="D11" s="10">
        <v>1752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1107</v>
      </c>
      <c r="K11" s="10"/>
      <c r="L11" s="10" t="s">
        <v>1146</v>
      </c>
      <c r="M11" s="19" t="s">
        <v>1108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165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1060</v>
      </c>
      <c r="C12" s="10">
        <v>2100</v>
      </c>
      <c r="D12" s="10">
        <v>2210</v>
      </c>
      <c r="E12" s="11" t="s">
        <v>209</v>
      </c>
      <c r="F12" s="11" t="s">
        <v>1061</v>
      </c>
      <c r="G12" s="11" t="s">
        <v>203</v>
      </c>
      <c r="H12" s="11" t="s">
        <v>430</v>
      </c>
      <c r="I12" s="39"/>
      <c r="J12" s="39" t="s">
        <v>1111</v>
      </c>
      <c r="K12" s="10"/>
      <c r="L12" s="10" t="s">
        <v>1147</v>
      </c>
      <c r="M12" s="19" t="s">
        <v>1112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1134</v>
      </c>
      <c r="Q12" s="29" t="s">
        <v>1091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310</v>
      </c>
      <c r="C13" s="10">
        <v>2036</v>
      </c>
      <c r="D13" s="10">
        <v>2110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1113</v>
      </c>
      <c r="K13" s="10"/>
      <c r="L13" s="10" t="s">
        <v>1148</v>
      </c>
      <c r="M13" s="19" t="s">
        <v>1114</v>
      </c>
      <c r="N13" s="7" t="str">
        <f t="shared" si="0"/>
        <v>武汉威伟机械</v>
      </c>
      <c r="O13" s="26" t="e">
        <f>VLOOKUP(Q13,ch!$A$1:$B$34,2,0)</f>
        <v>#N/A</v>
      </c>
      <c r="P13" s="10" t="s">
        <v>176</v>
      </c>
      <c r="Q13" s="29" t="s">
        <v>1115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310</v>
      </c>
      <c r="C14" s="10">
        <v>2215</v>
      </c>
      <c r="D14" s="10">
        <v>2238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39" t="s">
        <v>1116</v>
      </c>
      <c r="K14" s="10"/>
      <c r="L14" s="10" t="s">
        <v>1149</v>
      </c>
      <c r="M14" s="19" t="s">
        <v>1117</v>
      </c>
      <c r="N14" s="7" t="str">
        <f t="shared" ref="N14" si="4">IF(A14&lt;&gt;"","武汉威伟机械","------")</f>
        <v>武汉威伟机械</v>
      </c>
      <c r="O14" s="26" t="e">
        <f>VLOOKUP(Q14,ch!$A$1:$B$34,2,0)</f>
        <v>#N/A</v>
      </c>
      <c r="P14" s="10" t="s">
        <v>176</v>
      </c>
      <c r="Q14" s="29" t="s">
        <v>1115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1076</v>
      </c>
      <c r="K15" s="10"/>
      <c r="L15" s="10" t="s">
        <v>1150</v>
      </c>
      <c r="M15" s="19" t="s">
        <v>1077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鄂AZR876</v>
      </c>
      <c r="P15" s="10" t="s">
        <v>163</v>
      </c>
      <c r="Q15" s="29" t="s">
        <v>372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1078</v>
      </c>
      <c r="K16" s="10"/>
      <c r="L16" s="10" t="s">
        <v>1151</v>
      </c>
      <c r="M16" s="19" t="s">
        <v>1079</v>
      </c>
      <c r="N16" s="7" t="str">
        <f t="shared" si="8"/>
        <v>武汉威伟机械</v>
      </c>
      <c r="O16" s="26" t="str">
        <f>VLOOKUP(Q16,ch!$A$1:$B$34,2,0)</f>
        <v>鄂AZR876</v>
      </c>
      <c r="P16" s="10" t="s">
        <v>163</v>
      </c>
      <c r="Q16" s="29" t="s">
        <v>372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1080</v>
      </c>
      <c r="K17" s="10"/>
      <c r="L17" s="10" t="s">
        <v>1152</v>
      </c>
      <c r="M17" s="19" t="s">
        <v>1081</v>
      </c>
      <c r="N17" s="7" t="str">
        <f t="shared" si="8"/>
        <v>武汉威伟机械</v>
      </c>
      <c r="O17" s="26" t="str">
        <f>VLOOKUP(Q17,ch!$A$1:$B$34,2,0)</f>
        <v>鄂AZR876</v>
      </c>
      <c r="P17" s="10" t="s">
        <v>163</v>
      </c>
      <c r="Q17" s="29" t="s">
        <v>372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1086</v>
      </c>
      <c r="C18" s="10">
        <v>1202</v>
      </c>
      <c r="D18" s="10">
        <v>1212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1082</v>
      </c>
      <c r="K18" s="10"/>
      <c r="L18" s="10" t="s">
        <v>1153</v>
      </c>
      <c r="M18" s="19" t="s">
        <v>1083</v>
      </c>
      <c r="N18" s="7" t="str">
        <f t="shared" si="8"/>
        <v>武汉威伟机械</v>
      </c>
      <c r="O18" s="26" t="str">
        <f>VLOOKUP(Q18,ch!$A$1:$B$34,2,0)</f>
        <v>鄂AZR876</v>
      </c>
      <c r="P18" s="10" t="s">
        <v>163</v>
      </c>
      <c r="Q18" s="29" t="s">
        <v>372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1086</v>
      </c>
      <c r="C19" s="10">
        <v>1120</v>
      </c>
      <c r="D19" s="10">
        <v>1130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1084</v>
      </c>
      <c r="K19" s="10"/>
      <c r="L19" s="10" t="s">
        <v>1154</v>
      </c>
      <c r="M19" s="19" t="s">
        <v>1085</v>
      </c>
      <c r="N19" s="7" t="str">
        <f t="shared" si="8"/>
        <v>武汉威伟机械</v>
      </c>
      <c r="O19" s="26" t="str">
        <f>VLOOKUP(Q19,ch!$A$1:$B$34,2,0)</f>
        <v>鄂AZR876</v>
      </c>
      <c r="P19" s="10" t="s">
        <v>163</v>
      </c>
      <c r="Q19" s="29" t="s">
        <v>372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1086</v>
      </c>
      <c r="C20" s="10">
        <v>1017</v>
      </c>
      <c r="D20" s="10">
        <v>1027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1087</v>
      </c>
      <c r="K20" s="10"/>
      <c r="L20" s="10" t="s">
        <v>1155</v>
      </c>
      <c r="M20" s="19" t="s">
        <v>1088</v>
      </c>
      <c r="N20" s="7" t="str">
        <f t="shared" si="8"/>
        <v>武汉威伟机械</v>
      </c>
      <c r="O20" s="26" t="str">
        <f>VLOOKUP(Q20,ch!$A$1:$B$34,2,0)</f>
        <v>鄂AZR876</v>
      </c>
      <c r="P20" s="10" t="s">
        <v>163</v>
      </c>
      <c r="Q20" s="29" t="s">
        <v>372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1118</v>
      </c>
      <c r="K21" s="10"/>
      <c r="L21" s="10" t="s">
        <v>1156</v>
      </c>
      <c r="M21" s="19" t="s">
        <v>1119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162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1120</v>
      </c>
      <c r="K22" s="10"/>
      <c r="L22" s="10" t="s">
        <v>1157</v>
      </c>
      <c r="M22" s="19" t="s">
        <v>1121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162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1122</v>
      </c>
      <c r="K23" s="10"/>
      <c r="L23" s="10" t="s">
        <v>1158</v>
      </c>
      <c r="M23" s="19" t="s">
        <v>1123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162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1124</v>
      </c>
      <c r="K24" s="10"/>
      <c r="L24" s="10" t="s">
        <v>1159</v>
      </c>
      <c r="M24" s="19" t="s">
        <v>1125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162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1126</v>
      </c>
      <c r="K25" s="10"/>
      <c r="L25" s="10" t="s">
        <v>1160</v>
      </c>
      <c r="M25" s="19" t="s">
        <v>1127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162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1128</v>
      </c>
      <c r="K26" s="10"/>
      <c r="L26" s="10" t="s">
        <v>1161</v>
      </c>
      <c r="M26" s="19" t="s">
        <v>1129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162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1130</v>
      </c>
      <c r="K27" s="10"/>
      <c r="L27" s="10" t="s">
        <v>1162</v>
      </c>
      <c r="M27" s="19" t="s">
        <v>1131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162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1132</v>
      </c>
      <c r="K28" s="10"/>
      <c r="L28" s="10" t="s">
        <v>1163</v>
      </c>
      <c r="M28" s="19" t="s">
        <v>1133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162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203</v>
      </c>
      <c r="F29" s="56" t="s">
        <v>430</v>
      </c>
      <c r="G29" s="56" t="s">
        <v>209</v>
      </c>
      <c r="H29" s="56" t="s">
        <v>467</v>
      </c>
      <c r="I29" s="57"/>
      <c r="J29" s="57" t="s">
        <v>1168</v>
      </c>
      <c r="K29" s="55"/>
      <c r="L29" s="55"/>
      <c r="M29" s="58" t="s">
        <v>1169</v>
      </c>
      <c r="N29" s="59" t="str">
        <f t="shared" si="8"/>
        <v>武汉威伟机械</v>
      </c>
      <c r="O29" s="60" t="str">
        <f>VLOOKUP(Q29,ch!$A$1:$B$34,2,0)</f>
        <v>鄂AFX299</v>
      </c>
      <c r="P29" s="55" t="s">
        <v>363</v>
      </c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1086</v>
      </c>
      <c r="C30" s="55">
        <v>1052</v>
      </c>
      <c r="D30" s="55">
        <v>1102</v>
      </c>
      <c r="E30" s="56" t="s">
        <v>203</v>
      </c>
      <c r="F30" s="56" t="s">
        <v>430</v>
      </c>
      <c r="G30" s="56" t="s">
        <v>209</v>
      </c>
      <c r="H30" s="56" t="s">
        <v>467</v>
      </c>
      <c r="I30" s="57"/>
      <c r="J30" s="57" t="s">
        <v>1170</v>
      </c>
      <c r="K30" s="55"/>
      <c r="L30" s="55"/>
      <c r="M30" s="58" t="s">
        <v>1171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 t="s">
        <v>363</v>
      </c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185" priority="14"/>
  </conditionalFormatting>
  <conditionalFormatting sqref="M2:M11 M15:M28">
    <cfRule type="duplicateValues" dxfId="184" priority="10"/>
  </conditionalFormatting>
  <conditionalFormatting sqref="I15:M28 I2:M11">
    <cfRule type="duplicateValues" dxfId="183" priority="9"/>
  </conditionalFormatting>
  <conditionalFormatting sqref="I2:J11 I15:J28">
    <cfRule type="duplicateValues" dxfId="182" priority="8"/>
  </conditionalFormatting>
  <conditionalFormatting sqref="M12:M14 M21:M33">
    <cfRule type="duplicateValues" dxfId="181" priority="7"/>
  </conditionalFormatting>
  <conditionalFormatting sqref="I12:M14 I21:M33">
    <cfRule type="duplicateValues" dxfId="180" priority="6"/>
  </conditionalFormatting>
  <conditionalFormatting sqref="I12:J14 I21:J33">
    <cfRule type="duplicateValues" dxfId="179" priority="5"/>
  </conditionalFormatting>
  <conditionalFormatting sqref="M29:M33">
    <cfRule type="duplicateValues" dxfId="178" priority="4"/>
  </conditionalFormatting>
  <conditionalFormatting sqref="I29:M33">
    <cfRule type="duplicateValues" dxfId="177" priority="3"/>
  </conditionalFormatting>
  <conditionalFormatting sqref="I29:J33">
    <cfRule type="duplicateValues" dxfId="176" priority="2"/>
  </conditionalFormatting>
  <conditionalFormatting sqref="L29:L31">
    <cfRule type="duplicateValues" dxfId="17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64"/>
  <sheetViews>
    <sheetView topLeftCell="G16" workbookViewId="0">
      <selection activeCell="K19" sqref="K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234</v>
      </c>
      <c r="C2" s="10">
        <v>1630</v>
      </c>
      <c r="D2" s="10">
        <v>1809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1172</v>
      </c>
      <c r="K2" s="10" t="s">
        <v>1246</v>
      </c>
      <c r="L2" s="10"/>
      <c r="M2" s="19" t="s">
        <v>1173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174</v>
      </c>
      <c r="Q2" s="29" t="s">
        <v>195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234</v>
      </c>
      <c r="C3" s="10">
        <v>1459</v>
      </c>
      <c r="D3" s="10">
        <v>1658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1174</v>
      </c>
      <c r="K3" s="10" t="s">
        <v>1247</v>
      </c>
      <c r="L3" s="10"/>
      <c r="M3" s="19" t="s">
        <v>1175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181</v>
      </c>
      <c r="Q3" s="29" t="s">
        <v>197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234</v>
      </c>
      <c r="C4" s="10">
        <v>1810</v>
      </c>
      <c r="D4" s="10">
        <v>1943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1199</v>
      </c>
      <c r="K4" s="10" t="s">
        <v>1248</v>
      </c>
      <c r="L4" s="10"/>
      <c r="M4" s="19" t="s">
        <v>1200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178</v>
      </c>
      <c r="Q4" s="29" t="s">
        <v>361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1206</v>
      </c>
      <c r="C5" s="10">
        <v>1920</v>
      </c>
      <c r="D5" s="10">
        <v>2102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1207</v>
      </c>
      <c r="K5" s="10" t="s">
        <v>1249</v>
      </c>
      <c r="L5" s="10"/>
      <c r="M5" s="19" t="s">
        <v>1208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166</v>
      </c>
      <c r="Q5" s="29" t="s">
        <v>250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1201</v>
      </c>
      <c r="C6" s="10">
        <v>1929</v>
      </c>
      <c r="D6" s="10">
        <v>2112</v>
      </c>
      <c r="E6" s="11" t="s">
        <v>1202</v>
      </c>
      <c r="F6" s="11" t="s">
        <v>501</v>
      </c>
      <c r="G6" s="11" t="s">
        <v>203</v>
      </c>
      <c r="H6" s="11" t="s">
        <v>430</v>
      </c>
      <c r="I6" s="39"/>
      <c r="J6" s="39" t="s">
        <v>1203</v>
      </c>
      <c r="K6" s="10" t="s">
        <v>1250</v>
      </c>
      <c r="L6" s="64" t="s">
        <v>1204</v>
      </c>
      <c r="M6" s="19" t="s">
        <v>1205</v>
      </c>
      <c r="N6" s="7" t="str">
        <f t="shared" si="8"/>
        <v>武汉威伟机械</v>
      </c>
      <c r="O6" s="26" t="str">
        <f>VLOOKUP(Q6,ch!$A$1:$B$34,2,0)</f>
        <v>鄂AMR731</v>
      </c>
      <c r="P6" s="10" t="s">
        <v>1134</v>
      </c>
      <c r="Q6" s="29" t="s">
        <v>1091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530</v>
      </c>
      <c r="C7" s="10">
        <v>9</v>
      </c>
      <c r="D7" s="10">
        <v>22</v>
      </c>
      <c r="E7" s="11" t="s">
        <v>209</v>
      </c>
      <c r="F7" s="11" t="s">
        <v>467</v>
      </c>
      <c r="G7" s="11" t="s">
        <v>203</v>
      </c>
      <c r="H7" s="11" t="s">
        <v>430</v>
      </c>
      <c r="I7" s="39"/>
      <c r="J7" s="39" t="s">
        <v>1176</v>
      </c>
      <c r="K7" s="10" t="s">
        <v>1251</v>
      </c>
      <c r="L7" s="10"/>
      <c r="M7" s="19" t="s">
        <v>1177</v>
      </c>
      <c r="N7" s="7" t="str">
        <f t="shared" si="4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5"/>
        <v>9.6米</v>
      </c>
      <c r="S7" s="63" t="s">
        <v>1178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1179</v>
      </c>
      <c r="K8" s="10" t="s">
        <v>1252</v>
      </c>
      <c r="L8" s="10"/>
      <c r="M8" s="19" t="s">
        <v>1180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175</v>
      </c>
      <c r="Q8" s="29" t="s">
        <v>239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1181</v>
      </c>
      <c r="C9" s="10">
        <v>1803</v>
      </c>
      <c r="D9" s="10">
        <v>1826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1182</v>
      </c>
      <c r="K9" s="10" t="s">
        <v>1253</v>
      </c>
      <c r="L9" s="10"/>
      <c r="M9" s="19" t="s">
        <v>1183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1184</v>
      </c>
      <c r="C10" s="10">
        <v>1955</v>
      </c>
      <c r="D10" s="10">
        <v>2005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39" t="s">
        <v>1185</v>
      </c>
      <c r="K10" s="10" t="s">
        <v>1254</v>
      </c>
      <c r="L10" s="10"/>
      <c r="M10" s="19" t="s">
        <v>1186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162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39" t="s">
        <v>1187</v>
      </c>
      <c r="K11" s="10" t="s">
        <v>1255</v>
      </c>
      <c r="L11" s="10"/>
      <c r="M11" s="19" t="s">
        <v>1188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162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258</v>
      </c>
      <c r="C12" s="10">
        <v>1215</v>
      </c>
      <c r="D12" s="10">
        <v>1225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1189</v>
      </c>
      <c r="K12" s="10" t="s">
        <v>1256</v>
      </c>
      <c r="L12" s="10"/>
      <c r="M12" s="19" t="s">
        <v>1190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162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288</v>
      </c>
      <c r="C13" s="10">
        <v>1515</v>
      </c>
      <c r="D13" s="10">
        <v>1525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39" t="s">
        <v>1191</v>
      </c>
      <c r="K13" s="10" t="s">
        <v>1257</v>
      </c>
      <c r="L13" s="10"/>
      <c r="M13" s="19" t="s">
        <v>1192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162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288</v>
      </c>
      <c r="C14" s="10">
        <v>1057</v>
      </c>
      <c r="D14" s="10">
        <v>1107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1193</v>
      </c>
      <c r="K14" s="10" t="s">
        <v>1258</v>
      </c>
      <c r="L14" s="10"/>
      <c r="M14" s="19" t="s">
        <v>1194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162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288</v>
      </c>
      <c r="C15" s="10">
        <v>940</v>
      </c>
      <c r="D15" s="10">
        <v>950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1195</v>
      </c>
      <c r="K15" s="10" t="s">
        <v>1259</v>
      </c>
      <c r="L15" s="10"/>
      <c r="M15" s="19" t="s">
        <v>1196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162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258</v>
      </c>
      <c r="C16" s="10">
        <v>50</v>
      </c>
      <c r="D16" s="10">
        <v>107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1197</v>
      </c>
      <c r="K16" s="10" t="s">
        <v>1260</v>
      </c>
      <c r="L16" s="10"/>
      <c r="M16" s="19" t="s">
        <v>1198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162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1209</v>
      </c>
      <c r="C17" s="10">
        <v>2159</v>
      </c>
      <c r="D17" s="10">
        <v>2216</v>
      </c>
      <c r="E17" s="11" t="s">
        <v>209</v>
      </c>
      <c r="F17" s="11" t="s">
        <v>1210</v>
      </c>
      <c r="G17" s="11" t="s">
        <v>203</v>
      </c>
      <c r="H17" s="11" t="s">
        <v>1211</v>
      </c>
      <c r="I17" s="39"/>
      <c r="J17" s="39" t="s">
        <v>1212</v>
      </c>
      <c r="K17" s="10" t="s">
        <v>1261</v>
      </c>
      <c r="L17" s="10"/>
      <c r="M17" s="19" t="s">
        <v>1213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1214</v>
      </c>
      <c r="C18" s="10">
        <v>1026</v>
      </c>
      <c r="D18" s="10">
        <v>1050</v>
      </c>
      <c r="E18" s="11" t="s">
        <v>209</v>
      </c>
      <c r="F18" s="11" t="s">
        <v>1210</v>
      </c>
      <c r="G18" s="11" t="s">
        <v>203</v>
      </c>
      <c r="H18" s="11" t="s">
        <v>1211</v>
      </c>
      <c r="I18" s="39"/>
      <c r="J18" s="39" t="s">
        <v>1215</v>
      </c>
      <c r="K18" s="10" t="s">
        <v>1262</v>
      </c>
      <c r="L18" s="10"/>
      <c r="M18" s="19" t="s">
        <v>1216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183</v>
      </c>
      <c r="Q18" s="29" t="s">
        <v>1217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1218</v>
      </c>
      <c r="C19" s="10">
        <v>2034</v>
      </c>
      <c r="D19" s="10">
        <v>2059</v>
      </c>
      <c r="E19" s="11" t="s">
        <v>209</v>
      </c>
      <c r="F19" s="11" t="s">
        <v>1210</v>
      </c>
      <c r="G19" s="11" t="s">
        <v>203</v>
      </c>
      <c r="H19" s="11" t="s">
        <v>1211</v>
      </c>
      <c r="I19" s="39"/>
      <c r="J19" s="39" t="s">
        <v>1219</v>
      </c>
      <c r="K19" s="10" t="s">
        <v>1263</v>
      </c>
      <c r="L19" s="10"/>
      <c r="M19" s="19" t="s">
        <v>1220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1217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1218</v>
      </c>
      <c r="C20" s="10">
        <v>1922</v>
      </c>
      <c r="D20" s="10">
        <v>1940</v>
      </c>
      <c r="E20" s="11" t="s">
        <v>209</v>
      </c>
      <c r="F20" s="11" t="s">
        <v>1210</v>
      </c>
      <c r="G20" s="11" t="s">
        <v>203</v>
      </c>
      <c r="H20" s="11" t="s">
        <v>1211</v>
      </c>
      <c r="I20" s="39"/>
      <c r="J20" s="39" t="s">
        <v>1221</v>
      </c>
      <c r="K20" s="10" t="s">
        <v>1264</v>
      </c>
      <c r="L20" s="10"/>
      <c r="M20" s="19" t="s">
        <v>1222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183</v>
      </c>
      <c r="Q20" s="29" t="s">
        <v>1217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1223</v>
      </c>
      <c r="C21" s="10">
        <v>2354</v>
      </c>
      <c r="D21" s="10">
        <v>4</v>
      </c>
      <c r="E21" s="11" t="s">
        <v>203</v>
      </c>
      <c r="F21" s="11" t="s">
        <v>1211</v>
      </c>
      <c r="G21" s="11" t="s">
        <v>209</v>
      </c>
      <c r="H21" s="11" t="s">
        <v>983</v>
      </c>
      <c r="I21" s="39"/>
      <c r="J21" s="39" t="s">
        <v>1224</v>
      </c>
      <c r="K21" s="10" t="s">
        <v>1265</v>
      </c>
      <c r="L21" s="10"/>
      <c r="M21" s="19" t="s">
        <v>1225</v>
      </c>
      <c r="N21" s="7" t="str">
        <f t="shared" si="53"/>
        <v>武汉威伟机械</v>
      </c>
      <c r="O21" s="26" t="str">
        <f>VLOOKUP(Q21,ch!$A$1:$B$34,2,0)</f>
        <v>鄂AZR876</v>
      </c>
      <c r="P21" s="10" t="s">
        <v>163</v>
      </c>
      <c r="Q21" s="29" t="s">
        <v>1226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1223</v>
      </c>
      <c r="C22" s="10">
        <v>2324</v>
      </c>
      <c r="D22" s="10">
        <v>2334</v>
      </c>
      <c r="E22" s="11" t="s">
        <v>203</v>
      </c>
      <c r="F22" s="11" t="s">
        <v>1211</v>
      </c>
      <c r="G22" s="11" t="s">
        <v>209</v>
      </c>
      <c r="H22" s="11" t="s">
        <v>983</v>
      </c>
      <c r="I22" s="39"/>
      <c r="J22" s="39" t="s">
        <v>1227</v>
      </c>
      <c r="K22" s="10" t="s">
        <v>1266</v>
      </c>
      <c r="L22" s="10"/>
      <c r="M22" s="19" t="s">
        <v>1228</v>
      </c>
      <c r="N22" s="7" t="str">
        <f t="shared" ref="N22" si="57">IF(A22&lt;&gt;"","武汉威伟机械","------")</f>
        <v>武汉威伟机械</v>
      </c>
      <c r="O22" s="26" t="str">
        <f>VLOOKUP(Q22,ch!$A$1:$B$34,2,0)</f>
        <v>鄂AZR876</v>
      </c>
      <c r="P22" s="10" t="s">
        <v>163</v>
      </c>
      <c r="Q22" s="29" t="s">
        <v>1226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1223</v>
      </c>
      <c r="C23" s="10">
        <v>2116</v>
      </c>
      <c r="D23" s="10">
        <v>2126</v>
      </c>
      <c r="E23" s="11" t="s">
        <v>203</v>
      </c>
      <c r="F23" s="11" t="s">
        <v>1211</v>
      </c>
      <c r="G23" s="11" t="s">
        <v>209</v>
      </c>
      <c r="H23" s="11" t="s">
        <v>983</v>
      </c>
      <c r="I23" s="39"/>
      <c r="J23" s="39" t="s">
        <v>1229</v>
      </c>
      <c r="K23" s="10" t="s">
        <v>1267</v>
      </c>
      <c r="L23" s="10"/>
      <c r="M23" s="19" t="s">
        <v>1230</v>
      </c>
      <c r="N23" s="7" t="str">
        <f t="shared" ref="N23" si="61">IF(A23&lt;&gt;"","武汉威伟机械","------")</f>
        <v>武汉威伟机械</v>
      </c>
      <c r="O23" s="26" t="str">
        <f>VLOOKUP(Q23,ch!$A$1:$B$34,2,0)</f>
        <v>鄂AZR876</v>
      </c>
      <c r="P23" s="10" t="s">
        <v>163</v>
      </c>
      <c r="Q23" s="29" t="s">
        <v>1226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288</v>
      </c>
      <c r="C24" s="10">
        <v>1903</v>
      </c>
      <c r="D24" s="10">
        <v>1913</v>
      </c>
      <c r="E24" s="11" t="s">
        <v>203</v>
      </c>
      <c r="F24" s="11" t="s">
        <v>1211</v>
      </c>
      <c r="G24" s="11" t="s">
        <v>209</v>
      </c>
      <c r="H24" s="11" t="s">
        <v>983</v>
      </c>
      <c r="I24" s="39"/>
      <c r="J24" s="39" t="s">
        <v>1231</v>
      </c>
      <c r="K24" s="10" t="s">
        <v>1268</v>
      </c>
      <c r="L24" s="10"/>
      <c r="M24" s="19" t="s">
        <v>1232</v>
      </c>
      <c r="N24" s="7" t="str">
        <f t="shared" ref="N24" si="65">IF(A24&lt;&gt;"","武汉威伟机械","------")</f>
        <v>武汉威伟机械</v>
      </c>
      <c r="O24" s="26" t="str">
        <f>VLOOKUP(Q24,ch!$A$1:$B$34,2,0)</f>
        <v>鄂AZR876</v>
      </c>
      <c r="P24" s="10" t="s">
        <v>163</v>
      </c>
      <c r="Q24" s="29" t="s">
        <v>1226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288</v>
      </c>
      <c r="C25" s="10">
        <v>1615</v>
      </c>
      <c r="D25" s="10">
        <v>1625</v>
      </c>
      <c r="E25" s="11" t="s">
        <v>203</v>
      </c>
      <c r="F25" s="11" t="s">
        <v>1211</v>
      </c>
      <c r="G25" s="11" t="s">
        <v>209</v>
      </c>
      <c r="H25" s="11" t="s">
        <v>983</v>
      </c>
      <c r="I25" s="39"/>
      <c r="J25" s="39" t="s">
        <v>1233</v>
      </c>
      <c r="K25" s="10" t="s">
        <v>1269</v>
      </c>
      <c r="L25" s="10"/>
      <c r="M25" s="19" t="s">
        <v>1234</v>
      </c>
      <c r="N25" s="7" t="str">
        <f t="shared" ref="N25" si="69">IF(A25&lt;&gt;"","武汉威伟机械","------")</f>
        <v>武汉威伟机械</v>
      </c>
      <c r="O25" s="26" t="str">
        <f>VLOOKUP(Q25,ch!$A$1:$B$34,2,0)</f>
        <v>鄂AZR876</v>
      </c>
      <c r="P25" s="10" t="s">
        <v>163</v>
      </c>
      <c r="Q25" s="29" t="s">
        <v>1226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288</v>
      </c>
      <c r="C26" s="10">
        <v>1217</v>
      </c>
      <c r="D26" s="10">
        <v>1227</v>
      </c>
      <c r="E26" s="11" t="s">
        <v>203</v>
      </c>
      <c r="F26" s="11" t="s">
        <v>1211</v>
      </c>
      <c r="G26" s="11" t="s">
        <v>209</v>
      </c>
      <c r="H26" s="11" t="s">
        <v>983</v>
      </c>
      <c r="I26" s="39"/>
      <c r="J26" s="39" t="s">
        <v>1235</v>
      </c>
      <c r="K26" s="10" t="s">
        <v>1270</v>
      </c>
      <c r="L26" s="10"/>
      <c r="M26" s="19" t="s">
        <v>1236</v>
      </c>
      <c r="N26" s="7" t="str">
        <f t="shared" ref="N26" si="73">IF(A26&lt;&gt;"","武汉威伟机械","------")</f>
        <v>武汉威伟机械</v>
      </c>
      <c r="O26" s="26" t="str">
        <f>VLOOKUP(Q26,ch!$A$1:$B$34,2,0)</f>
        <v>鄂AZR876</v>
      </c>
      <c r="P26" s="10" t="s">
        <v>163</v>
      </c>
      <c r="Q26" s="29" t="s">
        <v>1226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288</v>
      </c>
      <c r="C27" s="10">
        <v>1140</v>
      </c>
      <c r="D27" s="10">
        <v>1150</v>
      </c>
      <c r="E27" s="11" t="s">
        <v>203</v>
      </c>
      <c r="F27" s="11" t="s">
        <v>1211</v>
      </c>
      <c r="G27" s="11" t="s">
        <v>209</v>
      </c>
      <c r="H27" s="11" t="s">
        <v>983</v>
      </c>
      <c r="I27" s="39"/>
      <c r="J27" s="39" t="s">
        <v>1237</v>
      </c>
      <c r="K27" s="10" t="s">
        <v>1271</v>
      </c>
      <c r="L27" s="10"/>
      <c r="M27" s="19" t="s">
        <v>1238</v>
      </c>
      <c r="N27" s="7" t="str">
        <f t="shared" ref="N27" si="77">IF(A27&lt;&gt;"","武汉威伟机械","------")</f>
        <v>武汉威伟机械</v>
      </c>
      <c r="O27" s="26" t="str">
        <f>VLOOKUP(Q27,ch!$A$1:$B$34,2,0)</f>
        <v>鄂AZR876</v>
      </c>
      <c r="P27" s="10" t="s">
        <v>163</v>
      </c>
      <c r="Q27" s="29" t="s">
        <v>1226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288</v>
      </c>
      <c r="C28" s="10">
        <v>1020</v>
      </c>
      <c r="D28" s="10">
        <v>1030</v>
      </c>
      <c r="E28" s="11" t="s">
        <v>203</v>
      </c>
      <c r="F28" s="11" t="s">
        <v>1211</v>
      </c>
      <c r="G28" s="11" t="s">
        <v>209</v>
      </c>
      <c r="H28" s="11" t="s">
        <v>983</v>
      </c>
      <c r="I28" s="39"/>
      <c r="J28" s="39" t="s">
        <v>1239</v>
      </c>
      <c r="K28" s="10" t="s">
        <v>1272</v>
      </c>
      <c r="L28" s="10"/>
      <c r="M28" s="19" t="s">
        <v>1240</v>
      </c>
      <c r="N28" s="7" t="str">
        <f t="shared" ref="N28" si="81">IF(A28&lt;&gt;"","武汉威伟机械","------")</f>
        <v>武汉威伟机械</v>
      </c>
      <c r="O28" s="26" t="str">
        <f>VLOOKUP(Q28,ch!$A$1:$B$34,2,0)</f>
        <v>鄂AZR876</v>
      </c>
      <c r="P28" s="10" t="s">
        <v>163</v>
      </c>
      <c r="Q28" s="29" t="s">
        <v>1226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1223</v>
      </c>
      <c r="C29" s="10">
        <v>2223</v>
      </c>
      <c r="D29" s="10">
        <v>2233</v>
      </c>
      <c r="E29" s="11" t="s">
        <v>203</v>
      </c>
      <c r="F29" s="11" t="s">
        <v>1211</v>
      </c>
      <c r="G29" s="11" t="s">
        <v>209</v>
      </c>
      <c r="H29" s="11" t="s">
        <v>983</v>
      </c>
      <c r="I29" s="39"/>
      <c r="J29" s="39" t="s">
        <v>1241</v>
      </c>
      <c r="K29" s="10" t="s">
        <v>1273</v>
      </c>
      <c r="L29" s="10"/>
      <c r="M29" s="19" t="s">
        <v>1242</v>
      </c>
      <c r="N29" s="7" t="str">
        <f t="shared" ref="N29" si="85">IF(A29&lt;&gt;"","武汉威伟机械","------")</f>
        <v>武汉威伟机械</v>
      </c>
      <c r="O29" s="26" t="e">
        <f>VLOOKUP(Q29,ch!$A$1:$B$34,2,0)</f>
        <v>#N/A</v>
      </c>
      <c r="P29" s="10" t="s">
        <v>176</v>
      </c>
      <c r="Q29" s="29" t="s">
        <v>1243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1209</v>
      </c>
      <c r="C30" s="10">
        <v>1930</v>
      </c>
      <c r="D30" s="10">
        <v>2003</v>
      </c>
      <c r="E30" s="11" t="s">
        <v>209</v>
      </c>
      <c r="F30" s="11" t="s">
        <v>1210</v>
      </c>
      <c r="G30" s="11" t="s">
        <v>203</v>
      </c>
      <c r="H30" s="11" t="s">
        <v>1211</v>
      </c>
      <c r="I30" s="39"/>
      <c r="J30" s="39" t="s">
        <v>1244</v>
      </c>
      <c r="K30" s="10" t="s">
        <v>1274</v>
      </c>
      <c r="L30" s="10"/>
      <c r="M30" s="19" t="s">
        <v>1245</v>
      </c>
      <c r="N30" s="7" t="str">
        <f t="shared" ref="N30" si="89">IF(A30&lt;&gt;"","武汉威伟机械","------")</f>
        <v>武汉威伟机械</v>
      </c>
      <c r="O30" s="26" t="e">
        <f>VLOOKUP(Q30,ch!$A$1:$B$34,2,0)</f>
        <v>#N/A</v>
      </c>
      <c r="P30" s="10" t="s">
        <v>176</v>
      </c>
      <c r="Q30" s="29" t="s">
        <v>1243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174" priority="1"/>
  </conditionalFormatting>
  <conditionalFormatting sqref="I1:M1048576">
    <cfRule type="duplicateValues" dxfId="173" priority="13"/>
  </conditionalFormatting>
  <conditionalFormatting sqref="M2:M64">
    <cfRule type="duplicateValues" dxfId="172" priority="16"/>
  </conditionalFormatting>
  <conditionalFormatting sqref="I2:M64">
    <cfRule type="duplicateValues" dxfId="171" priority="17"/>
  </conditionalFormatting>
  <conditionalFormatting sqref="I2:J64">
    <cfRule type="duplicateValues" dxfId="170" priority="18"/>
  </conditionalFormatting>
  <conditionalFormatting sqref="K2:K6">
    <cfRule type="duplicateValues" dxfId="169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EZ38"/>
  <sheetViews>
    <sheetView topLeftCell="G19" workbookViewId="0">
      <selection activeCell="K31" sqref="K3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1" width="17.375" style="3" customWidth="1"/>
    <col min="12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1275</v>
      </c>
      <c r="K2" s="10" t="s">
        <v>1343</v>
      </c>
      <c r="L2" s="10"/>
      <c r="M2" s="19" t="s">
        <v>1276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1277</v>
      </c>
      <c r="K3" s="10" t="s">
        <v>1344</v>
      </c>
      <c r="L3" s="10"/>
      <c r="M3" s="19" t="s">
        <v>1278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500</v>
      </c>
      <c r="C4" s="10">
        <v>1929</v>
      </c>
      <c r="D4" s="10">
        <v>2115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1279</v>
      </c>
      <c r="K4" s="10" t="s">
        <v>1345</v>
      </c>
      <c r="L4" s="10"/>
      <c r="M4" s="19" t="s">
        <v>1280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 t="s">
        <v>1135</v>
      </c>
      <c r="Q4" s="29" t="s">
        <v>1097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939</v>
      </c>
      <c r="C5" s="10">
        <v>1740</v>
      </c>
      <c r="D5" s="10">
        <v>1920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1300</v>
      </c>
      <c r="K5" s="10" t="s">
        <v>1346</v>
      </c>
      <c r="L5" s="10"/>
      <c r="M5" s="19" t="s">
        <v>1301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 t="s">
        <v>165</v>
      </c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1086</v>
      </c>
      <c r="C6" s="10">
        <v>105</v>
      </c>
      <c r="D6" s="10">
        <v>115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1281</v>
      </c>
      <c r="K6" s="10" t="s">
        <v>1347</v>
      </c>
      <c r="L6" s="10"/>
      <c r="M6" s="19" t="s">
        <v>1282</v>
      </c>
      <c r="N6" s="7" t="str">
        <f t="shared" ref="N6" si="14">IF(A6&lt;&gt;"","武汉威伟机械","------")</f>
        <v>武汉威伟机械</v>
      </c>
      <c r="O6" s="26" t="str">
        <f>VLOOKUP(Q6,ch!$A$1:$B$34,2,0)</f>
        <v>鄂AZR876</v>
      </c>
      <c r="P6" s="10" t="s">
        <v>163</v>
      </c>
      <c r="Q6" s="29" t="s">
        <v>372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1086</v>
      </c>
      <c r="C7" s="10">
        <v>144</v>
      </c>
      <c r="D7" s="10">
        <v>154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1283</v>
      </c>
      <c r="K7" s="10" t="s">
        <v>1348</v>
      </c>
      <c r="L7" s="10"/>
      <c r="M7" s="19" t="s">
        <v>1284</v>
      </c>
      <c r="N7" s="7" t="str">
        <f t="shared" ref="N7" si="15">IF(A7&lt;&gt;"","武汉威伟机械","------")</f>
        <v>武汉威伟机械</v>
      </c>
      <c r="O7" s="26" t="str">
        <f>VLOOKUP(Q7,ch!$A$1:$B$34,2,0)</f>
        <v>鄂AZR876</v>
      </c>
      <c r="P7" s="10" t="s">
        <v>163</v>
      </c>
      <c r="Q7" s="29" t="s">
        <v>372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1285</v>
      </c>
      <c r="K8" s="10" t="s">
        <v>1349</v>
      </c>
      <c r="L8" s="10"/>
      <c r="M8" s="19" t="s">
        <v>1286</v>
      </c>
      <c r="N8" s="7" t="str">
        <f t="shared" ref="N8" si="19">IF(A8&lt;&gt;"","武汉威伟机械","------")</f>
        <v>武汉威伟机械</v>
      </c>
      <c r="O8" s="26" t="str">
        <f>VLOOKUP(Q8,ch!$A$1:$B$34,2,0)</f>
        <v>鄂AZR876</v>
      </c>
      <c r="P8" s="10" t="s">
        <v>163</v>
      </c>
      <c r="Q8" s="29" t="s">
        <v>372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1302</v>
      </c>
      <c r="K9" s="10" t="s">
        <v>1350</v>
      </c>
      <c r="L9" s="10"/>
      <c r="M9" s="19" t="s">
        <v>1290</v>
      </c>
      <c r="N9" s="7" t="str">
        <f t="shared" ref="N9" si="23">IF(A9&lt;&gt;"","武汉威伟机械","------")</f>
        <v>武汉威伟机械</v>
      </c>
      <c r="O9" s="26" t="str">
        <f>VLOOKUP(Q9,ch!$A$1:$B$34,2,0)</f>
        <v>鄂AZR876</v>
      </c>
      <c r="P9" s="10" t="s">
        <v>163</v>
      </c>
      <c r="Q9" s="29" t="s">
        <v>372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1287</v>
      </c>
      <c r="K10" s="10" t="s">
        <v>1351</v>
      </c>
      <c r="L10" s="10"/>
      <c r="M10" s="19" t="s">
        <v>1291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鄂AZR876</v>
      </c>
      <c r="P10" s="10" t="s">
        <v>163</v>
      </c>
      <c r="Q10" s="29" t="s">
        <v>372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1288</v>
      </c>
      <c r="K11" s="10" t="s">
        <v>1352</v>
      </c>
      <c r="L11" s="10"/>
      <c r="M11" s="19" t="s">
        <v>1292</v>
      </c>
      <c r="N11" s="7" t="str">
        <f t="shared" si="27"/>
        <v>武汉威伟机械</v>
      </c>
      <c r="O11" s="26" t="str">
        <f>VLOOKUP(Q11,ch!$A$1:$B$34,2,0)</f>
        <v>鄂AZR876</v>
      </c>
      <c r="P11" s="10" t="s">
        <v>163</v>
      </c>
      <c r="Q11" s="29" t="s">
        <v>372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1289</v>
      </c>
      <c r="K12" s="10" t="s">
        <v>1353</v>
      </c>
      <c r="L12" s="10"/>
      <c r="M12" s="19" t="s">
        <v>1293</v>
      </c>
      <c r="N12" s="7" t="str">
        <f t="shared" si="27"/>
        <v>武汉威伟机械</v>
      </c>
      <c r="O12" s="26" t="str">
        <f>VLOOKUP(Q12,ch!$A$1:$B$34,2,0)</f>
        <v>鄂AZR876</v>
      </c>
      <c r="P12" s="10" t="s">
        <v>163</v>
      </c>
      <c r="Q12" s="29" t="s">
        <v>372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1086</v>
      </c>
      <c r="C13" s="10">
        <v>1921</v>
      </c>
      <c r="D13" s="10">
        <v>1931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1295</v>
      </c>
      <c r="K13" s="10" t="s">
        <v>1354</v>
      </c>
      <c r="L13" s="10"/>
      <c r="M13" s="19" t="s">
        <v>1294</v>
      </c>
      <c r="N13" s="7" t="str">
        <f t="shared" si="27"/>
        <v>武汉威伟机械</v>
      </c>
      <c r="O13" s="26" t="str">
        <f>VLOOKUP(Q13,ch!$A$1:$B$34,2,0)</f>
        <v>鄂AZR876</v>
      </c>
      <c r="P13" s="10" t="s">
        <v>163</v>
      </c>
      <c r="Q13" s="29" t="s">
        <v>372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307</v>
      </c>
      <c r="C14" s="10">
        <v>2010</v>
      </c>
      <c r="D14" s="10">
        <v>2108</v>
      </c>
      <c r="E14" s="11" t="s">
        <v>53</v>
      </c>
      <c r="F14" s="11" t="s">
        <v>517</v>
      </c>
      <c r="G14" s="11" t="s">
        <v>31</v>
      </c>
      <c r="H14" s="11" t="s">
        <v>430</v>
      </c>
      <c r="I14" s="39"/>
      <c r="J14" s="39" t="s">
        <v>1296</v>
      </c>
      <c r="K14" s="10" t="s">
        <v>1355</v>
      </c>
      <c r="L14" s="10"/>
      <c r="M14" s="19" t="s">
        <v>1297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鄂AZR876</v>
      </c>
      <c r="P14" s="10" t="s">
        <v>163</v>
      </c>
      <c r="Q14" s="29" t="s">
        <v>372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278</v>
      </c>
      <c r="C15" s="10">
        <v>1238</v>
      </c>
      <c r="D15" s="10">
        <v>1245</v>
      </c>
      <c r="E15" s="11" t="s">
        <v>53</v>
      </c>
      <c r="F15" s="11" t="s">
        <v>517</v>
      </c>
      <c r="G15" s="11" t="s">
        <v>31</v>
      </c>
      <c r="H15" s="11" t="s">
        <v>430</v>
      </c>
      <c r="I15" s="39"/>
      <c r="J15" s="39" t="s">
        <v>1298</v>
      </c>
      <c r="K15" s="10" t="s">
        <v>1356</v>
      </c>
      <c r="L15" s="10"/>
      <c r="M15" s="19" t="s">
        <v>1299</v>
      </c>
      <c r="N15" s="7" t="str">
        <f t="shared" si="31"/>
        <v>武汉威伟机械</v>
      </c>
      <c r="O15" s="26" t="str">
        <f>VLOOKUP(Q15,ch!$A$1:$B$34,2,0)</f>
        <v>鄂AZV377</v>
      </c>
      <c r="P15" s="10" t="s">
        <v>175</v>
      </c>
      <c r="Q15" s="29" t="s">
        <v>239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307</v>
      </c>
      <c r="C16" s="10">
        <v>2010</v>
      </c>
      <c r="D16" s="10">
        <v>2018</v>
      </c>
      <c r="E16" s="11" t="s">
        <v>53</v>
      </c>
      <c r="F16" s="11" t="s">
        <v>517</v>
      </c>
      <c r="G16" s="11" t="s">
        <v>31</v>
      </c>
      <c r="H16" s="11" t="s">
        <v>430</v>
      </c>
      <c r="I16" s="39"/>
      <c r="J16" s="39" t="s">
        <v>1303</v>
      </c>
      <c r="K16" s="10" t="s">
        <v>1357</v>
      </c>
      <c r="L16" s="10"/>
      <c r="M16" s="19" t="s">
        <v>1305</v>
      </c>
      <c r="N16" s="7" t="str">
        <f t="shared" si="31"/>
        <v>武汉威伟机械</v>
      </c>
      <c r="O16" s="26" t="str">
        <f>VLOOKUP(Q16,ch!$A$1:$B$34,2,0)</f>
        <v>鄂ABY256</v>
      </c>
      <c r="P16" s="10" t="s">
        <v>166</v>
      </c>
      <c r="Q16" s="29" t="s">
        <v>250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16380" s="35" customFormat="1" ht="18.75">
      <c r="A17" s="8">
        <v>43202</v>
      </c>
      <c r="B17" s="10" t="s">
        <v>307</v>
      </c>
      <c r="C17" s="10">
        <v>2220</v>
      </c>
      <c r="D17" s="10">
        <v>2233</v>
      </c>
      <c r="E17" s="11" t="s">
        <v>53</v>
      </c>
      <c r="F17" s="11" t="s">
        <v>517</v>
      </c>
      <c r="G17" s="11" t="s">
        <v>31</v>
      </c>
      <c r="H17" s="11" t="s">
        <v>430</v>
      </c>
      <c r="I17" s="39"/>
      <c r="J17" s="39" t="s">
        <v>1304</v>
      </c>
      <c r="K17" s="10" t="s">
        <v>1358</v>
      </c>
      <c r="L17" s="10"/>
      <c r="M17" s="19" t="s">
        <v>1306</v>
      </c>
      <c r="N17" s="7" t="str">
        <f t="shared" si="31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16380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1307</v>
      </c>
      <c r="K18" s="10" t="s">
        <v>1359</v>
      </c>
      <c r="L18" s="10"/>
      <c r="M18" s="19" t="s">
        <v>1308</v>
      </c>
      <c r="N18" s="7" t="str">
        <f t="shared" si="31"/>
        <v>武汉威伟机械</v>
      </c>
      <c r="O18" s="26" t="str">
        <f>VLOOKUP(Q18,ch!$A$1:$B$34,2,0)</f>
        <v>鄂AZR992</v>
      </c>
      <c r="P18" s="10" t="s">
        <v>183</v>
      </c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16380" s="35" customFormat="1" ht="18.75">
      <c r="A19" s="8">
        <v>43202</v>
      </c>
      <c r="B19" s="10" t="s">
        <v>1181</v>
      </c>
      <c r="C19" s="10">
        <v>1756</v>
      </c>
      <c r="D19" s="10">
        <v>1802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1310</v>
      </c>
      <c r="K19" s="10" t="s">
        <v>1360</v>
      </c>
      <c r="L19" s="10"/>
      <c r="M19" s="19" t="s">
        <v>1309</v>
      </c>
      <c r="N19" s="7" t="str">
        <f t="shared" ref="N19:N23" si="35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1" si="37">SUM(S19:T19)</f>
        <v>14</v>
      </c>
      <c r="V19" s="7" t="str">
        <f t="shared" ref="V19:V23" si="38">IF(A19&lt;&gt;"","分拣摆渡","----")</f>
        <v>分拣摆渡</v>
      </c>
    </row>
    <row r="20" spans="1:16380" s="35" customFormat="1" ht="18.75">
      <c r="A20" s="8">
        <v>43202</v>
      </c>
      <c r="B20" s="10" t="s">
        <v>1313</v>
      </c>
      <c r="C20" s="10">
        <v>2231</v>
      </c>
      <c r="D20" s="10">
        <v>2241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39" t="s">
        <v>1311</v>
      </c>
      <c r="K20" s="10" t="s">
        <v>1361</v>
      </c>
      <c r="L20" s="10"/>
      <c r="M20" s="19" t="s">
        <v>1312</v>
      </c>
      <c r="N20" s="7" t="str">
        <f t="shared" si="35"/>
        <v>武汉威伟机械</v>
      </c>
      <c r="O20" s="26" t="str">
        <f>VLOOKUP(Q20,ch!$A$1:$B$34,2,0)</f>
        <v>鄂ABY277</v>
      </c>
      <c r="P20" s="10" t="s">
        <v>167</v>
      </c>
      <c r="Q20" s="29" t="s">
        <v>191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16380" s="35" customFormat="1" ht="18.75">
      <c r="A21" s="8">
        <v>43202</v>
      </c>
      <c r="B21" s="10" t="s">
        <v>310</v>
      </c>
      <c r="C21" s="10">
        <v>2200</v>
      </c>
      <c r="D21" s="10">
        <v>2213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1314</v>
      </c>
      <c r="K21" s="10" t="s">
        <v>1362</v>
      </c>
      <c r="L21" s="10"/>
      <c r="M21" s="19" t="s">
        <v>1315</v>
      </c>
      <c r="N21" s="7" t="str">
        <f t="shared" si="35"/>
        <v>武汉威伟机械</v>
      </c>
      <c r="O21" s="26" t="str">
        <f>VLOOKUP(Q21,ch!$A$1:$B$34,2,0)</f>
        <v>鄂ABY277</v>
      </c>
      <c r="P21" s="10" t="s">
        <v>167</v>
      </c>
      <c r="Q21" s="29" t="s">
        <v>191</v>
      </c>
      <c r="R21" s="7" t="str">
        <f t="shared" ref="R21:R23" si="39">IF(A21&lt;&gt;"","9.6米","--")</f>
        <v>9.6米</v>
      </c>
      <c r="S21" s="7">
        <v>8</v>
      </c>
      <c r="T21" s="7">
        <v>0</v>
      </c>
      <c r="U21" s="7">
        <f t="shared" si="37"/>
        <v>8</v>
      </c>
      <c r="V21" s="7" t="str">
        <f t="shared" si="38"/>
        <v>分拣摆渡</v>
      </c>
    </row>
    <row r="22" spans="1:16380" s="62" customFormat="1" ht="18.75">
      <c r="A22" s="8">
        <v>43202</v>
      </c>
      <c r="B22" s="10" t="s">
        <v>1086</v>
      </c>
      <c r="C22" s="10">
        <v>2353</v>
      </c>
      <c r="D22" s="10">
        <v>2359</v>
      </c>
      <c r="E22" s="11" t="s">
        <v>31</v>
      </c>
      <c r="F22" s="11" t="s">
        <v>430</v>
      </c>
      <c r="G22" s="11" t="s">
        <v>53</v>
      </c>
      <c r="H22" s="11" t="s">
        <v>467</v>
      </c>
      <c r="I22" s="39"/>
      <c r="J22" s="39" t="s">
        <v>1337</v>
      </c>
      <c r="K22" s="10" t="s">
        <v>1363</v>
      </c>
      <c r="L22" s="26"/>
      <c r="M22" s="29" t="s">
        <v>1338</v>
      </c>
      <c r="N22" s="7" t="str">
        <f t="shared" si="35"/>
        <v>武汉威伟机械</v>
      </c>
      <c r="O22" s="14" t="str">
        <f>VLOOKUP(Q22,ch!$A$1:$B$34,2,0)</f>
        <v>鄂ABY256</v>
      </c>
      <c r="P22" s="14" t="s">
        <v>166</v>
      </c>
      <c r="Q22" s="14" t="s">
        <v>250</v>
      </c>
      <c r="R22" s="7" t="str">
        <f t="shared" si="39"/>
        <v>9.6米</v>
      </c>
      <c r="S22" s="7">
        <v>8</v>
      </c>
      <c r="T22" s="7">
        <v>0</v>
      </c>
      <c r="U22" s="7">
        <f t="shared" ref="U22:U30" si="40">SUM(S22:T22)</f>
        <v>8</v>
      </c>
      <c r="V22" s="35" t="str">
        <f t="shared" si="38"/>
        <v>分拣摆渡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</row>
    <row r="23" spans="1:16380" s="35" customFormat="1" ht="18.75">
      <c r="A23" s="8">
        <v>43202</v>
      </c>
      <c r="B23" s="10" t="s">
        <v>71</v>
      </c>
      <c r="C23" s="10">
        <v>1105</v>
      </c>
      <c r="D23" s="10">
        <v>15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/>
      <c r="J23" s="39" t="s">
        <v>1316</v>
      </c>
      <c r="K23" s="10" t="s">
        <v>1364</v>
      </c>
      <c r="L23" s="10"/>
      <c r="M23" s="19" t="s">
        <v>1317</v>
      </c>
      <c r="N23" s="7" t="str">
        <f t="shared" si="35"/>
        <v>武汉威伟机械</v>
      </c>
      <c r="O23" s="26" t="str">
        <f>VLOOKUP(Q23,ch!$A$1:$B$34,2,0)</f>
        <v>鄂AF1588</v>
      </c>
      <c r="P23" s="10" t="s">
        <v>162</v>
      </c>
      <c r="Q23" s="29" t="s">
        <v>1318</v>
      </c>
      <c r="R23" s="7" t="str">
        <f t="shared" si="39"/>
        <v>9.6米</v>
      </c>
      <c r="S23" s="14">
        <v>13</v>
      </c>
      <c r="T23" s="14">
        <v>0</v>
      </c>
      <c r="U23" s="14">
        <f t="shared" si="40"/>
        <v>13</v>
      </c>
      <c r="V23" s="7" t="str">
        <f t="shared" si="38"/>
        <v>分拣摆渡</v>
      </c>
    </row>
    <row r="24" spans="1:16380" s="35" customFormat="1" ht="18.75">
      <c r="A24" s="8">
        <v>43202</v>
      </c>
      <c r="B24" s="10" t="s">
        <v>71</v>
      </c>
      <c r="C24" s="10">
        <v>1215</v>
      </c>
      <c r="D24" s="10">
        <v>1230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/>
      <c r="J24" s="39" t="s">
        <v>1319</v>
      </c>
      <c r="K24" s="10" t="s">
        <v>1365</v>
      </c>
      <c r="L24" s="10"/>
      <c r="M24" s="19" t="s">
        <v>1320</v>
      </c>
      <c r="N24" s="7" t="str">
        <f t="shared" ref="N24" si="41">IF(A24&lt;&gt;"","武汉威伟机械","------")</f>
        <v>武汉威伟机械</v>
      </c>
      <c r="O24" s="26" t="str">
        <f>VLOOKUP(Q24,ch!$A$1:$B$34,2,0)</f>
        <v>鄂AF1588</v>
      </c>
      <c r="P24" s="10" t="s">
        <v>162</v>
      </c>
      <c r="Q24" s="29" t="s">
        <v>1318</v>
      </c>
      <c r="R24" s="7" t="str">
        <f t="shared" ref="R24" si="42">IF(A24&lt;&gt;"","9.6米","--")</f>
        <v>9.6米</v>
      </c>
      <c r="S24" s="14">
        <v>14</v>
      </c>
      <c r="T24" s="14">
        <v>0</v>
      </c>
      <c r="U24" s="14">
        <f t="shared" si="40"/>
        <v>14</v>
      </c>
      <c r="V24" s="7" t="str">
        <f t="shared" ref="V24" si="43">IF(A24&lt;&gt;"","分拣摆渡","----")</f>
        <v>分拣摆渡</v>
      </c>
    </row>
    <row r="25" spans="1:16380" s="35" customFormat="1" ht="18.75">
      <c r="A25" s="8">
        <v>43202</v>
      </c>
      <c r="B25" s="10" t="s">
        <v>1321</v>
      </c>
      <c r="C25" s="10">
        <v>1509</v>
      </c>
      <c r="D25" s="10">
        <v>1519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/>
      <c r="J25" s="39" t="s">
        <v>1322</v>
      </c>
      <c r="K25" s="10" t="s">
        <v>1366</v>
      </c>
      <c r="L25" s="10"/>
      <c r="M25" s="19" t="s">
        <v>1323</v>
      </c>
      <c r="N25" s="7" t="str">
        <f t="shared" ref="N25" si="44">IF(A25&lt;&gt;"","武汉威伟机械","------")</f>
        <v>武汉威伟机械</v>
      </c>
      <c r="O25" s="26" t="str">
        <f>VLOOKUP(Q25,ch!$A$1:$B$34,2,0)</f>
        <v>鄂AF1588</v>
      </c>
      <c r="P25" s="10" t="s">
        <v>162</v>
      </c>
      <c r="Q25" s="29" t="s">
        <v>1318</v>
      </c>
      <c r="R25" s="7" t="str">
        <f t="shared" ref="R25" si="45">IF(A25&lt;&gt;"","9.6米","--")</f>
        <v>9.6米</v>
      </c>
      <c r="S25" s="14">
        <v>14</v>
      </c>
      <c r="T25" s="14">
        <v>0</v>
      </c>
      <c r="U25" s="14">
        <f t="shared" si="40"/>
        <v>14</v>
      </c>
      <c r="V25" s="7" t="str">
        <f t="shared" ref="V25" si="46">IF(A25&lt;&gt;"","分拣摆渡","----")</f>
        <v>分拣摆渡</v>
      </c>
    </row>
    <row r="26" spans="1:16380" s="35" customFormat="1" ht="18.75">
      <c r="A26" s="8">
        <v>43202</v>
      </c>
      <c r="B26" s="10" t="s">
        <v>89</v>
      </c>
      <c r="C26" s="10">
        <v>1714</v>
      </c>
      <c r="D26" s="10">
        <v>1724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/>
      <c r="J26" s="39" t="s">
        <v>1324</v>
      </c>
      <c r="K26" s="10" t="s">
        <v>1367</v>
      </c>
      <c r="L26" s="10"/>
      <c r="M26" s="19" t="s">
        <v>1325</v>
      </c>
      <c r="N26" s="7" t="str">
        <f t="shared" ref="N26" si="47">IF(A26&lt;&gt;"","武汉威伟机械","------")</f>
        <v>武汉威伟机械</v>
      </c>
      <c r="O26" s="26" t="str">
        <f>VLOOKUP(Q26,ch!$A$1:$B$34,2,0)</f>
        <v>鄂AF1588</v>
      </c>
      <c r="P26" s="10" t="s">
        <v>162</v>
      </c>
      <c r="Q26" s="29" t="s">
        <v>1318</v>
      </c>
      <c r="R26" s="7" t="str">
        <f t="shared" ref="R26" si="48">IF(A26&lt;&gt;"","9.6米","--")</f>
        <v>9.6米</v>
      </c>
      <c r="S26" s="14">
        <v>14</v>
      </c>
      <c r="T26" s="14">
        <v>0</v>
      </c>
      <c r="U26" s="14">
        <f t="shared" si="40"/>
        <v>14</v>
      </c>
      <c r="V26" s="7" t="str">
        <f t="shared" ref="V26" si="49">IF(A26&lt;&gt;"","分拣摆渡","----")</f>
        <v>分拣摆渡</v>
      </c>
    </row>
    <row r="27" spans="1:16380" s="35" customFormat="1" ht="18.75">
      <c r="A27" s="8">
        <v>43202</v>
      </c>
      <c r="B27" s="10" t="s">
        <v>1181</v>
      </c>
      <c r="C27" s="10">
        <v>1811</v>
      </c>
      <c r="D27" s="10">
        <v>1822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/>
      <c r="J27" s="39" t="s">
        <v>1326</v>
      </c>
      <c r="K27" s="10" t="s">
        <v>1368</v>
      </c>
      <c r="L27" s="10"/>
      <c r="M27" s="19" t="s">
        <v>1327</v>
      </c>
      <c r="N27" s="7" t="str">
        <f t="shared" ref="N27" si="50">IF(A27&lt;&gt;"","武汉威伟机械","------")</f>
        <v>武汉威伟机械</v>
      </c>
      <c r="O27" s="26" t="str">
        <f>VLOOKUP(Q27,ch!$A$1:$B$34,2,0)</f>
        <v>鄂AF1588</v>
      </c>
      <c r="P27" s="10" t="s">
        <v>162</v>
      </c>
      <c r="Q27" s="29" t="s">
        <v>1318</v>
      </c>
      <c r="R27" s="7" t="str">
        <f t="shared" ref="R27" si="51">IF(A27&lt;&gt;"","9.6米","--")</f>
        <v>9.6米</v>
      </c>
      <c r="S27" s="14">
        <v>11</v>
      </c>
      <c r="T27" s="14">
        <v>0</v>
      </c>
      <c r="U27" s="14">
        <f t="shared" si="40"/>
        <v>11</v>
      </c>
      <c r="V27" s="7" t="str">
        <f t="shared" ref="V27" si="52">IF(A27&lt;&gt;"","分拣摆渡","----")</f>
        <v>分拣摆渡</v>
      </c>
    </row>
    <row r="28" spans="1:16380" s="35" customFormat="1" ht="18.75">
      <c r="A28" s="8">
        <v>43202</v>
      </c>
      <c r="B28" s="10" t="s">
        <v>1086</v>
      </c>
      <c r="C28" s="10">
        <v>1947</v>
      </c>
      <c r="D28" s="10">
        <v>1957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/>
      <c r="J28" s="39" t="s">
        <v>1328</v>
      </c>
      <c r="K28" s="10" t="s">
        <v>1369</v>
      </c>
      <c r="L28" s="10"/>
      <c r="M28" s="19" t="s">
        <v>1329</v>
      </c>
      <c r="N28" s="7" t="str">
        <f t="shared" ref="N28" si="53">IF(A28&lt;&gt;"","武汉威伟机械","------")</f>
        <v>武汉威伟机械</v>
      </c>
      <c r="O28" s="26" t="str">
        <f>VLOOKUP(Q28,ch!$A$1:$B$34,2,0)</f>
        <v>鄂AF1588</v>
      </c>
      <c r="P28" s="10" t="s">
        <v>162</v>
      </c>
      <c r="Q28" s="29" t="s">
        <v>1318</v>
      </c>
      <c r="R28" s="7" t="str">
        <f t="shared" ref="R28" si="54">IF(A28&lt;&gt;"","9.6米","--")</f>
        <v>9.6米</v>
      </c>
      <c r="S28" s="14">
        <v>14</v>
      </c>
      <c r="T28" s="14">
        <v>0</v>
      </c>
      <c r="U28" s="14">
        <f t="shared" si="40"/>
        <v>14</v>
      </c>
      <c r="V28" s="7" t="str">
        <f t="shared" ref="V28" si="55">IF(A28&lt;&gt;"","分拣摆渡","----")</f>
        <v>分拣摆渡</v>
      </c>
    </row>
    <row r="29" spans="1:16380" s="35" customFormat="1" ht="18.75">
      <c r="A29" s="8">
        <v>43202</v>
      </c>
      <c r="B29" s="10" t="s">
        <v>1086</v>
      </c>
      <c r="C29" s="10">
        <v>2108</v>
      </c>
      <c r="D29" s="10">
        <v>2118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/>
      <c r="J29" s="39" t="s">
        <v>1330</v>
      </c>
      <c r="K29" s="10" t="s">
        <v>1370</v>
      </c>
      <c r="L29" s="10"/>
      <c r="M29" s="19" t="s">
        <v>1331</v>
      </c>
      <c r="N29" s="7" t="str">
        <f t="shared" ref="N29" si="56">IF(A29&lt;&gt;"","武汉威伟机械","------")</f>
        <v>武汉威伟机械</v>
      </c>
      <c r="O29" s="26" t="str">
        <f>VLOOKUP(Q29,ch!$A$1:$B$34,2,0)</f>
        <v>鄂AF1588</v>
      </c>
      <c r="P29" s="10" t="s">
        <v>162</v>
      </c>
      <c r="Q29" s="29" t="s">
        <v>1318</v>
      </c>
      <c r="R29" s="7" t="str">
        <f t="shared" ref="R29" si="57">IF(A29&lt;&gt;"","9.6米","--")</f>
        <v>9.6米</v>
      </c>
      <c r="S29" s="14">
        <v>14</v>
      </c>
      <c r="T29" s="14">
        <v>0</v>
      </c>
      <c r="U29" s="14">
        <f t="shared" si="40"/>
        <v>14</v>
      </c>
      <c r="V29" s="7" t="str">
        <f t="shared" ref="V29" si="58">IF(A29&lt;&gt;"","分拣摆渡","----")</f>
        <v>分拣摆渡</v>
      </c>
    </row>
    <row r="30" spans="1:16380" s="35" customFormat="1" ht="18.75">
      <c r="A30" s="8">
        <v>43202</v>
      </c>
      <c r="B30" s="10" t="s">
        <v>1086</v>
      </c>
      <c r="C30" s="10">
        <v>2155</v>
      </c>
      <c r="D30" s="10">
        <v>2205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/>
      <c r="J30" s="39" t="s">
        <v>1332</v>
      </c>
      <c r="K30" s="10" t="s">
        <v>1371</v>
      </c>
      <c r="L30" s="10"/>
      <c r="M30" s="19" t="s">
        <v>1333</v>
      </c>
      <c r="N30" s="7" t="str">
        <f t="shared" ref="N30:N33" si="59">IF(A30&lt;&gt;"","武汉威伟机械","------")</f>
        <v>武汉威伟机械</v>
      </c>
      <c r="O30" s="26" t="str">
        <f>VLOOKUP(Q30,ch!$A$1:$B$34,2,0)</f>
        <v>鄂AF1588</v>
      </c>
      <c r="P30" s="10" t="s">
        <v>162</v>
      </c>
      <c r="Q30" s="29" t="s">
        <v>1318</v>
      </c>
      <c r="R30" s="7" t="str">
        <f t="shared" ref="R30:R33" si="60">IF(A30&lt;&gt;"","9.6米","--")</f>
        <v>9.6米</v>
      </c>
      <c r="S30" s="14">
        <v>14</v>
      </c>
      <c r="T30" s="14">
        <v>0</v>
      </c>
      <c r="U30" s="14">
        <f t="shared" si="40"/>
        <v>14</v>
      </c>
      <c r="V30" s="7" t="str">
        <f t="shared" ref="V30:V33" si="61">IF(A30&lt;&gt;"","分拣摆渡","----")</f>
        <v>分拣摆渡</v>
      </c>
    </row>
    <row r="31" spans="1:16380" s="35" customFormat="1" ht="18.75">
      <c r="A31" s="8">
        <v>43202</v>
      </c>
      <c r="B31" s="10" t="s">
        <v>1086</v>
      </c>
      <c r="C31" s="10">
        <v>2235</v>
      </c>
      <c r="D31" s="10">
        <v>2245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/>
      <c r="J31" s="39" t="s">
        <v>1339</v>
      </c>
      <c r="K31" s="10" t="s">
        <v>1372</v>
      </c>
      <c r="L31" s="10"/>
      <c r="M31" s="19" t="s">
        <v>1340</v>
      </c>
      <c r="N31" s="7" t="str">
        <f t="shared" ref="N31:N32" si="62">IF(A31&lt;&gt;"","武汉威伟机械","------")</f>
        <v>武汉威伟机械</v>
      </c>
      <c r="O31" s="26" t="str">
        <f>VLOOKUP(Q31,ch!$A$1:$B$34,2,0)</f>
        <v>鄂AF1588</v>
      </c>
      <c r="P31" s="10" t="s">
        <v>162</v>
      </c>
      <c r="Q31" s="29" t="s">
        <v>1318</v>
      </c>
      <c r="R31" s="7" t="str">
        <f t="shared" ref="R31:R32" si="63">IF(A31&lt;&gt;"","9.6米","--")</f>
        <v>9.6米</v>
      </c>
      <c r="S31" s="14">
        <v>14</v>
      </c>
      <c r="T31" s="14">
        <v>0</v>
      </c>
      <c r="U31" s="14">
        <f t="shared" ref="U31:U32" si="64">SUM(S31:T31)</f>
        <v>14</v>
      </c>
      <c r="V31" s="7" t="str">
        <f t="shared" ref="V31:V32" si="65">IF(A31&lt;&gt;"","分拣摆渡","----")</f>
        <v>分拣摆渡</v>
      </c>
    </row>
    <row r="32" spans="1:16380" s="35" customFormat="1" ht="18.75">
      <c r="A32" s="8">
        <v>43202</v>
      </c>
      <c r="B32" s="10" t="s">
        <v>1086</v>
      </c>
      <c r="C32" s="10">
        <v>2341</v>
      </c>
      <c r="D32" s="10">
        <v>2351</v>
      </c>
      <c r="E32" s="11" t="s">
        <v>31</v>
      </c>
      <c r="F32" s="11" t="s">
        <v>430</v>
      </c>
      <c r="G32" s="11" t="s">
        <v>53</v>
      </c>
      <c r="H32" s="11" t="s">
        <v>467</v>
      </c>
      <c r="I32" s="39"/>
      <c r="J32" s="39" t="s">
        <v>1341</v>
      </c>
      <c r="K32" s="10" t="s">
        <v>1373</v>
      </c>
      <c r="L32" s="10"/>
      <c r="M32" s="19" t="s">
        <v>1342</v>
      </c>
      <c r="N32" s="7" t="str">
        <f t="shared" si="62"/>
        <v>武汉威伟机械</v>
      </c>
      <c r="O32" s="26" t="str">
        <f>VLOOKUP(Q32,ch!$A$1:$B$34,2,0)</f>
        <v>鄂AF1588</v>
      </c>
      <c r="P32" s="10" t="s">
        <v>162</v>
      </c>
      <c r="Q32" s="29" t="s">
        <v>1318</v>
      </c>
      <c r="R32" s="7" t="str">
        <f t="shared" si="63"/>
        <v>9.6米</v>
      </c>
      <c r="S32" s="14">
        <v>14</v>
      </c>
      <c r="T32" s="14">
        <v>0</v>
      </c>
      <c r="U32" s="14">
        <f t="shared" si="64"/>
        <v>14</v>
      </c>
      <c r="V32" s="7" t="str">
        <f t="shared" si="65"/>
        <v>分拣摆渡</v>
      </c>
    </row>
    <row r="33" spans="1:22" s="35" customFormat="1" ht="18.75">
      <c r="A33" s="8">
        <v>43202</v>
      </c>
      <c r="B33" s="10" t="s">
        <v>1313</v>
      </c>
      <c r="C33" s="10">
        <v>2329</v>
      </c>
      <c r="D33" s="10">
        <v>2339</v>
      </c>
      <c r="E33" s="11" t="s">
        <v>31</v>
      </c>
      <c r="F33" s="11" t="s">
        <v>430</v>
      </c>
      <c r="G33" s="11" t="s">
        <v>53</v>
      </c>
      <c r="H33" s="11" t="s">
        <v>467</v>
      </c>
      <c r="I33" s="39"/>
      <c r="J33" s="39" t="s">
        <v>1334</v>
      </c>
      <c r="K33" s="10" t="s">
        <v>1374</v>
      </c>
      <c r="L33" s="10"/>
      <c r="M33" s="19" t="s">
        <v>1335</v>
      </c>
      <c r="N33" s="7" t="str">
        <f t="shared" si="59"/>
        <v>武汉威伟机械</v>
      </c>
      <c r="O33" s="26" t="str">
        <f>VLOOKUP(Q33,ch!$A$1:$B$34,2,0)</f>
        <v>鄂ABY277</v>
      </c>
      <c r="P33" s="10" t="s">
        <v>167</v>
      </c>
      <c r="Q33" s="29" t="s">
        <v>1336</v>
      </c>
      <c r="R33" s="7" t="str">
        <f t="shared" si="60"/>
        <v>9.6米</v>
      </c>
      <c r="S33" s="14">
        <v>14</v>
      </c>
      <c r="T33" s="14">
        <v>0</v>
      </c>
      <c r="U33" s="14">
        <f>SUM(S33:T33)</f>
        <v>14</v>
      </c>
      <c r="V33" s="7" t="str">
        <f t="shared" si="61"/>
        <v>分拣摆渡</v>
      </c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</sheetData>
  <phoneticPr fontId="3" type="noConversion"/>
  <conditionalFormatting sqref="K33:K38">
    <cfRule type="duplicateValues" dxfId="168" priority="27"/>
  </conditionalFormatting>
  <conditionalFormatting sqref="I33:M1048576 I1:M1">
    <cfRule type="duplicateValues" dxfId="167" priority="28"/>
  </conditionalFormatting>
  <conditionalFormatting sqref="M33:M38">
    <cfRule type="duplicateValues" dxfId="166" priority="29"/>
  </conditionalFormatting>
  <conditionalFormatting sqref="I33:M38">
    <cfRule type="duplicateValues" dxfId="165" priority="30"/>
  </conditionalFormatting>
  <conditionalFormatting sqref="I33:J38">
    <cfRule type="duplicateValues" dxfId="164" priority="31"/>
  </conditionalFormatting>
  <conditionalFormatting sqref="K10:K21 K23:K32">
    <cfRule type="duplicateValues" dxfId="163" priority="17"/>
  </conditionalFormatting>
  <conditionalFormatting sqref="J9:J13 I2:J9 L2:M9 I10:M21 I22 I23:M32">
    <cfRule type="duplicateValues" dxfId="162" priority="18"/>
  </conditionalFormatting>
  <conditionalFormatting sqref="M2:M21 M23:M32">
    <cfRule type="duplicateValues" dxfId="161" priority="19"/>
  </conditionalFormatting>
  <conditionalFormatting sqref="I10:M21 I22 I23:M32">
    <cfRule type="duplicateValues" dxfId="160" priority="20"/>
  </conditionalFormatting>
  <conditionalFormatting sqref="I2:J21 I22 I23:J32">
    <cfRule type="duplicateValues" dxfId="159" priority="21"/>
  </conditionalFormatting>
  <conditionalFormatting sqref="K2:K9">
    <cfRule type="duplicateValues" dxfId="158" priority="14"/>
  </conditionalFormatting>
  <conditionalFormatting sqref="K2:K9">
    <cfRule type="duplicateValues" dxfId="157" priority="15"/>
  </conditionalFormatting>
  <conditionalFormatting sqref="K2:K9">
    <cfRule type="duplicateValues" dxfId="156" priority="16"/>
  </conditionalFormatting>
  <conditionalFormatting sqref="J1:J21 J23:J1048576">
    <cfRule type="duplicateValues" dxfId="155" priority="13"/>
  </conditionalFormatting>
  <conditionalFormatting sqref="I22">
    <cfRule type="duplicateValues" dxfId="154" priority="11"/>
  </conditionalFormatting>
  <conditionalFormatting sqref="J22">
    <cfRule type="duplicateValues" dxfId="153" priority="5"/>
  </conditionalFormatting>
  <conditionalFormatting sqref="J22">
    <cfRule type="duplicateValues" dxfId="152" priority="6"/>
  </conditionalFormatting>
  <conditionalFormatting sqref="J22">
    <cfRule type="duplicateValues" dxfId="151" priority="7"/>
  </conditionalFormatting>
  <conditionalFormatting sqref="J22">
    <cfRule type="duplicateValues" dxfId="150" priority="4"/>
  </conditionalFormatting>
  <conditionalFormatting sqref="K22">
    <cfRule type="duplicateValues" dxfId="149" priority="3"/>
  </conditionalFormatting>
  <conditionalFormatting sqref="K22">
    <cfRule type="duplicateValues" dxfId="148" priority="2"/>
  </conditionalFormatting>
  <conditionalFormatting sqref="K22">
    <cfRule type="duplicateValues" dxfId="147" priority="1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K263"/>
  <sheetViews>
    <sheetView topLeftCell="F25" workbookViewId="0">
      <selection activeCell="J37" sqref="J3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43203</v>
      </c>
      <c r="B2" s="10" t="s">
        <v>1313</v>
      </c>
      <c r="C2" s="10">
        <v>1720</v>
      </c>
      <c r="D2" s="10">
        <v>1920</v>
      </c>
      <c r="E2" s="11" t="s">
        <v>26</v>
      </c>
      <c r="F2" s="11" t="s">
        <v>251</v>
      </c>
      <c r="G2" s="11" t="s">
        <v>31</v>
      </c>
      <c r="H2" s="11" t="s">
        <v>430</v>
      </c>
      <c r="I2" s="39" t="s">
        <v>1388</v>
      </c>
      <c r="J2" s="40" t="s">
        <v>1449</v>
      </c>
      <c r="K2" s="10"/>
      <c r="L2" s="19" t="s">
        <v>1389</v>
      </c>
      <c r="M2" s="7" t="str">
        <f t="shared" ref="M2:M28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31" si="3">IF(A2&lt;&gt;"","分拣摆渡","----")</f>
        <v>分拣摆渡</v>
      </c>
    </row>
    <row r="3" spans="1:63" s="35" customFormat="1" ht="18.75">
      <c r="A3" s="8">
        <v>43203</v>
      </c>
      <c r="B3" s="10" t="s">
        <v>500</v>
      </c>
      <c r="C3" s="10">
        <v>1929</v>
      </c>
      <c r="D3" s="10">
        <v>2115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1394</v>
      </c>
      <c r="J3" s="40" t="s">
        <v>1450</v>
      </c>
      <c r="K3" s="10"/>
      <c r="L3" s="19" t="s">
        <v>1395</v>
      </c>
      <c r="M3" s="7" t="str">
        <f t="shared" si="0"/>
        <v>武汉威伟机械</v>
      </c>
      <c r="N3" s="26" t="str">
        <f>VLOOKUP(P3,ch!$A$1:$B$34,2,0)</f>
        <v>鄂AQQ353</v>
      </c>
      <c r="O3" s="10" t="s">
        <v>180</v>
      </c>
      <c r="P3" s="29" t="s">
        <v>44</v>
      </c>
      <c r="Q3" s="7" t="str">
        <f t="shared" si="1"/>
        <v>9.6米</v>
      </c>
      <c r="R3" s="14">
        <v>12</v>
      </c>
      <c r="S3" s="14">
        <v>0</v>
      </c>
      <c r="T3" s="14">
        <f t="shared" ref="T3" si="4">SUM(R3:S3)</f>
        <v>12</v>
      </c>
      <c r="U3" s="7" t="str">
        <f t="shared" si="3"/>
        <v>分拣摆渡</v>
      </c>
    </row>
    <row r="4" spans="1:63" s="35" customFormat="1" ht="18.75">
      <c r="A4" s="8">
        <v>43203</v>
      </c>
      <c r="B4" s="10" t="s">
        <v>25</v>
      </c>
      <c r="C4" s="10">
        <v>1920</v>
      </c>
      <c r="D4" s="10">
        <v>2059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1398</v>
      </c>
      <c r="J4" s="40" t="s">
        <v>1451</v>
      </c>
      <c r="K4" s="10"/>
      <c r="L4" s="19" t="s">
        <v>1399</v>
      </c>
      <c r="M4" s="7" t="str">
        <f t="shared" si="0"/>
        <v>武汉威伟机械</v>
      </c>
      <c r="N4" s="26" t="str">
        <f>VLOOKUP(P4,ch!$A$1:$B$34,2,0)</f>
        <v>鄂AMR731</v>
      </c>
      <c r="O4" s="10" t="s">
        <v>1134</v>
      </c>
      <c r="P4" s="29" t="s">
        <v>1091</v>
      </c>
      <c r="Q4" s="7" t="str">
        <f t="shared" si="1"/>
        <v>9.6米</v>
      </c>
      <c r="R4" s="14">
        <v>14</v>
      </c>
      <c r="S4" s="14">
        <v>0</v>
      </c>
      <c r="T4" s="14">
        <f t="shared" ref="T4" si="5">SUM(R4:S4)</f>
        <v>14</v>
      </c>
      <c r="U4" s="7" t="str">
        <f t="shared" si="3"/>
        <v>分拣摆渡</v>
      </c>
    </row>
    <row r="5" spans="1:63" s="35" customFormat="1" ht="18.75">
      <c r="A5" s="8">
        <v>43203</v>
      </c>
      <c r="B5" s="10" t="s">
        <v>234</v>
      </c>
      <c r="C5" s="10">
        <v>1815</v>
      </c>
      <c r="D5" s="10">
        <v>1940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1400</v>
      </c>
      <c r="J5" s="40" t="s">
        <v>1452</v>
      </c>
      <c r="K5" s="10"/>
      <c r="L5" s="19" t="s">
        <v>1401</v>
      </c>
      <c r="M5" s="7" t="str">
        <f t="shared" si="0"/>
        <v>武汉威伟机械</v>
      </c>
      <c r="N5" s="26" t="str">
        <f>VLOOKUP(P5,ch!$A$1:$B$34,2,0)</f>
        <v>鄂AZR876</v>
      </c>
      <c r="O5" s="10" t="s">
        <v>176</v>
      </c>
      <c r="P5" s="29" t="s">
        <v>372</v>
      </c>
      <c r="Q5" s="7" t="str">
        <f t="shared" si="1"/>
        <v>9.6米</v>
      </c>
      <c r="R5" s="14">
        <v>14</v>
      </c>
      <c r="S5" s="14">
        <v>0</v>
      </c>
      <c r="T5" s="14">
        <f t="shared" ref="T5" si="6">SUM(R5:S5)</f>
        <v>14</v>
      </c>
      <c r="U5" s="7" t="str">
        <f t="shared" si="3"/>
        <v>分拣摆渡</v>
      </c>
    </row>
    <row r="6" spans="1:63" s="35" customFormat="1" ht="18.75">
      <c r="A6" s="8">
        <v>43203</v>
      </c>
      <c r="B6" s="10" t="s">
        <v>71</v>
      </c>
      <c r="C6" s="10">
        <v>1630</v>
      </c>
      <c r="D6" s="10">
        <v>1640</v>
      </c>
      <c r="E6" s="11" t="s">
        <v>31</v>
      </c>
      <c r="F6" s="11" t="s">
        <v>430</v>
      </c>
      <c r="G6" s="11" t="s">
        <v>53</v>
      </c>
      <c r="H6" s="11" t="s">
        <v>467</v>
      </c>
      <c r="I6" s="39" t="s">
        <v>1375</v>
      </c>
      <c r="J6" s="40" t="s">
        <v>1453</v>
      </c>
      <c r="K6" s="10"/>
      <c r="L6" s="19" t="s">
        <v>1377</v>
      </c>
      <c r="M6" s="7" t="str">
        <f t="shared" si="0"/>
        <v>武汉威伟机械</v>
      </c>
      <c r="N6" s="26" t="str">
        <f>VLOOKUP(P6,ch!$A$1:$B$34,2,0)</f>
        <v>鄂AF1588</v>
      </c>
      <c r="O6" s="10" t="s">
        <v>162</v>
      </c>
      <c r="P6" s="29" t="s">
        <v>117</v>
      </c>
      <c r="Q6" s="7" t="str">
        <f t="shared" si="1"/>
        <v>9.6米</v>
      </c>
      <c r="R6" s="14">
        <v>14</v>
      </c>
      <c r="S6" s="14">
        <v>0</v>
      </c>
      <c r="T6" s="14">
        <f t="shared" ref="T6:T31" si="7">SUM(R6:S6)</f>
        <v>14</v>
      </c>
      <c r="U6" s="7" t="str">
        <f t="shared" si="3"/>
        <v>分拣摆渡</v>
      </c>
    </row>
    <row r="7" spans="1:63" s="35" customFormat="1" ht="18.75">
      <c r="A7" s="8">
        <v>43203</v>
      </c>
      <c r="B7" s="10" t="s">
        <v>89</v>
      </c>
      <c r="C7" s="10">
        <v>1904</v>
      </c>
      <c r="D7" s="10">
        <v>1914</v>
      </c>
      <c r="E7" s="11" t="s">
        <v>31</v>
      </c>
      <c r="F7" s="11" t="s">
        <v>430</v>
      </c>
      <c r="G7" s="11" t="s">
        <v>53</v>
      </c>
      <c r="H7" s="11" t="s">
        <v>467</v>
      </c>
      <c r="I7" s="39" t="s">
        <v>1378</v>
      </c>
      <c r="J7" s="40" t="s">
        <v>1454</v>
      </c>
      <c r="K7" s="10"/>
      <c r="L7" s="19" t="s">
        <v>1379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11</v>
      </c>
      <c r="S7" s="14">
        <v>0</v>
      </c>
      <c r="T7" s="14">
        <f t="shared" si="7"/>
        <v>11</v>
      </c>
      <c r="U7" s="7" t="str">
        <f t="shared" si="3"/>
        <v>分拣摆渡</v>
      </c>
    </row>
    <row r="8" spans="1:63" s="35" customFormat="1" ht="18.75">
      <c r="A8" s="8">
        <v>43203</v>
      </c>
      <c r="B8" s="10" t="s">
        <v>89</v>
      </c>
      <c r="C8" s="10">
        <v>1045</v>
      </c>
      <c r="D8" s="10">
        <v>1058</v>
      </c>
      <c r="E8" s="11" t="s">
        <v>31</v>
      </c>
      <c r="F8" s="11" t="s">
        <v>430</v>
      </c>
      <c r="G8" s="11" t="s">
        <v>53</v>
      </c>
      <c r="H8" s="11" t="s">
        <v>467</v>
      </c>
      <c r="I8" s="39" t="s">
        <v>1380</v>
      </c>
      <c r="J8" s="40" t="s">
        <v>1455</v>
      </c>
      <c r="K8" s="10"/>
      <c r="L8" s="19" t="s">
        <v>1381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7"/>
        <v>14</v>
      </c>
      <c r="U8" s="7" t="str">
        <f t="shared" si="3"/>
        <v>分拣摆渡</v>
      </c>
    </row>
    <row r="9" spans="1:63" s="35" customFormat="1" ht="18.75">
      <c r="A9" s="8">
        <v>43203</v>
      </c>
      <c r="B9" s="10" t="s">
        <v>89</v>
      </c>
      <c r="C9" s="10">
        <v>928</v>
      </c>
      <c r="D9" s="10">
        <v>938</v>
      </c>
      <c r="E9" s="11" t="s">
        <v>31</v>
      </c>
      <c r="F9" s="11" t="s">
        <v>430</v>
      </c>
      <c r="G9" s="11" t="s">
        <v>53</v>
      </c>
      <c r="H9" s="11" t="s">
        <v>467</v>
      </c>
      <c r="I9" s="39" t="s">
        <v>1382</v>
      </c>
      <c r="J9" s="40" t="s">
        <v>1456</v>
      </c>
      <c r="K9" s="10"/>
      <c r="L9" s="19" t="s">
        <v>1383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7"/>
        <v>14</v>
      </c>
      <c r="U9" s="7" t="str">
        <f t="shared" si="3"/>
        <v>分拣摆渡</v>
      </c>
    </row>
    <row r="10" spans="1:63" s="35" customFormat="1" ht="18.75">
      <c r="A10" s="8">
        <v>43203</v>
      </c>
      <c r="B10" s="10" t="s">
        <v>1086</v>
      </c>
      <c r="C10" s="10">
        <v>116</v>
      </c>
      <c r="D10" s="10">
        <v>126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 t="s">
        <v>1384</v>
      </c>
      <c r="J10" s="40" t="s">
        <v>1457</v>
      </c>
      <c r="K10" s="10"/>
      <c r="L10" s="19" t="s">
        <v>1385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7"/>
        <v>14</v>
      </c>
      <c r="U10" s="7" t="str">
        <f t="shared" si="3"/>
        <v>分拣摆渡</v>
      </c>
    </row>
    <row r="11" spans="1:63" s="35" customFormat="1" ht="18.75">
      <c r="A11" s="8">
        <v>43203</v>
      </c>
      <c r="B11" s="10" t="s">
        <v>1086</v>
      </c>
      <c r="C11" s="10">
        <v>20</v>
      </c>
      <c r="D11" s="10">
        <v>30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 t="s">
        <v>1386</v>
      </c>
      <c r="J11" s="40" t="s">
        <v>1458</v>
      </c>
      <c r="K11" s="10"/>
      <c r="L11" s="19" t="s">
        <v>1387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7"/>
        <v>14</v>
      </c>
      <c r="U11" s="7" t="str">
        <f t="shared" si="3"/>
        <v>分拣摆渡</v>
      </c>
    </row>
    <row r="12" spans="1:63" s="35" customFormat="1" ht="18.75">
      <c r="A12" s="8">
        <v>43203</v>
      </c>
      <c r="B12" s="10" t="s">
        <v>89</v>
      </c>
      <c r="C12" s="10">
        <v>1200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 t="s">
        <v>1390</v>
      </c>
      <c r="J12" s="40" t="s">
        <v>1459</v>
      </c>
      <c r="K12" s="10"/>
      <c r="L12" s="19" t="s">
        <v>1391</v>
      </c>
      <c r="M12" s="7" t="str">
        <f t="shared" si="0"/>
        <v>武汉威伟机械</v>
      </c>
      <c r="N12" s="26" t="str">
        <f>VLOOKUP(P12,ch!$A$1:$B$34,2,0)</f>
        <v>鄂FJU350</v>
      </c>
      <c r="O12" s="10" t="s">
        <v>24</v>
      </c>
      <c r="P12" s="29" t="s">
        <v>48</v>
      </c>
      <c r="Q12" s="7" t="str">
        <f t="shared" si="1"/>
        <v>9.6米</v>
      </c>
      <c r="R12" s="14">
        <v>4</v>
      </c>
      <c r="S12" s="14">
        <v>0</v>
      </c>
      <c r="T12" s="14">
        <f t="shared" si="7"/>
        <v>4</v>
      </c>
      <c r="U12" s="7" t="str">
        <f t="shared" si="3"/>
        <v>分拣摆渡</v>
      </c>
    </row>
    <row r="13" spans="1:63" s="35" customFormat="1" ht="18.75">
      <c r="A13" s="8">
        <v>43203</v>
      </c>
      <c r="B13" s="10" t="s">
        <v>258</v>
      </c>
      <c r="C13" s="10">
        <v>2330</v>
      </c>
      <c r="D13" s="10">
        <v>2340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 t="s">
        <v>1442</v>
      </c>
      <c r="J13" s="40" t="s">
        <v>1460</v>
      </c>
      <c r="K13" s="10"/>
      <c r="L13" s="19" t="s">
        <v>1443</v>
      </c>
      <c r="M13" s="7" t="str">
        <f t="shared" ref="M13" si="8">IF(A13&lt;&gt;"","武汉威伟机械","------")</f>
        <v>武汉威伟机械</v>
      </c>
      <c r="N13" s="26" t="str">
        <f>VLOOKUP(P13,ch!$A$1:$B$34,2,0)</f>
        <v>鄂ABY256</v>
      </c>
      <c r="O13" s="10" t="s">
        <v>166</v>
      </c>
      <c r="P13" s="29" t="s">
        <v>998</v>
      </c>
      <c r="Q13" s="7" t="str">
        <f t="shared" ref="Q13" si="9">IF(A13&lt;&gt;"","9.6米","--")</f>
        <v>9.6米</v>
      </c>
      <c r="R13" s="14">
        <v>14</v>
      </c>
      <c r="S13" s="14">
        <v>0</v>
      </c>
      <c r="T13" s="14">
        <f t="shared" ref="T13" si="10">SUM(R13:S13)</f>
        <v>14</v>
      </c>
      <c r="U13" s="7" t="str">
        <f t="shared" ref="U13" si="11">IF(A13&lt;&gt;"","分拣摆渡","----")</f>
        <v>分拣摆渡</v>
      </c>
    </row>
    <row r="14" spans="1:63" s="35" customFormat="1" ht="18.75">
      <c r="A14" s="8">
        <v>43203</v>
      </c>
      <c r="B14" s="10" t="s">
        <v>258</v>
      </c>
      <c r="C14" s="10">
        <v>2205</v>
      </c>
      <c r="D14" s="10">
        <v>2215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 t="s">
        <v>1444</v>
      </c>
      <c r="J14" s="40" t="s">
        <v>1461</v>
      </c>
      <c r="K14" s="10"/>
      <c r="L14" s="19" t="s">
        <v>1445</v>
      </c>
      <c r="M14" s="7" t="str">
        <f t="shared" ref="M14" si="12">IF(A14&lt;&gt;"","武汉威伟机械","------")</f>
        <v>武汉威伟机械</v>
      </c>
      <c r="N14" s="26" t="str">
        <f>VLOOKUP(P14,ch!$A$1:$B$34,2,0)</f>
        <v>鄂ABY256</v>
      </c>
      <c r="O14" s="10" t="s">
        <v>166</v>
      </c>
      <c r="P14" s="29" t="s">
        <v>998</v>
      </c>
      <c r="Q14" s="7" t="str">
        <f t="shared" ref="Q14" si="13">IF(A14&lt;&gt;"","9.6米","--")</f>
        <v>9.6米</v>
      </c>
      <c r="R14" s="14">
        <v>14</v>
      </c>
      <c r="S14" s="14">
        <v>0</v>
      </c>
      <c r="T14" s="14">
        <f t="shared" ref="T14" si="14">SUM(R14:S14)</f>
        <v>14</v>
      </c>
      <c r="U14" s="7" t="str">
        <f t="shared" ref="U14" si="15">IF(A14&lt;&gt;"","分拣摆渡","----")</f>
        <v>分拣摆渡</v>
      </c>
    </row>
    <row r="15" spans="1:63" s="35" customFormat="1" ht="18.75">
      <c r="A15" s="8">
        <v>43203</v>
      </c>
      <c r="B15" s="10" t="s">
        <v>258</v>
      </c>
      <c r="C15" s="10">
        <v>2255</v>
      </c>
      <c r="D15" s="10">
        <v>2305</v>
      </c>
      <c r="E15" s="11" t="s">
        <v>203</v>
      </c>
      <c r="F15" s="11" t="s">
        <v>1211</v>
      </c>
      <c r="G15" s="11" t="s">
        <v>982</v>
      </c>
      <c r="H15" s="11" t="s">
        <v>983</v>
      </c>
      <c r="I15" s="39" t="s">
        <v>1416</v>
      </c>
      <c r="J15" s="40" t="s">
        <v>1462</v>
      </c>
      <c r="K15" s="10"/>
      <c r="L15" s="19" t="s">
        <v>1417</v>
      </c>
      <c r="M15" s="7" t="str">
        <f>IF(A15&lt;&gt;"","武汉威伟机械","------")</f>
        <v>武汉威伟机械</v>
      </c>
      <c r="N15" s="26" t="str">
        <f>VLOOKUP(P15,ch!$A$1:$B$34,2,0)</f>
        <v>鄂AMT870</v>
      </c>
      <c r="O15" s="10" t="s">
        <v>163</v>
      </c>
      <c r="P15" s="29" t="s">
        <v>1418</v>
      </c>
      <c r="Q15" s="7" t="str">
        <f>IF(A15&lt;&gt;"","9.6米","--")</f>
        <v>9.6米</v>
      </c>
      <c r="R15" s="14">
        <v>13</v>
      </c>
      <c r="S15" s="14">
        <v>0</v>
      </c>
      <c r="T15" s="14">
        <f>SUM(R15:S15)</f>
        <v>13</v>
      </c>
      <c r="U15" s="7" t="str">
        <f>IF(A15&lt;&gt;"","分拣摆渡","----")</f>
        <v>分拣摆渡</v>
      </c>
    </row>
    <row r="16" spans="1:63" s="35" customFormat="1" ht="18.75">
      <c r="A16" s="8">
        <v>43203</v>
      </c>
      <c r="B16" s="10" t="s">
        <v>258</v>
      </c>
      <c r="C16" s="10">
        <v>2134</v>
      </c>
      <c r="D16" s="10">
        <v>2144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 t="s">
        <v>1448</v>
      </c>
      <c r="J16" s="40" t="s">
        <v>1463</v>
      </c>
      <c r="K16" s="10"/>
      <c r="L16" s="19" t="s">
        <v>1419</v>
      </c>
      <c r="M16" s="7" t="str">
        <f>IF(A16&lt;&gt;"","武汉威伟机械","------")</f>
        <v>武汉威伟机械</v>
      </c>
      <c r="N16" s="26" t="str">
        <f>VLOOKUP(P16,ch!$A$1:$B$34,2,0)</f>
        <v>鄂AMT870</v>
      </c>
      <c r="O16" s="10" t="s">
        <v>163</v>
      </c>
      <c r="P16" s="29" t="s">
        <v>1418</v>
      </c>
      <c r="Q16" s="7" t="str">
        <f>IF(A16&lt;&gt;"","9.6米","--")</f>
        <v>9.6米</v>
      </c>
      <c r="R16" s="14">
        <v>14</v>
      </c>
      <c r="S16" s="14">
        <v>0</v>
      </c>
      <c r="T16" s="14">
        <f>SUM(R16:S16)</f>
        <v>14</v>
      </c>
      <c r="U16" s="7" t="str">
        <f>IF(A16&lt;&gt;"","分拣摆渡","----")</f>
        <v>分拣摆渡</v>
      </c>
    </row>
    <row r="17" spans="1:21" s="35" customFormat="1" ht="18.75">
      <c r="A17" s="8">
        <v>43203</v>
      </c>
      <c r="B17" s="10" t="s">
        <v>258</v>
      </c>
      <c r="C17" s="10">
        <v>2134</v>
      </c>
      <c r="D17" s="10">
        <v>2144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 t="s">
        <v>1420</v>
      </c>
      <c r="J17" s="40" t="s">
        <v>1464</v>
      </c>
      <c r="K17" s="10"/>
      <c r="L17" s="19" t="s">
        <v>1421</v>
      </c>
      <c r="M17" s="7" t="str">
        <f t="shared" ref="M17" si="16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1418</v>
      </c>
      <c r="Q17" s="7" t="str">
        <f t="shared" ref="Q17" si="17">IF(A17&lt;&gt;"","9.6米","--")</f>
        <v>9.6米</v>
      </c>
      <c r="R17" s="14">
        <v>14</v>
      </c>
      <c r="S17" s="14">
        <v>0</v>
      </c>
      <c r="T17" s="14">
        <f t="shared" ref="T17" si="18">SUM(R17:S17)</f>
        <v>14</v>
      </c>
      <c r="U17" s="7" t="str">
        <f t="shared" ref="U17" si="19">IF(A17&lt;&gt;"","分拣摆渡","----")</f>
        <v>分拣摆渡</v>
      </c>
    </row>
    <row r="18" spans="1:21" s="35" customFormat="1" ht="18.75">
      <c r="A18" s="8">
        <v>43203</v>
      </c>
      <c r="B18" s="10" t="s">
        <v>1422</v>
      </c>
      <c r="C18" s="10">
        <v>1800</v>
      </c>
      <c r="D18" s="10">
        <v>1810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 t="s">
        <v>1423</v>
      </c>
      <c r="J18" s="40" t="s">
        <v>1465</v>
      </c>
      <c r="K18" s="10"/>
      <c r="L18" s="19" t="s">
        <v>1424</v>
      </c>
      <c r="M18" s="7" t="str">
        <f t="shared" ref="M18" si="20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1418</v>
      </c>
      <c r="Q18" s="7" t="str">
        <f t="shared" ref="Q18" si="21">IF(A18&lt;&gt;"","9.6米","--")</f>
        <v>9.6米</v>
      </c>
      <c r="R18" s="14">
        <v>12</v>
      </c>
      <c r="S18" s="14">
        <v>0</v>
      </c>
      <c r="T18" s="14">
        <f t="shared" ref="T18" si="22">SUM(R18:S18)</f>
        <v>12</v>
      </c>
      <c r="U18" s="7" t="str">
        <f t="shared" ref="U18" si="23">IF(A18&lt;&gt;"","分拣摆渡","----")</f>
        <v>分拣摆渡</v>
      </c>
    </row>
    <row r="19" spans="1:21" s="35" customFormat="1" ht="18.75">
      <c r="A19" s="8">
        <v>43203</v>
      </c>
      <c r="B19" s="10" t="s">
        <v>1184</v>
      </c>
      <c r="C19" s="10">
        <v>1549</v>
      </c>
      <c r="D19" s="10">
        <v>1604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 t="s">
        <v>1425</v>
      </c>
      <c r="J19" s="40" t="s">
        <v>1466</v>
      </c>
      <c r="K19" s="10"/>
      <c r="L19" s="19" t="s">
        <v>1426</v>
      </c>
      <c r="M19" s="7" t="str">
        <f t="shared" ref="M19" si="24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1418</v>
      </c>
      <c r="Q19" s="7" t="str">
        <f t="shared" ref="Q19" si="25">IF(A19&lt;&gt;"","9.6米","--")</f>
        <v>9.6米</v>
      </c>
      <c r="R19" s="14">
        <v>13</v>
      </c>
      <c r="S19" s="14">
        <v>0</v>
      </c>
      <c r="T19" s="14">
        <f t="shared" ref="T19" si="26">SUM(R19:S19)</f>
        <v>13</v>
      </c>
      <c r="U19" s="7" t="str">
        <f t="shared" ref="U19" si="27">IF(A19&lt;&gt;"","分拣摆渡","----")</f>
        <v>分拣摆渡</v>
      </c>
    </row>
    <row r="20" spans="1:21" s="35" customFormat="1" ht="18.75">
      <c r="A20" s="8">
        <v>43203</v>
      </c>
      <c r="B20" s="10" t="s">
        <v>1184</v>
      </c>
      <c r="C20" s="10">
        <v>1152</v>
      </c>
      <c r="D20" s="10">
        <v>1202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 t="s">
        <v>1427</v>
      </c>
      <c r="J20" s="40" t="s">
        <v>1467</v>
      </c>
      <c r="K20" s="10"/>
      <c r="L20" s="19" t="s">
        <v>1428</v>
      </c>
      <c r="M20" s="7" t="str">
        <f t="shared" ref="M20" si="28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1418</v>
      </c>
      <c r="Q20" s="7" t="str">
        <f t="shared" ref="Q20" si="29">IF(A20&lt;&gt;"","9.6米","--")</f>
        <v>9.6米</v>
      </c>
      <c r="R20" s="14">
        <v>11</v>
      </c>
      <c r="S20" s="14">
        <v>0</v>
      </c>
      <c r="T20" s="14">
        <f t="shared" ref="T20" si="30">SUM(R20:S20)</f>
        <v>11</v>
      </c>
      <c r="U20" s="7" t="str">
        <f t="shared" ref="U20" si="31">IF(A20&lt;&gt;"","分拣摆渡","----")</f>
        <v>分拣摆渡</v>
      </c>
    </row>
    <row r="21" spans="1:21" s="35" customFormat="1" ht="18.75">
      <c r="A21" s="8">
        <v>43203</v>
      </c>
      <c r="B21" s="10" t="s">
        <v>1086</v>
      </c>
      <c r="C21" s="10">
        <v>31</v>
      </c>
      <c r="D21" s="10">
        <v>41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 t="s">
        <v>1429</v>
      </c>
      <c r="J21" s="40" t="s">
        <v>1468</v>
      </c>
      <c r="K21" s="10"/>
      <c r="L21" s="19" t="s">
        <v>1430</v>
      </c>
      <c r="M21" s="7" t="str">
        <f t="shared" ref="M21" si="32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1418</v>
      </c>
      <c r="Q21" s="7" t="str">
        <f t="shared" ref="Q21" si="33">IF(A21&lt;&gt;"","9.6米","--")</f>
        <v>9.6米</v>
      </c>
      <c r="R21" s="14">
        <v>10</v>
      </c>
      <c r="S21" s="14">
        <v>0</v>
      </c>
      <c r="T21" s="14">
        <f t="shared" ref="T21" si="34">SUM(R21:S21)</f>
        <v>10</v>
      </c>
      <c r="U21" s="7" t="str">
        <f t="shared" ref="U21" si="35">IF(A21&lt;&gt;"","分拣摆渡","----")</f>
        <v>分拣摆渡</v>
      </c>
    </row>
    <row r="22" spans="1:21" s="35" customFormat="1" ht="18.75">
      <c r="A22" s="8">
        <v>43203</v>
      </c>
      <c r="B22" s="10" t="s">
        <v>1181</v>
      </c>
      <c r="C22" s="10">
        <v>1</v>
      </c>
      <c r="D22" s="10">
        <v>18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 t="s">
        <v>1431</v>
      </c>
      <c r="J22" s="40" t="s">
        <v>1469</v>
      </c>
      <c r="K22" s="10"/>
      <c r="L22" s="19" t="s">
        <v>1432</v>
      </c>
      <c r="M22" s="7" t="str">
        <f t="shared" ref="M22" si="36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1418</v>
      </c>
      <c r="Q22" s="7" t="str">
        <f t="shared" ref="Q22" si="37">IF(A22&lt;&gt;"","9.6米","--")</f>
        <v>9.6米</v>
      </c>
      <c r="R22" s="14">
        <v>9</v>
      </c>
      <c r="S22" s="14">
        <v>0</v>
      </c>
      <c r="T22" s="14">
        <f t="shared" ref="T22" si="38">SUM(R22:S22)</f>
        <v>9</v>
      </c>
      <c r="U22" s="7" t="str">
        <f t="shared" ref="U22" si="39">IF(A22&lt;&gt;"","分拣摆渡","----")</f>
        <v>分拣摆渡</v>
      </c>
    </row>
    <row r="23" spans="1:21" s="35" customFormat="1" ht="18.75">
      <c r="A23" s="8">
        <v>43203</v>
      </c>
      <c r="B23" s="10" t="s">
        <v>258</v>
      </c>
      <c r="C23" s="10">
        <v>2052</v>
      </c>
      <c r="D23" s="10">
        <v>2102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 t="s">
        <v>1396</v>
      </c>
      <c r="J23" s="40" t="s">
        <v>1470</v>
      </c>
      <c r="K23" s="10"/>
      <c r="L23" s="19" t="s">
        <v>1397</v>
      </c>
      <c r="M23" s="7" t="str">
        <f>IF(A23&lt;&gt;"","武汉威伟机械","------")</f>
        <v>武汉威伟机械</v>
      </c>
      <c r="N23" s="26" t="str">
        <f>VLOOKUP(P23,ch!$A$1:$B$34,2,0)</f>
        <v>鄂AZR876</v>
      </c>
      <c r="O23" s="10" t="s">
        <v>176</v>
      </c>
      <c r="P23" s="29" t="s">
        <v>372</v>
      </c>
      <c r="Q23" s="7" t="str">
        <f>IF(A23&lt;&gt;"","9.6米","--")</f>
        <v>9.6米</v>
      </c>
      <c r="R23" s="14">
        <v>14</v>
      </c>
      <c r="S23" s="14">
        <v>0</v>
      </c>
      <c r="T23" s="14">
        <f>SUM(R23:S23)</f>
        <v>14</v>
      </c>
      <c r="U23" s="7" t="str">
        <f>IF(A23&lt;&gt;"","分拣摆渡","----")</f>
        <v>分拣摆渡</v>
      </c>
    </row>
    <row r="24" spans="1:21" s="35" customFormat="1" ht="18.75">
      <c r="A24" s="8">
        <v>43203</v>
      </c>
      <c r="B24" s="10" t="s">
        <v>89</v>
      </c>
      <c r="C24" s="10">
        <v>1004</v>
      </c>
      <c r="D24" s="10">
        <v>1010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 t="s">
        <v>1402</v>
      </c>
      <c r="J24" s="40" t="s">
        <v>1471</v>
      </c>
      <c r="K24" s="10"/>
      <c r="L24" s="19" t="s">
        <v>1403</v>
      </c>
      <c r="M24" s="7" t="str">
        <f>IF(A24&lt;&gt;"","武汉威伟机械","------")</f>
        <v>武汉威伟机械</v>
      </c>
      <c r="N24" s="26" t="str">
        <f>VLOOKUP(P24,ch!$A$1:$B$34,2,0)</f>
        <v>鄂AAW309</v>
      </c>
      <c r="O24" s="10" t="s">
        <v>165</v>
      </c>
      <c r="P24" s="29" t="s">
        <v>144</v>
      </c>
      <c r="Q24" s="7" t="str">
        <f>IF(A24&lt;&gt;"","9.6米","--")</f>
        <v>9.6米</v>
      </c>
      <c r="R24" s="14">
        <v>14</v>
      </c>
      <c r="S24" s="14">
        <v>0</v>
      </c>
      <c r="T24" s="14">
        <f>SUM(R24:S24)</f>
        <v>14</v>
      </c>
      <c r="U24" s="7" t="str">
        <f>IF(A24&lt;&gt;"","分拣摆渡","----")</f>
        <v>分拣摆渡</v>
      </c>
    </row>
    <row r="25" spans="1:21" s="35" customFormat="1" ht="18.75">
      <c r="A25" s="8">
        <v>43203</v>
      </c>
      <c r="B25" s="10" t="s">
        <v>89</v>
      </c>
      <c r="C25" s="10">
        <v>1126</v>
      </c>
      <c r="D25" s="10">
        <v>1136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 t="s">
        <v>1404</v>
      </c>
      <c r="J25" s="40" t="s">
        <v>1472</v>
      </c>
      <c r="K25" s="10"/>
      <c r="L25" s="19" t="s">
        <v>1405</v>
      </c>
      <c r="M25" s="7" t="str">
        <f>IF(A25&lt;&gt;"","武汉威伟机械","------")</f>
        <v>武汉威伟机械</v>
      </c>
      <c r="N25" s="26" t="str">
        <f>VLOOKUP(P25,ch!$A$1:$B$34,2,0)</f>
        <v>鄂AAW309</v>
      </c>
      <c r="O25" s="10" t="s">
        <v>165</v>
      </c>
      <c r="P25" s="29" t="s">
        <v>144</v>
      </c>
      <c r="Q25" s="7" t="str">
        <f>IF(A25&lt;&gt;"","9.6米","--")</f>
        <v>9.6米</v>
      </c>
      <c r="R25" s="14">
        <v>14</v>
      </c>
      <c r="S25" s="14">
        <v>0</v>
      </c>
      <c r="T25" s="14">
        <f>SUM(R25:S25)</f>
        <v>14</v>
      </c>
      <c r="U25" s="7" t="str">
        <f>IF(A25&lt;&gt;"","分拣摆渡","----")</f>
        <v>分拣摆渡</v>
      </c>
    </row>
    <row r="26" spans="1:21" s="35" customFormat="1" ht="18.75">
      <c r="A26" s="8">
        <v>43203</v>
      </c>
      <c r="B26" s="10" t="s">
        <v>1086</v>
      </c>
      <c r="C26" s="10">
        <v>113</v>
      </c>
      <c r="D26" s="10">
        <v>123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 t="s">
        <v>1410</v>
      </c>
      <c r="J26" s="40" t="s">
        <v>1473</v>
      </c>
      <c r="K26" s="10"/>
      <c r="L26" s="19" t="s">
        <v>1411</v>
      </c>
      <c r="M26" s="7" t="str">
        <f>IF(A26&lt;&gt;"","武汉威伟机械","------")</f>
        <v>武汉威伟机械</v>
      </c>
      <c r="N26" s="26" t="str">
        <f>VLOOKUP(P26,ch!$A$1:$B$34,2,0)</f>
        <v>鄂AHB101</v>
      </c>
      <c r="O26" s="10" t="s">
        <v>168</v>
      </c>
      <c r="P26" s="29" t="s">
        <v>51</v>
      </c>
      <c r="Q26" s="7" t="str">
        <f>IF(A26&lt;&gt;"","9.6米","--")</f>
        <v>9.6米</v>
      </c>
      <c r="R26" s="14">
        <v>12</v>
      </c>
      <c r="S26" s="14">
        <v>0</v>
      </c>
      <c r="T26" s="14">
        <f>SUM(R26:S26)</f>
        <v>12</v>
      </c>
      <c r="U26" s="7" t="str">
        <f>IF(A26&lt;&gt;"","分拣摆渡","----")</f>
        <v>分拣摆渡</v>
      </c>
    </row>
    <row r="27" spans="1:21" s="35" customFormat="1" ht="18.75">
      <c r="A27" s="8">
        <v>43203</v>
      </c>
      <c r="B27" s="10" t="s">
        <v>71</v>
      </c>
      <c r="C27" s="10">
        <v>1334</v>
      </c>
      <c r="D27" s="10">
        <v>1344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1412</v>
      </c>
      <c r="J27" s="40" t="s">
        <v>1474</v>
      </c>
      <c r="K27" s="10"/>
      <c r="L27" s="19" t="s">
        <v>1413</v>
      </c>
      <c r="M27" s="7" t="str">
        <f t="shared" ref="M27" si="40">IF(A27&lt;&gt;"","武汉威伟机械","------")</f>
        <v>武汉威伟机械</v>
      </c>
      <c r="N27" s="26" t="str">
        <f>VLOOKUP(P27,ch!$A$1:$B$34,2,0)</f>
        <v>鄂AHB101</v>
      </c>
      <c r="O27" s="10" t="s">
        <v>168</v>
      </c>
      <c r="P27" s="29" t="s">
        <v>51</v>
      </c>
      <c r="Q27" s="7" t="str">
        <f>IF(A27&lt;&gt;"","9.6米","--")</f>
        <v>9.6米</v>
      </c>
      <c r="R27" s="14">
        <v>13</v>
      </c>
      <c r="S27" s="14">
        <v>0</v>
      </c>
      <c r="T27" s="14">
        <f>SUM(R27:S27)</f>
        <v>13</v>
      </c>
      <c r="U27" s="7" t="str">
        <f>IF(A27&lt;&gt;"","分拣摆渡","----")</f>
        <v>分拣摆渡</v>
      </c>
    </row>
    <row r="28" spans="1:21" s="35" customFormat="1" ht="18.75">
      <c r="A28" s="8">
        <v>43203</v>
      </c>
      <c r="B28" s="10" t="s">
        <v>278</v>
      </c>
      <c r="C28" s="10">
        <v>1635</v>
      </c>
      <c r="D28" s="10">
        <v>1702</v>
      </c>
      <c r="E28" s="11" t="s">
        <v>53</v>
      </c>
      <c r="F28" s="11" t="s">
        <v>517</v>
      </c>
      <c r="G28" s="11" t="s">
        <v>31</v>
      </c>
      <c r="H28" s="11" t="s">
        <v>430</v>
      </c>
      <c r="I28" s="39" t="s">
        <v>1392</v>
      </c>
      <c r="J28" s="40" t="s">
        <v>1475</v>
      </c>
      <c r="K28" s="10"/>
      <c r="L28" s="19" t="s">
        <v>1393</v>
      </c>
      <c r="M28" s="7" t="str">
        <f t="shared" si="0"/>
        <v>武汉威伟机械</v>
      </c>
      <c r="N28" s="26" t="str">
        <f>VLOOKUP(P28,ch!$A$1:$B$34,2,0)</f>
        <v>鄂AZV377</v>
      </c>
      <c r="O28" s="10" t="s">
        <v>175</v>
      </c>
      <c r="P28" s="29" t="s">
        <v>239</v>
      </c>
      <c r="Q28" s="7" t="str">
        <f t="shared" si="1"/>
        <v>9.6米</v>
      </c>
      <c r="R28" s="14">
        <v>13</v>
      </c>
      <c r="S28" s="14">
        <v>0</v>
      </c>
      <c r="T28" s="14">
        <f t="shared" si="7"/>
        <v>13</v>
      </c>
      <c r="U28" s="7" t="str">
        <f t="shared" si="3"/>
        <v>分拣摆渡</v>
      </c>
    </row>
    <row r="29" spans="1:21" s="35" customFormat="1" ht="18.75">
      <c r="A29" s="8">
        <v>43203</v>
      </c>
      <c r="B29" s="10" t="s">
        <v>278</v>
      </c>
      <c r="C29" s="10">
        <v>1213</v>
      </c>
      <c r="D29" s="10">
        <v>1223</v>
      </c>
      <c r="E29" s="11" t="s">
        <v>53</v>
      </c>
      <c r="F29" s="11" t="s">
        <v>517</v>
      </c>
      <c r="G29" s="11" t="s">
        <v>31</v>
      </c>
      <c r="H29" s="11" t="s">
        <v>430</v>
      </c>
      <c r="I29" s="39" t="s">
        <v>1406</v>
      </c>
      <c r="J29" s="40" t="s">
        <v>1476</v>
      </c>
      <c r="K29" s="10"/>
      <c r="L29" s="19" t="s">
        <v>1407</v>
      </c>
      <c r="M29" s="7" t="str">
        <f t="shared" ref="M29:M30" si="41">IF(A29&lt;&gt;"","武汉威伟机械","------")</f>
        <v>武汉威伟机械</v>
      </c>
      <c r="N29" s="26" t="str">
        <f>VLOOKUP(P29,ch!$A$1:$B$34,2,0)</f>
        <v>鄂AAW309</v>
      </c>
      <c r="O29" s="10" t="s">
        <v>165</v>
      </c>
      <c r="P29" s="29" t="s">
        <v>144</v>
      </c>
      <c r="Q29" s="7" t="str">
        <f t="shared" si="1"/>
        <v>9.6米</v>
      </c>
      <c r="R29" s="14">
        <v>12</v>
      </c>
      <c r="S29" s="14">
        <v>0</v>
      </c>
      <c r="T29" s="14">
        <f t="shared" si="7"/>
        <v>12</v>
      </c>
      <c r="U29" s="7" t="str">
        <f t="shared" si="3"/>
        <v>分拣摆渡</v>
      </c>
    </row>
    <row r="30" spans="1:21" s="35" customFormat="1" ht="18.75">
      <c r="A30" s="8">
        <v>43203</v>
      </c>
      <c r="B30" s="10" t="s">
        <v>1181</v>
      </c>
      <c r="C30" s="10">
        <v>1447</v>
      </c>
      <c r="D30" s="10">
        <v>1525</v>
      </c>
      <c r="E30" s="11" t="s">
        <v>53</v>
      </c>
      <c r="F30" s="11" t="s">
        <v>517</v>
      </c>
      <c r="G30" s="11" t="s">
        <v>31</v>
      </c>
      <c r="H30" s="11" t="s">
        <v>430</v>
      </c>
      <c r="I30" s="39" t="s">
        <v>1408</v>
      </c>
      <c r="J30" s="40" t="s">
        <v>1477</v>
      </c>
      <c r="K30" s="10"/>
      <c r="L30" s="19" t="s">
        <v>1409</v>
      </c>
      <c r="M30" s="7" t="str">
        <f t="shared" si="41"/>
        <v>武汉威伟机械</v>
      </c>
      <c r="N30" s="26" t="str">
        <f>VLOOKUP(P30,ch!$A$1:$B$34,2,0)</f>
        <v>鄂AAW309</v>
      </c>
      <c r="O30" s="10" t="s">
        <v>165</v>
      </c>
      <c r="P30" s="29" t="s">
        <v>144</v>
      </c>
      <c r="Q30" s="7" t="str">
        <f t="shared" si="1"/>
        <v>9.6米</v>
      </c>
      <c r="R30" s="14">
        <v>13</v>
      </c>
      <c r="S30" s="14">
        <v>0</v>
      </c>
      <c r="T30" s="14">
        <f t="shared" si="7"/>
        <v>13</v>
      </c>
      <c r="U30" s="7" t="str">
        <f t="shared" si="3"/>
        <v>分拣摆渡</v>
      </c>
    </row>
    <row r="31" spans="1:21" s="35" customFormat="1" ht="18.75">
      <c r="A31" s="8">
        <v>43203</v>
      </c>
      <c r="B31" s="10" t="s">
        <v>310</v>
      </c>
      <c r="C31" s="10">
        <v>2020</v>
      </c>
      <c r="D31" s="10">
        <v>2118</v>
      </c>
      <c r="E31" s="11" t="s">
        <v>53</v>
      </c>
      <c r="F31" s="11" t="s">
        <v>517</v>
      </c>
      <c r="G31" s="11" t="s">
        <v>31</v>
      </c>
      <c r="H31" s="11" t="s">
        <v>430</v>
      </c>
      <c r="I31" s="39" t="s">
        <v>1414</v>
      </c>
      <c r="J31" s="40" t="s">
        <v>1478</v>
      </c>
      <c r="K31" s="10"/>
      <c r="L31" s="19" t="s">
        <v>1415</v>
      </c>
      <c r="M31" s="7" t="str">
        <f t="shared" ref="M31" si="42">IF(A31&lt;&gt;"","武汉威伟机械","------")</f>
        <v>武汉威伟机械</v>
      </c>
      <c r="N31" s="26" t="str">
        <f>VLOOKUP(P31,ch!$A$1:$B$34,2,0)</f>
        <v>鄂AHB101</v>
      </c>
      <c r="O31" s="10" t="s">
        <v>168</v>
      </c>
      <c r="P31" s="29" t="s">
        <v>51</v>
      </c>
      <c r="Q31" s="7" t="str">
        <f t="shared" si="1"/>
        <v>9.6米</v>
      </c>
      <c r="R31" s="14">
        <v>12</v>
      </c>
      <c r="S31" s="14">
        <v>0</v>
      </c>
      <c r="T31" s="14">
        <f t="shared" si="7"/>
        <v>12</v>
      </c>
      <c r="U31" s="7" t="str">
        <f t="shared" si="3"/>
        <v>分拣摆渡</v>
      </c>
    </row>
    <row r="32" spans="1:21" s="35" customFormat="1" ht="18.75">
      <c r="A32" s="8">
        <v>43203</v>
      </c>
      <c r="B32" s="10" t="s">
        <v>1433</v>
      </c>
      <c r="C32" s="10">
        <v>1754</v>
      </c>
      <c r="D32" s="10">
        <v>1818</v>
      </c>
      <c r="E32" s="11" t="s">
        <v>53</v>
      </c>
      <c r="F32" s="11" t="s">
        <v>517</v>
      </c>
      <c r="G32" s="11" t="s">
        <v>31</v>
      </c>
      <c r="H32" s="11" t="s">
        <v>430</v>
      </c>
      <c r="I32" s="39" t="s">
        <v>1434</v>
      </c>
      <c r="J32" s="40" t="s">
        <v>1479</v>
      </c>
      <c r="K32" s="10"/>
      <c r="L32" s="19" t="s">
        <v>1435</v>
      </c>
      <c r="M32" s="7" t="str">
        <f t="shared" ref="M32" si="43">IF(A32&lt;&gt;"","武汉威伟机械","------")</f>
        <v>武汉威伟机械</v>
      </c>
      <c r="N32" s="26" t="str">
        <f>VLOOKUP(P32,ch!$A$1:$B$34,2,0)</f>
        <v>鄂AZR992</v>
      </c>
      <c r="O32" s="10" t="s">
        <v>183</v>
      </c>
      <c r="P32" s="29" t="s">
        <v>107</v>
      </c>
      <c r="Q32" s="7" t="str">
        <f t="shared" ref="Q32" si="44">IF(A32&lt;&gt;"","9.6米","--")</f>
        <v>9.6米</v>
      </c>
      <c r="R32" s="14">
        <v>14</v>
      </c>
      <c r="S32" s="14">
        <v>0</v>
      </c>
      <c r="T32" s="14">
        <f t="shared" ref="T32" si="45">SUM(R32:S32)</f>
        <v>14</v>
      </c>
      <c r="U32" s="7" t="str">
        <f t="shared" ref="U32" si="46">IF(A32&lt;&gt;"","分拣摆渡","----")</f>
        <v>分拣摆渡</v>
      </c>
    </row>
    <row r="33" spans="1:21" s="35" customFormat="1" ht="18.75">
      <c r="A33" s="8">
        <v>43203</v>
      </c>
      <c r="B33" s="10" t="s">
        <v>1209</v>
      </c>
      <c r="C33" s="10">
        <v>2200</v>
      </c>
      <c r="D33" s="10">
        <v>2211</v>
      </c>
      <c r="E33" s="11" t="s">
        <v>53</v>
      </c>
      <c r="F33" s="11" t="s">
        <v>517</v>
      </c>
      <c r="G33" s="11" t="s">
        <v>31</v>
      </c>
      <c r="H33" s="11" t="s">
        <v>430</v>
      </c>
      <c r="I33" s="39" t="s">
        <v>1436</v>
      </c>
      <c r="J33" s="40" t="s">
        <v>1480</v>
      </c>
      <c r="K33" s="10"/>
      <c r="L33" s="19" t="s">
        <v>1437</v>
      </c>
      <c r="M33" s="7" t="str">
        <f t="shared" ref="M33" si="47">IF(A33&lt;&gt;"","武汉威伟机械","------")</f>
        <v>武汉威伟机械</v>
      </c>
      <c r="N33" s="26" t="str">
        <f>VLOOKUP(P33,ch!$A$1:$B$34,2,0)</f>
        <v>鄂AZR992</v>
      </c>
      <c r="O33" s="10" t="s">
        <v>183</v>
      </c>
      <c r="P33" s="29" t="s">
        <v>107</v>
      </c>
      <c r="Q33" s="7" t="str">
        <f t="shared" ref="Q33" si="48">IF(A33&lt;&gt;"","9.6米","--")</f>
        <v>9.6米</v>
      </c>
      <c r="R33" s="14">
        <v>6</v>
      </c>
      <c r="S33" s="14">
        <v>0</v>
      </c>
      <c r="T33" s="14">
        <f t="shared" ref="T33" si="49">SUM(R33:S33)</f>
        <v>6</v>
      </c>
      <c r="U33" s="7" t="str">
        <f t="shared" ref="U33" si="50">IF(A33&lt;&gt;"","分拣摆渡","----")</f>
        <v>分拣摆渡</v>
      </c>
    </row>
    <row r="34" spans="1:21" s="35" customFormat="1" ht="18.75">
      <c r="A34" s="8">
        <v>43203</v>
      </c>
      <c r="B34" s="10" t="s">
        <v>1060</v>
      </c>
      <c r="C34" s="10">
        <v>1427</v>
      </c>
      <c r="D34" s="10">
        <v>1438</v>
      </c>
      <c r="E34" s="11" t="s">
        <v>53</v>
      </c>
      <c r="F34" s="11" t="s">
        <v>1061</v>
      </c>
      <c r="G34" s="11" t="s">
        <v>31</v>
      </c>
      <c r="H34" s="11" t="s">
        <v>430</v>
      </c>
      <c r="I34" s="39" t="s">
        <v>1438</v>
      </c>
      <c r="J34" s="40" t="s">
        <v>1481</v>
      </c>
      <c r="K34" s="10"/>
      <c r="L34" s="19" t="s">
        <v>1439</v>
      </c>
      <c r="M34" s="7" t="str">
        <f t="shared" ref="M34" si="51">IF(A34&lt;&gt;"","武汉威伟机械","------")</f>
        <v>武汉威伟机械</v>
      </c>
      <c r="N34" s="26" t="str">
        <f>VLOOKUP(P34,ch!$A$1:$B$34,2,0)</f>
        <v>鄂AZR992</v>
      </c>
      <c r="O34" s="10" t="s">
        <v>183</v>
      </c>
      <c r="P34" s="29" t="s">
        <v>107</v>
      </c>
      <c r="Q34" s="7" t="str">
        <f t="shared" ref="Q34" si="52">IF(A34&lt;&gt;"","9.6米","--")</f>
        <v>9.6米</v>
      </c>
      <c r="R34" s="14">
        <v>13</v>
      </c>
      <c r="S34" s="14">
        <v>0</v>
      </c>
      <c r="T34" s="14">
        <f t="shared" ref="T34" si="53">SUM(R34:S34)</f>
        <v>13</v>
      </c>
      <c r="U34" s="7" t="str">
        <f t="shared" ref="U34" si="54">IF(A34&lt;&gt;"","分拣摆渡","----")</f>
        <v>分拣摆渡</v>
      </c>
    </row>
    <row r="35" spans="1:21" s="35" customFormat="1" ht="18.75">
      <c r="A35" s="8">
        <v>43203</v>
      </c>
      <c r="B35" s="10" t="s">
        <v>310</v>
      </c>
      <c r="C35" s="10">
        <v>1945</v>
      </c>
      <c r="D35" s="10">
        <v>2046</v>
      </c>
      <c r="E35" s="11" t="s">
        <v>53</v>
      </c>
      <c r="F35" s="11" t="s">
        <v>517</v>
      </c>
      <c r="G35" s="11" t="s">
        <v>31</v>
      </c>
      <c r="H35" s="11" t="s">
        <v>430</v>
      </c>
      <c r="I35" s="39" t="s">
        <v>1440</v>
      </c>
      <c r="J35" s="40" t="s">
        <v>1482</v>
      </c>
      <c r="K35" s="10"/>
      <c r="L35" s="19" t="s">
        <v>1441</v>
      </c>
      <c r="M35" s="7" t="str">
        <f t="shared" ref="M35:M36" si="55">IF(A35&lt;&gt;"","武汉威伟机械","------")</f>
        <v>武汉威伟机械</v>
      </c>
      <c r="N35" s="26" t="str">
        <f>VLOOKUP(P35,ch!$A$1:$B$34,2,0)</f>
        <v>鄂AZR992</v>
      </c>
      <c r="O35" s="10" t="s">
        <v>183</v>
      </c>
      <c r="P35" s="29" t="s">
        <v>107</v>
      </c>
      <c r="Q35" s="7" t="str">
        <f t="shared" ref="Q35:Q36" si="56">IF(A35&lt;&gt;"","9.6米","--")</f>
        <v>9.6米</v>
      </c>
      <c r="R35" s="14">
        <v>11</v>
      </c>
      <c r="S35" s="14">
        <v>0</v>
      </c>
      <c r="T35" s="14">
        <f t="shared" ref="T35:T36" si="57">SUM(R35:S35)</f>
        <v>11</v>
      </c>
      <c r="U35" s="7" t="str">
        <f t="shared" ref="U35:U36" si="58">IF(A35&lt;&gt;"","分拣摆渡","----")</f>
        <v>分拣摆渡</v>
      </c>
    </row>
    <row r="36" spans="1:21" s="35" customFormat="1" ht="18.75">
      <c r="A36" s="8">
        <v>43203</v>
      </c>
      <c r="B36" s="10" t="s">
        <v>1086</v>
      </c>
      <c r="C36" s="10">
        <v>43</v>
      </c>
      <c r="D36" s="10">
        <v>53</v>
      </c>
      <c r="E36" s="11" t="s">
        <v>203</v>
      </c>
      <c r="F36" s="11" t="s">
        <v>430</v>
      </c>
      <c r="G36" s="11" t="s">
        <v>209</v>
      </c>
      <c r="H36" s="11" t="s">
        <v>467</v>
      </c>
      <c r="I36" s="39" t="s">
        <v>1446</v>
      </c>
      <c r="J36" s="40" t="s">
        <v>1483</v>
      </c>
      <c r="K36" s="10"/>
      <c r="L36" s="19" t="s">
        <v>1447</v>
      </c>
      <c r="M36" s="7" t="str">
        <f t="shared" si="55"/>
        <v>武汉威伟机械</v>
      </c>
      <c r="N36" s="26" t="str">
        <f>VLOOKUP(P36,ch!$A$1:$B$34,2,0)</f>
        <v>鄂ABY256</v>
      </c>
      <c r="O36" s="10" t="s">
        <v>166</v>
      </c>
      <c r="P36" s="29" t="s">
        <v>998</v>
      </c>
      <c r="Q36" s="7" t="str">
        <f t="shared" si="56"/>
        <v>9.6米</v>
      </c>
      <c r="R36" s="14">
        <v>9</v>
      </c>
      <c r="S36" s="14">
        <v>0</v>
      </c>
      <c r="T36" s="14">
        <f t="shared" si="57"/>
        <v>9</v>
      </c>
      <c r="U36" s="7" t="str">
        <f t="shared" si="58"/>
        <v>分拣摆渡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  <row r="231" spans="1:21" s="35" customFormat="1" ht="18.75">
      <c r="A231" s="8"/>
      <c r="B231" s="10"/>
      <c r="C231" s="10"/>
      <c r="D231" s="10"/>
      <c r="E231" s="11"/>
      <c r="F231" s="11"/>
      <c r="G231" s="11"/>
      <c r="H231" s="11"/>
      <c r="I231" s="39"/>
      <c r="J231" s="39"/>
      <c r="K231" s="10"/>
      <c r="L231" s="19"/>
      <c r="M231" s="7"/>
      <c r="N231" s="26"/>
      <c r="O231" s="10"/>
      <c r="P231" s="29"/>
      <c r="Q231" s="7"/>
      <c r="R231" s="14"/>
      <c r="S231" s="14"/>
      <c r="T231" s="14"/>
      <c r="U231" s="7"/>
    </row>
    <row r="232" spans="1:21" s="35" customFormat="1" ht="18.75">
      <c r="A232" s="8"/>
      <c r="B232" s="10"/>
      <c r="C232" s="10"/>
      <c r="D232" s="10"/>
      <c r="E232" s="11"/>
      <c r="F232" s="11"/>
      <c r="G232" s="11"/>
      <c r="H232" s="11"/>
      <c r="I232" s="39"/>
      <c r="J232" s="39"/>
      <c r="K232" s="10"/>
      <c r="L232" s="19"/>
      <c r="M232" s="7"/>
      <c r="N232" s="26"/>
      <c r="O232" s="10"/>
      <c r="P232" s="29"/>
      <c r="Q232" s="7"/>
      <c r="R232" s="14"/>
      <c r="S232" s="14"/>
      <c r="T232" s="14"/>
      <c r="U232" s="7"/>
    </row>
    <row r="233" spans="1:21" s="35" customFormat="1" ht="18.75">
      <c r="A233" s="8"/>
      <c r="B233" s="10"/>
      <c r="C233" s="10"/>
      <c r="D233" s="10"/>
      <c r="E233" s="11"/>
      <c r="F233" s="11"/>
      <c r="G233" s="11"/>
      <c r="H233" s="11"/>
      <c r="I233" s="39"/>
      <c r="J233" s="39"/>
      <c r="K233" s="10"/>
      <c r="L233" s="19"/>
      <c r="M233" s="7"/>
      <c r="N233" s="26"/>
      <c r="O233" s="10"/>
      <c r="P233" s="29"/>
      <c r="Q233" s="7"/>
      <c r="R233" s="14"/>
      <c r="S233" s="14"/>
      <c r="T233" s="14"/>
      <c r="U233" s="7"/>
    </row>
    <row r="234" spans="1:21" s="35" customFormat="1" ht="18.75">
      <c r="A234" s="8"/>
      <c r="B234" s="10"/>
      <c r="C234" s="10"/>
      <c r="D234" s="10"/>
      <c r="E234" s="11"/>
      <c r="F234" s="11"/>
      <c r="G234" s="11"/>
      <c r="H234" s="11"/>
      <c r="I234" s="39"/>
      <c r="J234" s="39"/>
      <c r="K234" s="10"/>
      <c r="L234" s="19"/>
      <c r="M234" s="7"/>
      <c r="N234" s="26"/>
      <c r="O234" s="10"/>
      <c r="P234" s="29"/>
      <c r="Q234" s="7"/>
      <c r="R234" s="14"/>
      <c r="S234" s="14"/>
      <c r="T234" s="14"/>
      <c r="U234" s="7"/>
    </row>
    <row r="235" spans="1:21" s="35" customFormat="1" ht="18.75">
      <c r="A235" s="8"/>
      <c r="B235" s="10"/>
      <c r="C235" s="10"/>
      <c r="D235" s="10"/>
      <c r="E235" s="11"/>
      <c r="F235" s="11"/>
      <c r="G235" s="11"/>
      <c r="H235" s="11"/>
      <c r="I235" s="39"/>
      <c r="J235" s="39"/>
      <c r="K235" s="10"/>
      <c r="L235" s="19"/>
      <c r="M235" s="7"/>
      <c r="N235" s="26"/>
      <c r="O235" s="10"/>
      <c r="P235" s="29"/>
      <c r="Q235" s="7"/>
      <c r="R235" s="14"/>
      <c r="S235" s="14"/>
      <c r="T235" s="14"/>
      <c r="U235" s="7"/>
    </row>
    <row r="236" spans="1:21" s="35" customFormat="1" ht="18.75">
      <c r="A236" s="8"/>
      <c r="B236" s="10"/>
      <c r="C236" s="10"/>
      <c r="D236" s="10"/>
      <c r="E236" s="11"/>
      <c r="F236" s="11"/>
      <c r="G236" s="11"/>
      <c r="H236" s="11"/>
      <c r="I236" s="39"/>
      <c r="J236" s="39"/>
      <c r="K236" s="10"/>
      <c r="L236" s="19"/>
      <c r="M236" s="7"/>
      <c r="N236" s="26"/>
      <c r="O236" s="10"/>
      <c r="P236" s="29"/>
      <c r="Q236" s="7"/>
      <c r="R236" s="14"/>
      <c r="S236" s="14"/>
      <c r="T236" s="14"/>
      <c r="U236" s="7"/>
    </row>
    <row r="237" spans="1:21" s="35" customFormat="1" ht="18.75">
      <c r="A237" s="8"/>
      <c r="B237" s="10"/>
      <c r="C237" s="10"/>
      <c r="D237" s="10"/>
      <c r="E237" s="11"/>
      <c r="F237" s="11"/>
      <c r="G237" s="11"/>
      <c r="H237" s="11"/>
      <c r="I237" s="39"/>
      <c r="J237" s="39"/>
      <c r="K237" s="10"/>
      <c r="L237" s="19"/>
      <c r="M237" s="7"/>
      <c r="N237" s="26"/>
      <c r="O237" s="10"/>
      <c r="P237" s="29"/>
      <c r="Q237" s="7"/>
      <c r="R237" s="14"/>
      <c r="S237" s="14"/>
      <c r="T237" s="14"/>
      <c r="U237" s="7"/>
    </row>
    <row r="238" spans="1:21" s="35" customFormat="1" ht="18.75">
      <c r="A238" s="8"/>
      <c r="B238" s="10"/>
      <c r="C238" s="10"/>
      <c r="D238" s="10"/>
      <c r="E238" s="11"/>
      <c r="F238" s="11"/>
      <c r="G238" s="11"/>
      <c r="H238" s="11"/>
      <c r="I238" s="39"/>
      <c r="J238" s="39"/>
      <c r="K238" s="10"/>
      <c r="L238" s="19"/>
      <c r="M238" s="7"/>
      <c r="N238" s="26"/>
      <c r="O238" s="10"/>
      <c r="P238" s="29"/>
      <c r="Q238" s="7"/>
      <c r="R238" s="14"/>
      <c r="S238" s="14"/>
      <c r="T238" s="14"/>
      <c r="U238" s="7"/>
    </row>
    <row r="239" spans="1:21" s="35" customFormat="1" ht="18.75">
      <c r="A239" s="8"/>
      <c r="B239" s="10"/>
      <c r="C239" s="10"/>
      <c r="D239" s="10"/>
      <c r="E239" s="11"/>
      <c r="F239" s="11"/>
      <c r="G239" s="11"/>
      <c r="H239" s="11"/>
      <c r="I239" s="39"/>
      <c r="J239" s="39"/>
      <c r="K239" s="10"/>
      <c r="L239" s="19"/>
      <c r="M239" s="7"/>
      <c r="N239" s="26"/>
      <c r="O239" s="10"/>
      <c r="P239" s="29"/>
      <c r="Q239" s="7"/>
      <c r="R239" s="14"/>
      <c r="S239" s="14"/>
      <c r="T239" s="14"/>
      <c r="U239" s="7"/>
    </row>
    <row r="240" spans="1:21" s="35" customFormat="1" ht="18.75">
      <c r="A240" s="8"/>
      <c r="B240" s="10"/>
      <c r="C240" s="10"/>
      <c r="D240" s="10"/>
      <c r="E240" s="11"/>
      <c r="F240" s="11"/>
      <c r="G240" s="11"/>
      <c r="H240" s="11"/>
      <c r="I240" s="39"/>
      <c r="J240" s="39"/>
      <c r="K240" s="10"/>
      <c r="L240" s="19"/>
      <c r="M240" s="7"/>
      <c r="N240" s="26"/>
      <c r="O240" s="10"/>
      <c r="P240" s="29"/>
      <c r="Q240" s="7"/>
      <c r="R240" s="14"/>
      <c r="S240" s="14"/>
      <c r="T240" s="14"/>
      <c r="U240" s="7"/>
    </row>
    <row r="241" spans="1:21" s="35" customFormat="1" ht="18.75">
      <c r="A241" s="8"/>
      <c r="B241" s="10"/>
      <c r="C241" s="10"/>
      <c r="D241" s="10"/>
      <c r="E241" s="11"/>
      <c r="F241" s="11"/>
      <c r="G241" s="11"/>
      <c r="H241" s="11"/>
      <c r="I241" s="39"/>
      <c r="J241" s="39"/>
      <c r="K241" s="10"/>
      <c r="L241" s="19"/>
      <c r="M241" s="7"/>
      <c r="N241" s="26"/>
      <c r="O241" s="10"/>
      <c r="P241" s="29"/>
      <c r="Q241" s="7"/>
      <c r="R241" s="14"/>
      <c r="S241" s="14"/>
      <c r="T241" s="14"/>
      <c r="U241" s="7"/>
    </row>
    <row r="242" spans="1:21" s="35" customFormat="1" ht="18.75">
      <c r="A242" s="8"/>
      <c r="B242" s="10"/>
      <c r="C242" s="10"/>
      <c r="D242" s="10"/>
      <c r="E242" s="11"/>
      <c r="F242" s="11"/>
      <c r="G242" s="11"/>
      <c r="H242" s="11"/>
      <c r="I242" s="39"/>
      <c r="J242" s="39"/>
      <c r="K242" s="10"/>
      <c r="L242" s="19"/>
      <c r="M242" s="7"/>
      <c r="N242" s="26"/>
      <c r="O242" s="10"/>
      <c r="P242" s="29"/>
      <c r="Q242" s="7"/>
      <c r="R242" s="14"/>
      <c r="S242" s="14"/>
      <c r="T242" s="14"/>
      <c r="U242" s="7"/>
    </row>
    <row r="243" spans="1:21" s="35" customFormat="1" ht="18.75">
      <c r="A243" s="8"/>
      <c r="B243" s="10"/>
      <c r="C243" s="10"/>
      <c r="D243" s="10"/>
      <c r="E243" s="11"/>
      <c r="F243" s="11"/>
      <c r="G243" s="11"/>
      <c r="H243" s="11"/>
      <c r="I243" s="39"/>
      <c r="J243" s="39"/>
      <c r="K243" s="10"/>
      <c r="L243" s="19"/>
      <c r="M243" s="7"/>
      <c r="N243" s="26"/>
      <c r="O243" s="10"/>
      <c r="P243" s="29"/>
      <c r="Q243" s="7"/>
      <c r="R243" s="14"/>
      <c r="S243" s="14"/>
      <c r="T243" s="14"/>
      <c r="U243" s="7"/>
    </row>
    <row r="244" spans="1:21" s="35" customFormat="1" ht="18.75">
      <c r="A244" s="8"/>
      <c r="B244" s="10"/>
      <c r="C244" s="10"/>
      <c r="D244" s="10"/>
      <c r="E244" s="11"/>
      <c r="F244" s="11"/>
      <c r="G244" s="11"/>
      <c r="H244" s="11"/>
      <c r="I244" s="39"/>
      <c r="J244" s="39"/>
      <c r="K244" s="10"/>
      <c r="L244" s="19"/>
      <c r="M244" s="7"/>
      <c r="N244" s="26"/>
      <c r="O244" s="10"/>
      <c r="P244" s="29"/>
      <c r="Q244" s="7"/>
      <c r="R244" s="14"/>
      <c r="S244" s="14"/>
      <c r="T244" s="14"/>
      <c r="U244" s="7"/>
    </row>
    <row r="245" spans="1:21" s="35" customFormat="1" ht="18.75">
      <c r="A245" s="8"/>
      <c r="B245" s="10"/>
      <c r="C245" s="10"/>
      <c r="D245" s="10"/>
      <c r="E245" s="11"/>
      <c r="F245" s="11"/>
      <c r="G245" s="11"/>
      <c r="H245" s="11"/>
      <c r="I245" s="39"/>
      <c r="J245" s="39"/>
      <c r="K245" s="10"/>
      <c r="L245" s="19"/>
      <c r="M245" s="7"/>
      <c r="N245" s="26"/>
      <c r="O245" s="10"/>
      <c r="P245" s="29"/>
      <c r="Q245" s="7"/>
      <c r="R245" s="14"/>
      <c r="S245" s="14"/>
      <c r="T245" s="14"/>
      <c r="U245" s="7"/>
    </row>
    <row r="246" spans="1:21" s="35" customFormat="1" ht="18.75">
      <c r="A246" s="8"/>
      <c r="B246" s="10"/>
      <c r="C246" s="10"/>
      <c r="D246" s="10"/>
      <c r="E246" s="11"/>
      <c r="F246" s="11"/>
      <c r="G246" s="11"/>
      <c r="H246" s="11"/>
      <c r="I246" s="39"/>
      <c r="J246" s="39"/>
      <c r="K246" s="10"/>
      <c r="L246" s="19"/>
      <c r="M246" s="7"/>
      <c r="N246" s="26"/>
      <c r="O246" s="10"/>
      <c r="P246" s="29"/>
      <c r="Q246" s="7"/>
      <c r="R246" s="14"/>
      <c r="S246" s="14"/>
      <c r="T246" s="14"/>
      <c r="U246" s="7"/>
    </row>
    <row r="247" spans="1:21" s="35" customFormat="1" ht="18.75">
      <c r="A247" s="8"/>
      <c r="B247" s="10"/>
      <c r="C247" s="10"/>
      <c r="D247" s="10"/>
      <c r="E247" s="11"/>
      <c r="F247" s="11"/>
      <c r="G247" s="11"/>
      <c r="H247" s="11"/>
      <c r="I247" s="39"/>
      <c r="J247" s="39"/>
      <c r="K247" s="10"/>
      <c r="L247" s="19"/>
      <c r="M247" s="7"/>
      <c r="N247" s="26"/>
      <c r="O247" s="10"/>
      <c r="P247" s="29"/>
      <c r="Q247" s="7"/>
      <c r="R247" s="14"/>
      <c r="S247" s="14"/>
      <c r="T247" s="14"/>
      <c r="U247" s="7"/>
    </row>
    <row r="248" spans="1:21" s="35" customFormat="1" ht="18.75">
      <c r="A248" s="8"/>
      <c r="B248" s="10"/>
      <c r="C248" s="10"/>
      <c r="D248" s="10"/>
      <c r="E248" s="11"/>
      <c r="F248" s="11"/>
      <c r="G248" s="11"/>
      <c r="H248" s="11"/>
      <c r="I248" s="39"/>
      <c r="J248" s="39"/>
      <c r="K248" s="10"/>
      <c r="L248" s="19"/>
      <c r="M248" s="7"/>
      <c r="N248" s="26"/>
      <c r="O248" s="10"/>
      <c r="P248" s="29"/>
      <c r="Q248" s="7"/>
      <c r="R248" s="14"/>
      <c r="S248" s="14"/>
      <c r="T248" s="14"/>
      <c r="U248" s="7"/>
    </row>
    <row r="249" spans="1:21" s="35" customFormat="1" ht="18.75">
      <c r="A249" s="8"/>
      <c r="B249" s="10"/>
      <c r="C249" s="10"/>
      <c r="D249" s="10"/>
      <c r="E249" s="11"/>
      <c r="F249" s="11"/>
      <c r="G249" s="11"/>
      <c r="H249" s="11"/>
      <c r="I249" s="39"/>
      <c r="J249" s="39"/>
      <c r="K249" s="10"/>
      <c r="L249" s="19"/>
      <c r="M249" s="7"/>
      <c r="N249" s="26"/>
      <c r="O249" s="10"/>
      <c r="P249" s="29"/>
      <c r="Q249" s="7"/>
      <c r="R249" s="14"/>
      <c r="S249" s="14"/>
      <c r="T249" s="14"/>
      <c r="U249" s="7"/>
    </row>
    <row r="250" spans="1:21" s="35" customFormat="1" ht="18.75">
      <c r="A250" s="8"/>
      <c r="B250" s="10"/>
      <c r="C250" s="10"/>
      <c r="D250" s="10"/>
      <c r="E250" s="11"/>
      <c r="F250" s="11"/>
      <c r="G250" s="11"/>
      <c r="H250" s="11"/>
      <c r="I250" s="39"/>
      <c r="J250" s="39"/>
      <c r="K250" s="10"/>
      <c r="L250" s="19"/>
      <c r="M250" s="7"/>
      <c r="N250" s="26"/>
      <c r="O250" s="10"/>
      <c r="P250" s="29"/>
      <c r="Q250" s="7"/>
      <c r="R250" s="14"/>
      <c r="S250" s="14"/>
      <c r="T250" s="14"/>
      <c r="U250" s="7"/>
    </row>
    <row r="251" spans="1:21" s="35" customFormat="1" ht="18.75">
      <c r="A251" s="8"/>
      <c r="B251" s="10"/>
      <c r="C251" s="10"/>
      <c r="D251" s="10"/>
      <c r="E251" s="11"/>
      <c r="F251" s="11"/>
      <c r="G251" s="11"/>
      <c r="H251" s="11"/>
      <c r="I251" s="39"/>
      <c r="J251" s="39"/>
      <c r="K251" s="10"/>
      <c r="L251" s="19"/>
      <c r="M251" s="7"/>
      <c r="N251" s="26"/>
      <c r="O251" s="10"/>
      <c r="P251" s="29"/>
      <c r="Q251" s="7"/>
      <c r="R251" s="14"/>
      <c r="S251" s="14"/>
      <c r="T251" s="14"/>
      <c r="U251" s="7"/>
    </row>
    <row r="252" spans="1:21" s="35" customFormat="1" ht="18.75">
      <c r="A252" s="8"/>
      <c r="B252" s="10"/>
      <c r="C252" s="10"/>
      <c r="D252" s="10"/>
      <c r="E252" s="11"/>
      <c r="F252" s="11"/>
      <c r="G252" s="11"/>
      <c r="H252" s="11"/>
      <c r="I252" s="39"/>
      <c r="J252" s="39"/>
      <c r="K252" s="10"/>
      <c r="L252" s="19"/>
      <c r="M252" s="7"/>
      <c r="N252" s="26"/>
      <c r="O252" s="10"/>
      <c r="P252" s="29"/>
      <c r="Q252" s="7"/>
      <c r="R252" s="14"/>
      <c r="S252" s="14"/>
      <c r="T252" s="14"/>
      <c r="U252" s="7"/>
    </row>
    <row r="253" spans="1:21" s="35" customFormat="1" ht="18.75">
      <c r="A253" s="8"/>
      <c r="B253" s="10"/>
      <c r="C253" s="10"/>
      <c r="D253" s="10"/>
      <c r="E253" s="11"/>
      <c r="F253" s="11"/>
      <c r="G253" s="11"/>
      <c r="H253" s="11"/>
      <c r="I253" s="39"/>
      <c r="J253" s="39"/>
      <c r="K253" s="10"/>
      <c r="L253" s="19"/>
      <c r="M253" s="7"/>
      <c r="N253" s="26"/>
      <c r="O253" s="10"/>
      <c r="P253" s="29"/>
      <c r="Q253" s="7"/>
      <c r="R253" s="14"/>
      <c r="S253" s="14"/>
      <c r="T253" s="14"/>
      <c r="U253" s="7"/>
    </row>
    <row r="254" spans="1:21" s="35" customFormat="1" ht="18.75">
      <c r="A254" s="8"/>
      <c r="B254" s="10"/>
      <c r="C254" s="10"/>
      <c r="D254" s="10"/>
      <c r="E254" s="11"/>
      <c r="F254" s="11"/>
      <c r="G254" s="11"/>
      <c r="H254" s="11"/>
      <c r="I254" s="39"/>
      <c r="J254" s="39"/>
      <c r="K254" s="10"/>
      <c r="L254" s="19"/>
      <c r="M254" s="7"/>
      <c r="N254" s="26"/>
      <c r="O254" s="10"/>
      <c r="P254" s="29"/>
      <c r="Q254" s="7"/>
      <c r="R254" s="14"/>
      <c r="S254" s="14"/>
      <c r="T254" s="14"/>
      <c r="U254" s="7"/>
    </row>
    <row r="255" spans="1:21" s="35" customFormat="1" ht="18.75">
      <c r="A255" s="8"/>
      <c r="B255" s="10"/>
      <c r="C255" s="10"/>
      <c r="D255" s="10"/>
      <c r="E255" s="11"/>
      <c r="F255" s="11"/>
      <c r="G255" s="11"/>
      <c r="H255" s="11"/>
      <c r="I255" s="39"/>
      <c r="J255" s="39"/>
      <c r="K255" s="10"/>
      <c r="L255" s="19"/>
      <c r="M255" s="7"/>
      <c r="N255" s="26"/>
      <c r="O255" s="10"/>
      <c r="P255" s="29"/>
      <c r="Q255" s="7"/>
      <c r="R255" s="14"/>
      <c r="S255" s="14"/>
      <c r="T255" s="14"/>
      <c r="U255" s="7"/>
    </row>
    <row r="256" spans="1:21" s="35" customFormat="1" ht="18.75">
      <c r="A256" s="8"/>
      <c r="B256" s="10"/>
      <c r="C256" s="10"/>
      <c r="D256" s="10"/>
      <c r="E256" s="11"/>
      <c r="F256" s="11"/>
      <c r="G256" s="11"/>
      <c r="H256" s="11"/>
      <c r="I256" s="39"/>
      <c r="J256" s="39"/>
      <c r="K256" s="10"/>
      <c r="L256" s="19"/>
      <c r="M256" s="7"/>
      <c r="N256" s="26"/>
      <c r="O256" s="10"/>
      <c r="P256" s="29"/>
      <c r="Q256" s="7"/>
      <c r="R256" s="14"/>
      <c r="S256" s="14"/>
      <c r="T256" s="14"/>
      <c r="U256" s="7"/>
    </row>
    <row r="257" spans="1:21" s="35" customFormat="1" ht="18.75">
      <c r="A257" s="8"/>
      <c r="B257" s="10"/>
      <c r="C257" s="10"/>
      <c r="D257" s="10"/>
      <c r="E257" s="11"/>
      <c r="F257" s="11"/>
      <c r="G257" s="11"/>
      <c r="H257" s="11"/>
      <c r="I257" s="39"/>
      <c r="J257" s="39"/>
      <c r="K257" s="10"/>
      <c r="L257" s="19"/>
      <c r="M257" s="7"/>
      <c r="N257" s="26"/>
      <c r="O257" s="10"/>
      <c r="P257" s="29"/>
      <c r="Q257" s="7"/>
      <c r="R257" s="14"/>
      <c r="S257" s="14"/>
      <c r="T257" s="14"/>
      <c r="U257" s="7"/>
    </row>
    <row r="258" spans="1:21" s="35" customFormat="1" ht="18.75">
      <c r="A258" s="8"/>
      <c r="B258" s="10"/>
      <c r="C258" s="10"/>
      <c r="D258" s="10"/>
      <c r="E258" s="11"/>
      <c r="F258" s="11"/>
      <c r="G258" s="11"/>
      <c r="H258" s="11"/>
      <c r="I258" s="39"/>
      <c r="J258" s="39"/>
      <c r="K258" s="10"/>
      <c r="L258" s="19"/>
      <c r="M258" s="7"/>
      <c r="N258" s="26"/>
      <c r="O258" s="10"/>
      <c r="P258" s="29"/>
      <c r="Q258" s="7"/>
      <c r="R258" s="14"/>
      <c r="S258" s="14"/>
      <c r="T258" s="14"/>
      <c r="U258" s="7"/>
    </row>
    <row r="259" spans="1:21" s="35" customFormat="1" ht="18.75">
      <c r="A259" s="8"/>
      <c r="B259" s="10"/>
      <c r="C259" s="10"/>
      <c r="D259" s="10"/>
      <c r="E259" s="11"/>
      <c r="F259" s="11"/>
      <c r="G259" s="11"/>
      <c r="H259" s="11"/>
      <c r="I259" s="39"/>
      <c r="J259" s="39"/>
      <c r="K259" s="10"/>
      <c r="L259" s="19"/>
      <c r="M259" s="7"/>
      <c r="N259" s="26"/>
      <c r="O259" s="10"/>
      <c r="P259" s="29"/>
      <c r="Q259" s="7"/>
      <c r="R259" s="14"/>
      <c r="S259" s="14"/>
      <c r="T259" s="14"/>
      <c r="U259" s="7"/>
    </row>
    <row r="260" spans="1:21" s="35" customFormat="1" ht="18.75">
      <c r="A260" s="8"/>
      <c r="B260" s="10"/>
      <c r="C260" s="10"/>
      <c r="D260" s="10"/>
      <c r="E260" s="11"/>
      <c r="F260" s="11"/>
      <c r="G260" s="11"/>
      <c r="H260" s="11"/>
      <c r="I260" s="39"/>
      <c r="J260" s="39"/>
      <c r="K260" s="10"/>
      <c r="L260" s="19"/>
      <c r="M260" s="7"/>
      <c r="N260" s="26"/>
      <c r="O260" s="10"/>
      <c r="P260" s="29"/>
      <c r="Q260" s="7"/>
      <c r="R260" s="14"/>
      <c r="S260" s="14"/>
      <c r="T260" s="14"/>
      <c r="U260" s="7"/>
    </row>
    <row r="261" spans="1:21" s="35" customFormat="1" ht="18.75">
      <c r="A261" s="8"/>
      <c r="B261" s="10"/>
      <c r="C261" s="10"/>
      <c r="D261" s="10"/>
      <c r="E261" s="11"/>
      <c r="F261" s="11"/>
      <c r="G261" s="11"/>
      <c r="H261" s="11"/>
      <c r="I261" s="39"/>
      <c r="J261" s="39"/>
      <c r="K261" s="10"/>
      <c r="L261" s="19"/>
      <c r="M261" s="7"/>
      <c r="N261" s="26"/>
      <c r="O261" s="10"/>
      <c r="P261" s="29"/>
      <c r="Q261" s="7"/>
      <c r="R261" s="14"/>
      <c r="S261" s="14"/>
      <c r="T261" s="14"/>
      <c r="U261" s="7"/>
    </row>
    <row r="262" spans="1:21" s="35" customFormat="1" ht="18.75">
      <c r="A262" s="8"/>
      <c r="B262" s="10"/>
      <c r="C262" s="10"/>
      <c r="D262" s="10"/>
      <c r="E262" s="11"/>
      <c r="F262" s="11"/>
      <c r="G262" s="11"/>
      <c r="H262" s="11"/>
      <c r="I262" s="39"/>
      <c r="J262" s="39"/>
      <c r="K262" s="10"/>
      <c r="L262" s="19"/>
      <c r="M262" s="7"/>
      <c r="N262" s="26"/>
      <c r="O262" s="10"/>
      <c r="P262" s="29"/>
      <c r="Q262" s="7"/>
      <c r="R262" s="14"/>
      <c r="S262" s="14"/>
      <c r="T262" s="14"/>
      <c r="U262" s="7"/>
    </row>
    <row r="263" spans="1:21" s="35" customFormat="1" ht="18.75">
      <c r="A263" s="8"/>
      <c r="B263" s="10"/>
      <c r="C263" s="10"/>
      <c r="D263" s="10"/>
      <c r="E263" s="11"/>
      <c r="F263" s="11"/>
      <c r="G263" s="11"/>
      <c r="H263" s="11"/>
      <c r="I263" s="39"/>
      <c r="J263" s="39"/>
      <c r="K263" s="10"/>
      <c r="L263" s="19"/>
      <c r="M263" s="7"/>
      <c r="N263" s="26"/>
      <c r="O263" s="10"/>
      <c r="P263" s="29"/>
      <c r="Q263" s="7"/>
      <c r="R263" s="14"/>
      <c r="S263" s="14"/>
      <c r="T263" s="14"/>
      <c r="U263" s="7"/>
    </row>
  </sheetData>
  <phoneticPr fontId="3" type="noConversion"/>
  <conditionalFormatting sqref="I264:L1048576 I1:L1 I6:L12">
    <cfRule type="duplicateValues" dxfId="146" priority="44"/>
  </conditionalFormatting>
  <conditionalFormatting sqref="L6:L12">
    <cfRule type="duplicateValues" dxfId="145" priority="45"/>
  </conditionalFormatting>
  <conditionalFormatting sqref="I6:L12">
    <cfRule type="duplicateValues" dxfId="144" priority="46"/>
  </conditionalFormatting>
  <conditionalFormatting sqref="I6:J12">
    <cfRule type="duplicateValues" dxfId="143" priority="47"/>
  </conditionalFormatting>
  <conditionalFormatting sqref="J264:J1048576 J1 J6:J12">
    <cfRule type="duplicateValues" dxfId="142" priority="34"/>
  </conditionalFormatting>
  <conditionalFormatting sqref="J24:L24 I13:L23 I25:L263">
    <cfRule type="duplicateValues" dxfId="141" priority="22"/>
  </conditionalFormatting>
  <conditionalFormatting sqref="L13:L263">
    <cfRule type="duplicateValues" dxfId="140" priority="23"/>
  </conditionalFormatting>
  <conditionalFormatting sqref="K13:L263">
    <cfRule type="duplicateValues" dxfId="139" priority="24"/>
  </conditionalFormatting>
  <conditionalFormatting sqref="J24 I13:J23 I25:J263">
    <cfRule type="duplicateValues" dxfId="138" priority="25"/>
  </conditionalFormatting>
  <conditionalFormatting sqref="J13:J263">
    <cfRule type="duplicateValues" dxfId="137" priority="21"/>
  </conditionalFormatting>
  <conditionalFormatting sqref="I24">
    <cfRule type="duplicateValues" dxfId="136" priority="3"/>
    <cfRule type="duplicateValues" dxfId="135" priority="4"/>
    <cfRule type="duplicateValues" dxfId="134" priority="5"/>
  </conditionalFormatting>
  <conditionalFormatting sqref="I24">
    <cfRule type="duplicateValues" dxfId="133" priority="6"/>
  </conditionalFormatting>
  <conditionalFormatting sqref="I24">
    <cfRule type="duplicateValues" dxfId="132" priority="7"/>
    <cfRule type="duplicateValues" dxfId="131" priority="8"/>
  </conditionalFormatting>
  <conditionalFormatting sqref="I24">
    <cfRule type="duplicateValues" dxfId="130" priority="9"/>
    <cfRule type="duplicateValues" dxfId="129" priority="10"/>
  </conditionalFormatting>
  <conditionalFormatting sqref="I2:L5">
    <cfRule type="duplicateValues" dxfId="128" priority="200"/>
  </conditionalFormatting>
  <conditionalFormatting sqref="L2:L5">
    <cfRule type="duplicateValues" dxfId="127" priority="201"/>
  </conditionalFormatting>
  <conditionalFormatting sqref="I2:J5">
    <cfRule type="duplicateValues" dxfId="126" priority="202"/>
  </conditionalFormatting>
  <conditionalFormatting sqref="J2:J5">
    <cfRule type="duplicateValues" dxfId="125" priority="203"/>
  </conditionalFormatting>
  <conditionalFormatting sqref="I24">
    <cfRule type="duplicateValues" dxfId="124" priority="2"/>
  </conditionalFormatting>
  <conditionalFormatting sqref="I24">
    <cfRule type="duplicateValues" dxfId="123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230"/>
  <sheetViews>
    <sheetView topLeftCell="H1" workbookViewId="0">
      <selection activeCell="H2" sqref="A2:XFD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43204</v>
      </c>
      <c r="B2" s="10" t="s">
        <v>234</v>
      </c>
      <c r="C2" s="10">
        <v>1730</v>
      </c>
      <c r="D2" s="10">
        <v>1923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1492</v>
      </c>
      <c r="K2" s="10"/>
      <c r="L2" s="19" t="s">
        <v>1493</v>
      </c>
      <c r="M2" s="7" t="str">
        <f t="shared" ref="M2:M3" si="0">IF(A2&lt;&gt;"","武汉威伟机械","------")</f>
        <v>武汉威伟机械</v>
      </c>
      <c r="N2" s="26" t="str">
        <f>VLOOKUP(P2,ch!$A$1:$B$34,2,0)</f>
        <v>鄂ALU151</v>
      </c>
      <c r="O2" s="10" t="s">
        <v>178</v>
      </c>
      <c r="P2" s="29" t="s">
        <v>1494</v>
      </c>
      <c r="Q2" s="7" t="str">
        <f t="shared" ref="Q2" si="1">IF(A2&lt;&gt;"","9.6米","--")</f>
        <v>9.6米</v>
      </c>
      <c r="R2" s="14" t="s">
        <v>1495</v>
      </c>
      <c r="S2" s="14">
        <v>0</v>
      </c>
      <c r="T2" s="14">
        <f t="shared" ref="T2" si="2">SUM(R2:S2)</f>
        <v>0</v>
      </c>
      <c r="U2" s="7" t="str">
        <f t="shared" ref="U2" si="3">IF(A2&lt;&gt;"","分拣摆渡","----")</f>
        <v>分拣摆渡</v>
      </c>
    </row>
    <row r="3" spans="1:63" s="35" customFormat="1" ht="18.75">
      <c r="A3" s="8">
        <v>43204</v>
      </c>
      <c r="B3" s="10" t="s">
        <v>243</v>
      </c>
      <c r="C3" s="10">
        <v>1825</v>
      </c>
      <c r="D3" s="10">
        <v>2014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1496</v>
      </c>
      <c r="K3" s="10"/>
      <c r="L3" s="19" t="s">
        <v>1497</v>
      </c>
      <c r="M3" s="7" t="str">
        <f t="shared" si="0"/>
        <v>武汉威伟机械</v>
      </c>
      <c r="N3" s="26" t="str">
        <f>VLOOKUP(P3,ch!$A$1:$B$34,2,0)</f>
        <v>鄂ALU291</v>
      </c>
      <c r="O3" s="10" t="s">
        <v>181</v>
      </c>
      <c r="P3" s="29" t="s">
        <v>197</v>
      </c>
      <c r="Q3" s="7" t="str">
        <f t="shared" ref="Q3" si="4">IF(A3&lt;&gt;"","9.6米","--")</f>
        <v>9.6米</v>
      </c>
      <c r="R3" s="14">
        <v>14</v>
      </c>
      <c r="S3" s="14">
        <v>0</v>
      </c>
      <c r="T3" s="14">
        <f t="shared" ref="T3" si="5">SUM(R3:S3)</f>
        <v>14</v>
      </c>
      <c r="U3" s="7" t="str">
        <f t="shared" ref="U3" si="6">IF(A3&lt;&gt;"","分拣摆渡","----")</f>
        <v>分拣摆渡</v>
      </c>
    </row>
    <row r="4" spans="1:63" s="35" customFormat="1" ht="18.75">
      <c r="A4" s="8">
        <v>43204</v>
      </c>
      <c r="B4" s="10" t="s">
        <v>243</v>
      </c>
      <c r="C4" s="10">
        <v>1920</v>
      </c>
      <c r="D4" s="10">
        <v>2100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1498</v>
      </c>
      <c r="K4" s="10"/>
      <c r="L4" s="19" t="s">
        <v>1499</v>
      </c>
      <c r="M4" s="7" t="str">
        <f t="shared" ref="M4:M5" si="7">IF(A4&lt;&gt;"","武汉威伟机械","------")</f>
        <v>武汉威伟机械</v>
      </c>
      <c r="N4" s="26" t="str">
        <f>VLOOKUP(P4,ch!$A$1:$B$34,2,0)</f>
        <v>粤BES791</v>
      </c>
      <c r="O4" s="10" t="s">
        <v>1135</v>
      </c>
      <c r="P4" s="29" t="s">
        <v>1097</v>
      </c>
      <c r="Q4" s="7" t="str">
        <f t="shared" ref="Q4:Q5" si="8">IF(A4&lt;&gt;"","9.6米","--")</f>
        <v>9.6米</v>
      </c>
      <c r="R4" s="14">
        <v>14</v>
      </c>
      <c r="S4" s="14">
        <v>0</v>
      </c>
      <c r="T4" s="14">
        <f t="shared" ref="T4:T5" si="9">SUM(R4:S4)</f>
        <v>14</v>
      </c>
      <c r="U4" s="7" t="str">
        <f t="shared" ref="U4:U5" si="10">IF(A4&lt;&gt;"","分拣摆渡","----")</f>
        <v>分拣摆渡</v>
      </c>
    </row>
    <row r="5" spans="1:63" s="35" customFormat="1" ht="18.75">
      <c r="A5" s="8">
        <v>43204</v>
      </c>
      <c r="B5" s="10" t="s">
        <v>500</v>
      </c>
      <c r="C5" s="10">
        <v>1929</v>
      </c>
      <c r="D5" s="10">
        <v>2113</v>
      </c>
      <c r="E5" s="11" t="s">
        <v>201</v>
      </c>
      <c r="F5" s="11" t="s">
        <v>501</v>
      </c>
      <c r="G5" s="11" t="s">
        <v>203</v>
      </c>
      <c r="H5" s="11" t="s">
        <v>430</v>
      </c>
      <c r="I5" s="39"/>
      <c r="J5" s="39" t="s">
        <v>1520</v>
      </c>
      <c r="K5" s="10"/>
      <c r="L5" s="19" t="s">
        <v>1521</v>
      </c>
      <c r="M5" s="7" t="str">
        <f t="shared" si="7"/>
        <v>武汉威伟机械</v>
      </c>
      <c r="N5" s="26" t="str">
        <f>VLOOKUP(P5,ch!$A$1:$B$34,2,0)</f>
        <v>鄂AQQ353</v>
      </c>
      <c r="O5" s="10" t="s">
        <v>180</v>
      </c>
      <c r="P5" s="29" t="s">
        <v>196</v>
      </c>
      <c r="Q5" s="7" t="str">
        <f t="shared" si="8"/>
        <v>9.6米</v>
      </c>
      <c r="R5" s="14">
        <v>9</v>
      </c>
      <c r="S5" s="14">
        <v>0</v>
      </c>
      <c r="T5" s="14">
        <f t="shared" si="9"/>
        <v>9</v>
      </c>
      <c r="U5" s="7" t="str">
        <f t="shared" si="10"/>
        <v>分拣摆渡</v>
      </c>
    </row>
    <row r="6" spans="1:63" s="35" customFormat="1" ht="18.75">
      <c r="A6" s="8">
        <v>43204</v>
      </c>
      <c r="B6" s="10" t="s">
        <v>1489</v>
      </c>
      <c r="C6" s="10">
        <v>1615</v>
      </c>
      <c r="D6" s="10">
        <v>1630</v>
      </c>
      <c r="E6" s="11" t="s">
        <v>209</v>
      </c>
      <c r="F6" s="11" t="s">
        <v>517</v>
      </c>
      <c r="G6" s="11" t="s">
        <v>203</v>
      </c>
      <c r="H6" s="11" t="s">
        <v>430</v>
      </c>
      <c r="I6" s="39"/>
      <c r="J6" s="39" t="s">
        <v>1490</v>
      </c>
      <c r="K6" s="10"/>
      <c r="L6" s="19" t="s">
        <v>1491</v>
      </c>
      <c r="M6" s="7" t="str">
        <f t="shared" ref="M6:M8" si="11">IF(A6&lt;&gt;"","武汉威伟机械","------")</f>
        <v>武汉威伟机械</v>
      </c>
      <c r="N6" s="26" t="str">
        <f>VLOOKUP(P6,ch!$A$1:$B$34,2,0)</f>
        <v>鄂AHB101</v>
      </c>
      <c r="O6" s="10" t="s">
        <v>168</v>
      </c>
      <c r="P6" s="29" t="s">
        <v>275</v>
      </c>
      <c r="Q6" s="7" t="str">
        <f t="shared" ref="Q6:Q8" si="12">IF(A6&lt;&gt;"","9.6米","--")</f>
        <v>9.6米</v>
      </c>
      <c r="R6" s="14">
        <v>13</v>
      </c>
      <c r="S6" s="14">
        <v>0</v>
      </c>
      <c r="T6" s="14">
        <f t="shared" ref="T6:T8" si="13">SUM(R6:S6)</f>
        <v>13</v>
      </c>
      <c r="U6" s="7" t="str">
        <f t="shared" ref="U6:U8" si="14">IF(A6&lt;&gt;"","分拣摆渡","----")</f>
        <v>分拣摆渡</v>
      </c>
    </row>
    <row r="7" spans="1:63" s="35" customFormat="1" ht="18.75">
      <c r="A7" s="8">
        <v>43204</v>
      </c>
      <c r="B7" s="10" t="s">
        <v>1500</v>
      </c>
      <c r="C7" s="10">
        <v>1810</v>
      </c>
      <c r="D7" s="10">
        <v>1816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1501</v>
      </c>
      <c r="K7" s="10"/>
      <c r="L7" s="19" t="s">
        <v>1502</v>
      </c>
      <c r="M7" s="7" t="str">
        <f t="shared" si="11"/>
        <v>武汉威伟机械</v>
      </c>
      <c r="N7" s="26" t="str">
        <f>VLOOKUP(P7,ch!$A$1:$B$34,2,0)</f>
        <v>鄂ABY256</v>
      </c>
      <c r="O7" s="10" t="s">
        <v>166</v>
      </c>
      <c r="P7" s="29" t="s">
        <v>250</v>
      </c>
      <c r="Q7" s="7" t="str">
        <f t="shared" si="12"/>
        <v>9.6米</v>
      </c>
      <c r="R7" s="14">
        <v>14</v>
      </c>
      <c r="S7" s="14">
        <v>0</v>
      </c>
      <c r="T7" s="14">
        <f t="shared" si="13"/>
        <v>14</v>
      </c>
      <c r="U7" s="7" t="str">
        <f t="shared" si="14"/>
        <v>分拣摆渡</v>
      </c>
    </row>
    <row r="8" spans="1:63" s="35" customFormat="1" ht="18.75">
      <c r="A8" s="8">
        <v>43204</v>
      </c>
      <c r="B8" s="10" t="s">
        <v>1503</v>
      </c>
      <c r="C8" s="10">
        <v>1930</v>
      </c>
      <c r="D8" s="10">
        <v>1955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1504</v>
      </c>
      <c r="K8" s="10"/>
      <c r="L8" s="19" t="s">
        <v>1505</v>
      </c>
      <c r="M8" s="7" t="str">
        <f t="shared" si="11"/>
        <v>武汉威伟机械</v>
      </c>
      <c r="N8" s="26" t="str">
        <f>VLOOKUP(P8,ch!$A$1:$B$34,2,0)</f>
        <v>鄂ABY256</v>
      </c>
      <c r="O8" s="10" t="s">
        <v>166</v>
      </c>
      <c r="P8" s="29" t="s">
        <v>250</v>
      </c>
      <c r="Q8" s="7" t="str">
        <f t="shared" si="12"/>
        <v>9.6米</v>
      </c>
      <c r="R8" s="14">
        <v>14</v>
      </c>
      <c r="S8" s="14">
        <v>0</v>
      </c>
      <c r="T8" s="14">
        <f t="shared" si="13"/>
        <v>14</v>
      </c>
      <c r="U8" s="7" t="str">
        <f t="shared" si="14"/>
        <v>分拣摆渡</v>
      </c>
    </row>
    <row r="9" spans="1:63" s="35" customFormat="1" ht="18.75">
      <c r="A9" s="8">
        <v>43204</v>
      </c>
      <c r="B9" s="10" t="s">
        <v>1506</v>
      </c>
      <c r="C9" s="10">
        <v>1152</v>
      </c>
      <c r="D9" s="10">
        <v>1211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1507</v>
      </c>
      <c r="K9" s="10"/>
      <c r="L9" s="19" t="s">
        <v>1508</v>
      </c>
      <c r="M9" s="7" t="str">
        <f t="shared" ref="M9" si="15">IF(A9&lt;&gt;"","武汉威伟机械","------")</f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ref="Q9" si="16">IF(A9&lt;&gt;"","9.6米","--")</f>
        <v>9.6米</v>
      </c>
      <c r="R9" s="14">
        <v>12</v>
      </c>
      <c r="S9" s="14">
        <v>0</v>
      </c>
      <c r="T9" s="14">
        <f t="shared" ref="T9" si="17">SUM(R9:S9)</f>
        <v>12</v>
      </c>
      <c r="U9" s="7" t="str">
        <f t="shared" ref="U9" si="18">IF(A9&lt;&gt;"","分拣摆渡","----")</f>
        <v>分拣摆渡</v>
      </c>
    </row>
    <row r="10" spans="1:63" s="35" customFormat="1" ht="18.75">
      <c r="A10" s="8">
        <v>43204</v>
      </c>
      <c r="B10" s="10" t="s">
        <v>1500</v>
      </c>
      <c r="C10" s="10">
        <v>1630</v>
      </c>
      <c r="D10" s="10">
        <v>1643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1509</v>
      </c>
      <c r="K10" s="10"/>
      <c r="L10" s="19" t="s">
        <v>1510</v>
      </c>
      <c r="M10" s="7" t="str">
        <f t="shared" ref="M10" si="19">IF(A10&lt;&gt;"","武汉威伟机械","------")</f>
        <v>武汉威伟机械</v>
      </c>
      <c r="N10" s="26" t="str">
        <f>VLOOKUP(P10,ch!$A$1:$B$34,2,0)</f>
        <v>鄂AZR992</v>
      </c>
      <c r="O10" s="10" t="s">
        <v>183</v>
      </c>
      <c r="P10" s="29" t="s">
        <v>107</v>
      </c>
      <c r="Q10" s="7" t="str">
        <f t="shared" ref="Q10" si="20">IF(A10&lt;&gt;"","9.6米","--")</f>
        <v>9.6米</v>
      </c>
      <c r="R10" s="14">
        <v>13</v>
      </c>
      <c r="S10" s="14">
        <v>0</v>
      </c>
      <c r="T10" s="14">
        <f t="shared" ref="T10:T16" si="21">SUM(R10:S10)</f>
        <v>13</v>
      </c>
      <c r="U10" s="7" t="str">
        <f t="shared" ref="U10" si="22">IF(A10&lt;&gt;"","分拣摆渡","----")</f>
        <v>分拣摆渡</v>
      </c>
    </row>
    <row r="11" spans="1:63" s="35" customFormat="1" ht="18.75">
      <c r="A11" s="8">
        <v>43204</v>
      </c>
      <c r="B11" s="10" t="s">
        <v>1181</v>
      </c>
      <c r="C11" s="10">
        <v>3</v>
      </c>
      <c r="D11" s="10">
        <v>15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1511</v>
      </c>
      <c r="K11" s="10"/>
      <c r="L11" s="19" t="s">
        <v>1512</v>
      </c>
      <c r="M11" s="7" t="str">
        <f t="shared" ref="M11" si="23">IF(A11&lt;&gt;"","武汉威伟机械","------")</f>
        <v>武汉威伟机械</v>
      </c>
      <c r="N11" s="26" t="str">
        <f>VLOOKUP(P11,ch!$A$1:$B$34,2,0)</f>
        <v>鄂AZR992</v>
      </c>
      <c r="O11" s="10" t="s">
        <v>183</v>
      </c>
      <c r="P11" s="29" t="s">
        <v>107</v>
      </c>
      <c r="Q11" s="7" t="str">
        <f t="shared" ref="Q11" si="24">IF(A11&lt;&gt;"","9.6米","--")</f>
        <v>9.6米</v>
      </c>
      <c r="R11" s="14" t="s">
        <v>1513</v>
      </c>
      <c r="S11" s="14">
        <v>0</v>
      </c>
      <c r="T11" s="14">
        <v>8</v>
      </c>
      <c r="U11" s="7" t="str">
        <f t="shared" ref="U11" si="25">IF(A11&lt;&gt;"","分拣摆渡","----")</f>
        <v>分拣摆渡</v>
      </c>
    </row>
    <row r="12" spans="1:63" s="35" customFormat="1" ht="18.75">
      <c r="A12" s="8">
        <v>43204</v>
      </c>
      <c r="B12" s="10" t="s">
        <v>1514</v>
      </c>
      <c r="C12" s="10">
        <v>2223</v>
      </c>
      <c r="D12" s="10">
        <v>2242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39" t="s">
        <v>1515</v>
      </c>
      <c r="K12" s="10"/>
      <c r="L12" s="19" t="s">
        <v>1516</v>
      </c>
      <c r="M12" s="7" t="str">
        <f t="shared" ref="M12:M16" si="26">IF(A12&lt;&gt;"","武汉威伟机械","------")</f>
        <v>武汉威伟机械</v>
      </c>
      <c r="N12" s="26" t="str">
        <f>VLOOKUP(P12,ch!$A$1:$B$34,2,0)</f>
        <v>鄂FJU350</v>
      </c>
      <c r="O12" s="10" t="s">
        <v>24</v>
      </c>
      <c r="P12" s="29" t="s">
        <v>1517</v>
      </c>
      <c r="Q12" s="7" t="str">
        <f t="shared" ref="Q12:Q16" si="27">IF(A12&lt;&gt;"","9.6米","--")</f>
        <v>9.6米</v>
      </c>
      <c r="R12" s="14">
        <v>4</v>
      </c>
      <c r="S12" s="14">
        <v>0</v>
      </c>
      <c r="T12" s="14">
        <f t="shared" si="21"/>
        <v>4</v>
      </c>
      <c r="U12" s="7" t="str">
        <f t="shared" ref="U12:U16" si="28">IF(A12&lt;&gt;"","分拣摆渡","----")</f>
        <v>分拣摆渡</v>
      </c>
    </row>
    <row r="13" spans="1:63" s="35" customFormat="1" ht="18.75">
      <c r="A13" s="8">
        <v>43204</v>
      </c>
      <c r="B13" s="10" t="s">
        <v>1514</v>
      </c>
      <c r="C13" s="10">
        <v>1955</v>
      </c>
      <c r="D13" s="10">
        <v>2035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515</v>
      </c>
      <c r="K13" s="10"/>
      <c r="L13" s="19" t="s">
        <v>1518</v>
      </c>
      <c r="M13" s="7" t="str">
        <f t="shared" si="26"/>
        <v>武汉威伟机械</v>
      </c>
      <c r="N13" s="26" t="str">
        <f>VLOOKUP(P13,ch!$A$1:$B$34,2,0)</f>
        <v>鄂ABY277</v>
      </c>
      <c r="O13" s="10" t="s">
        <v>167</v>
      </c>
      <c r="P13" s="29" t="s">
        <v>1519</v>
      </c>
      <c r="Q13" s="7" t="str">
        <f t="shared" si="27"/>
        <v>9.6米</v>
      </c>
      <c r="R13" s="14">
        <v>12</v>
      </c>
      <c r="S13" s="14">
        <v>0</v>
      </c>
      <c r="T13" s="14">
        <f t="shared" si="21"/>
        <v>12</v>
      </c>
      <c r="U13" s="7" t="str">
        <f t="shared" si="28"/>
        <v>分拣摆渡</v>
      </c>
    </row>
    <row r="14" spans="1:63" s="35" customFormat="1" ht="18.75">
      <c r="A14" s="8">
        <v>43204</v>
      </c>
      <c r="B14" s="10" t="s">
        <v>1184</v>
      </c>
      <c r="C14" s="10">
        <v>1203</v>
      </c>
      <c r="D14" s="10">
        <v>1213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1484</v>
      </c>
      <c r="K14" s="10"/>
      <c r="L14" s="19" t="s">
        <v>1485</v>
      </c>
      <c r="M14" s="7" t="str">
        <f>IF(A14&lt;&gt;"","武汉威伟机械","------")</f>
        <v>武汉威伟机械</v>
      </c>
      <c r="N14" s="26" t="str">
        <f>VLOOKUP(P14,ch!$A$1:$B$34,2,0)</f>
        <v>鄂AZV377</v>
      </c>
      <c r="O14" s="10" t="s">
        <v>175</v>
      </c>
      <c r="P14" s="29" t="s">
        <v>239</v>
      </c>
      <c r="Q14" s="7" t="str">
        <f>IF(A14&lt;&gt;"","9.6米","--")</f>
        <v>9.6米</v>
      </c>
      <c r="R14" s="14">
        <v>4</v>
      </c>
      <c r="S14" s="14">
        <v>0</v>
      </c>
      <c r="T14" s="14">
        <f>SUM(R14:S14)</f>
        <v>4</v>
      </c>
      <c r="U14" s="7" t="str">
        <f>IF(A14&lt;&gt;"","分拣摆渡","----")</f>
        <v>分拣摆渡</v>
      </c>
    </row>
    <row r="15" spans="1:63" s="35" customFormat="1" ht="18.75">
      <c r="A15" s="8">
        <v>43204</v>
      </c>
      <c r="B15" s="10" t="s">
        <v>1086</v>
      </c>
      <c r="C15" s="10">
        <v>41</v>
      </c>
      <c r="D15" s="10">
        <v>51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1486</v>
      </c>
      <c r="K15" s="10"/>
      <c r="L15" s="19" t="s">
        <v>1487</v>
      </c>
      <c r="M15" s="7" t="str">
        <f>IF(A15&lt;&gt;"","武汉威伟机械","------")</f>
        <v>武汉威伟机械</v>
      </c>
      <c r="N15" s="26" t="str">
        <f>VLOOKUP(P15,ch!$A$1:$B$34,2,0)</f>
        <v>鄂ABY256</v>
      </c>
      <c r="O15" s="10" t="s">
        <v>166</v>
      </c>
      <c r="P15" s="29" t="s">
        <v>998</v>
      </c>
      <c r="Q15" s="7" t="str">
        <f>IF(A15&lt;&gt;"","9.6米","--")</f>
        <v>9.6米</v>
      </c>
      <c r="R15" s="14">
        <v>10</v>
      </c>
      <c r="S15" s="14">
        <v>0</v>
      </c>
      <c r="T15" s="14">
        <f>SUM(R15:S15)</f>
        <v>10</v>
      </c>
      <c r="U15" s="7" t="str">
        <f>IF(A15&lt;&gt;"","分拣摆渡","----")</f>
        <v>分拣摆渡</v>
      </c>
    </row>
    <row r="16" spans="1:63" s="35" customFormat="1" ht="18.75">
      <c r="A16" s="8">
        <v>43204</v>
      </c>
      <c r="B16" s="10" t="s">
        <v>1522</v>
      </c>
      <c r="C16" s="10">
        <v>2235</v>
      </c>
      <c r="D16" s="10">
        <v>2245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1523</v>
      </c>
      <c r="K16" s="10"/>
      <c r="L16" s="19" t="s">
        <v>1524</v>
      </c>
      <c r="M16" s="7" t="str">
        <f t="shared" si="26"/>
        <v>武汉威伟机械</v>
      </c>
      <c r="N16" s="26" t="str">
        <f>VLOOKUP(P16,ch!$A$1:$B$34,2,0)</f>
        <v>鄂AMT870</v>
      </c>
      <c r="O16" s="10" t="s">
        <v>163</v>
      </c>
      <c r="P16" s="29" t="s">
        <v>1525</v>
      </c>
      <c r="Q16" s="7" t="str">
        <f t="shared" si="27"/>
        <v>9.6米</v>
      </c>
      <c r="R16" s="14">
        <v>13</v>
      </c>
      <c r="S16" s="14">
        <v>0</v>
      </c>
      <c r="T16" s="14">
        <f t="shared" si="21"/>
        <v>13</v>
      </c>
      <c r="U16" s="7" t="str">
        <f t="shared" si="28"/>
        <v>分拣摆渡</v>
      </c>
    </row>
    <row r="17" spans="1:21" s="35" customFormat="1" ht="18.75">
      <c r="A17" s="8">
        <v>43204</v>
      </c>
      <c r="B17" s="10" t="s">
        <v>1522</v>
      </c>
      <c r="C17" s="10">
        <v>2030</v>
      </c>
      <c r="D17" s="10">
        <v>2040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1526</v>
      </c>
      <c r="K17" s="10"/>
      <c r="L17" s="19" t="s">
        <v>1527</v>
      </c>
      <c r="M17" s="7" t="str">
        <f t="shared" ref="M17" si="29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1525</v>
      </c>
      <c r="Q17" s="7" t="str">
        <f t="shared" ref="Q17" si="30">IF(A17&lt;&gt;"","9.6米","--")</f>
        <v>9.6米</v>
      </c>
      <c r="R17" s="14">
        <v>14</v>
      </c>
      <c r="S17" s="14">
        <v>0</v>
      </c>
      <c r="T17" s="14">
        <f t="shared" ref="T17" si="31">SUM(R17:S17)</f>
        <v>14</v>
      </c>
      <c r="U17" s="7" t="str">
        <f t="shared" ref="U17" si="32">IF(A17&lt;&gt;"","分拣摆渡","----")</f>
        <v>分拣摆渡</v>
      </c>
    </row>
    <row r="18" spans="1:21" s="35" customFormat="1" ht="18.75">
      <c r="A18" s="8">
        <v>43204</v>
      </c>
      <c r="B18" s="10" t="s">
        <v>1528</v>
      </c>
      <c r="C18" s="10">
        <v>1752</v>
      </c>
      <c r="D18" s="10">
        <v>1758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1529</v>
      </c>
      <c r="K18" s="10"/>
      <c r="L18" s="19" t="s">
        <v>1530</v>
      </c>
      <c r="M18" s="7" t="str">
        <f t="shared" ref="M18" si="33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1525</v>
      </c>
      <c r="Q18" s="7" t="str">
        <f t="shared" ref="Q18" si="34">IF(A18&lt;&gt;"","9.6米","--")</f>
        <v>9.6米</v>
      </c>
      <c r="R18" s="14">
        <v>10</v>
      </c>
      <c r="S18" s="14">
        <v>0</v>
      </c>
      <c r="T18" s="14">
        <f t="shared" ref="T18" si="35">SUM(R18:S18)</f>
        <v>10</v>
      </c>
      <c r="U18" s="7" t="str">
        <f t="shared" ref="U18" si="36">IF(A18&lt;&gt;"","分拣摆渡","----")</f>
        <v>分拣摆渡</v>
      </c>
    </row>
    <row r="19" spans="1:21" s="35" customFormat="1" ht="18.75">
      <c r="A19" s="8">
        <v>43204</v>
      </c>
      <c r="B19" s="10" t="s">
        <v>1528</v>
      </c>
      <c r="C19" s="10">
        <v>1636</v>
      </c>
      <c r="D19" s="10">
        <v>1646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1531</v>
      </c>
      <c r="K19" s="10"/>
      <c r="L19" s="19" t="s">
        <v>1532</v>
      </c>
      <c r="M19" s="7" t="str">
        <f t="shared" ref="M19" si="37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1525</v>
      </c>
      <c r="Q19" s="7" t="str">
        <f t="shared" ref="Q19" si="38">IF(A19&lt;&gt;"","9.6米","--")</f>
        <v>9.6米</v>
      </c>
      <c r="R19" s="14">
        <v>14</v>
      </c>
      <c r="S19" s="14">
        <v>0</v>
      </c>
      <c r="T19" s="14">
        <f t="shared" ref="T19" si="39">SUM(R19:S19)</f>
        <v>14</v>
      </c>
      <c r="U19" s="7" t="str">
        <f t="shared" ref="U19" si="40">IF(A19&lt;&gt;"","分拣摆渡","----")</f>
        <v>分拣摆渡</v>
      </c>
    </row>
    <row r="20" spans="1:21" s="35" customFormat="1" ht="18.75">
      <c r="A20" s="8">
        <v>43204</v>
      </c>
      <c r="B20" s="10" t="s">
        <v>1528</v>
      </c>
      <c r="C20" s="10">
        <v>1123</v>
      </c>
      <c r="D20" s="10">
        <v>1133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1533</v>
      </c>
      <c r="K20" s="10"/>
      <c r="L20" s="19" t="s">
        <v>1534</v>
      </c>
      <c r="M20" s="7" t="str">
        <f t="shared" ref="M20" si="41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1525</v>
      </c>
      <c r="Q20" s="7" t="str">
        <f t="shared" ref="Q20" si="42">IF(A20&lt;&gt;"","9.6米","--")</f>
        <v>9.6米</v>
      </c>
      <c r="R20" s="14">
        <v>14</v>
      </c>
      <c r="S20" s="14">
        <v>0</v>
      </c>
      <c r="T20" s="14">
        <f t="shared" ref="T20" si="43">SUM(R20:S20)</f>
        <v>14</v>
      </c>
      <c r="U20" s="7" t="str">
        <f t="shared" ref="U20" si="44">IF(A20&lt;&gt;"","分拣摆渡","----")</f>
        <v>分拣摆渡</v>
      </c>
    </row>
    <row r="21" spans="1:21" s="35" customFormat="1" ht="18.75">
      <c r="A21" s="8">
        <v>43204</v>
      </c>
      <c r="B21" s="10" t="s">
        <v>1528</v>
      </c>
      <c r="C21" s="10">
        <v>1025</v>
      </c>
      <c r="D21" s="10">
        <v>1035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1535</v>
      </c>
      <c r="K21" s="10"/>
      <c r="L21" s="19" t="s">
        <v>1536</v>
      </c>
      <c r="M21" s="7" t="str">
        <f t="shared" ref="M21" si="45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1525</v>
      </c>
      <c r="Q21" s="7" t="str">
        <f t="shared" ref="Q21" si="46">IF(A21&lt;&gt;"","9.6米","--")</f>
        <v>9.6米</v>
      </c>
      <c r="R21" s="14">
        <v>14</v>
      </c>
      <c r="S21" s="14">
        <v>0</v>
      </c>
      <c r="T21" s="14">
        <f t="shared" ref="T21" si="47">SUM(R21:S21)</f>
        <v>14</v>
      </c>
      <c r="U21" s="7" t="str">
        <f t="shared" ref="U21" si="48">IF(A21&lt;&gt;"","分拣摆渡","----")</f>
        <v>分拣摆渡</v>
      </c>
    </row>
    <row r="22" spans="1:21" s="35" customFormat="1" ht="18.75">
      <c r="A22" s="8">
        <v>43204</v>
      </c>
      <c r="B22" s="10" t="s">
        <v>1522</v>
      </c>
      <c r="C22" s="10">
        <v>2400</v>
      </c>
      <c r="D22" s="10">
        <v>10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1537</v>
      </c>
      <c r="K22" s="10"/>
      <c r="L22" s="19" t="s">
        <v>1538</v>
      </c>
      <c r="M22" s="7" t="str">
        <f t="shared" ref="M22:M23" si="49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1525</v>
      </c>
      <c r="Q22" s="7" t="str">
        <f t="shared" ref="Q22:Q23" si="50">IF(A22&lt;&gt;"","9.6米","--")</f>
        <v>9.6米</v>
      </c>
      <c r="R22" s="14">
        <v>9</v>
      </c>
      <c r="S22" s="14">
        <v>0</v>
      </c>
      <c r="T22" s="14">
        <f t="shared" ref="T22:T23" si="51">SUM(R22:S22)</f>
        <v>9</v>
      </c>
      <c r="U22" s="7" t="str">
        <f t="shared" ref="U22:U24" si="52">IF(A22&lt;&gt;"","分拣摆渡","----")</f>
        <v>分拣摆渡</v>
      </c>
    </row>
    <row r="23" spans="1:21" s="35" customFormat="1" ht="18.75">
      <c r="A23" s="8">
        <v>43204</v>
      </c>
      <c r="B23" s="10" t="s">
        <v>1539</v>
      </c>
      <c r="C23" s="10">
        <v>2353</v>
      </c>
      <c r="D23" s="10">
        <v>3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1540</v>
      </c>
      <c r="K23" s="10"/>
      <c r="L23" s="19" t="s">
        <v>1541</v>
      </c>
      <c r="M23" s="7" t="str">
        <f t="shared" si="49"/>
        <v>武汉威伟机械</v>
      </c>
      <c r="N23" s="26" t="str">
        <f>VLOOKUP(P23,ch!$A$1:$B$34,2,0)</f>
        <v>鄂AF1588</v>
      </c>
      <c r="O23" s="10" t="s">
        <v>162</v>
      </c>
      <c r="P23" s="29" t="s">
        <v>1542</v>
      </c>
      <c r="Q23" s="7" t="str">
        <f t="shared" si="50"/>
        <v>9.6米</v>
      </c>
      <c r="R23" s="14">
        <v>14</v>
      </c>
      <c r="S23" s="14">
        <v>0</v>
      </c>
      <c r="T23" s="14">
        <f t="shared" si="51"/>
        <v>14</v>
      </c>
      <c r="U23" s="7" t="str">
        <f t="shared" si="52"/>
        <v>分拣摆渡</v>
      </c>
    </row>
    <row r="24" spans="1:21" s="35" customFormat="1" ht="18.75">
      <c r="A24" s="8">
        <v>43204</v>
      </c>
      <c r="B24" s="10" t="s">
        <v>1539</v>
      </c>
      <c r="C24" s="10">
        <v>2200</v>
      </c>
      <c r="D24" s="10">
        <v>2210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1543</v>
      </c>
      <c r="K24" s="10"/>
      <c r="L24" s="19" t="s">
        <v>1544</v>
      </c>
      <c r="M24" s="7" t="str">
        <f t="shared" ref="M24" si="53">IF(A24&lt;&gt;"","武汉威伟机械","------")</f>
        <v>武汉威伟机械</v>
      </c>
      <c r="N24" s="26" t="str">
        <f>VLOOKUP(P24,ch!$A$1:$B$34,2,0)</f>
        <v>鄂AF1588</v>
      </c>
      <c r="O24" s="10" t="s">
        <v>162</v>
      </c>
      <c r="P24" s="29" t="s">
        <v>1542</v>
      </c>
      <c r="Q24" s="7" t="str">
        <f t="shared" ref="Q24" si="54">IF(A24&lt;&gt;"","9.6米","--")</f>
        <v>9.6米</v>
      </c>
      <c r="R24" s="14">
        <v>13</v>
      </c>
      <c r="S24" s="14">
        <v>0</v>
      </c>
      <c r="T24" s="14">
        <f t="shared" ref="T24" si="55">SUM(R24:S24)</f>
        <v>13</v>
      </c>
      <c r="U24" s="7" t="str">
        <f t="shared" si="52"/>
        <v>分拣摆渡</v>
      </c>
    </row>
    <row r="25" spans="1:21" s="35" customFormat="1" ht="18.75">
      <c r="A25" s="8">
        <v>43204</v>
      </c>
      <c r="B25" s="10" t="s">
        <v>1539</v>
      </c>
      <c r="C25" s="10">
        <v>1915</v>
      </c>
      <c r="D25" s="10">
        <v>1925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1545</v>
      </c>
      <c r="K25" s="10"/>
      <c r="L25" s="19" t="s">
        <v>1546</v>
      </c>
      <c r="M25" s="7" t="str">
        <f t="shared" ref="M25" si="56">IF(A25&lt;&gt;"","武汉威伟机械","------")</f>
        <v>武汉威伟机械</v>
      </c>
      <c r="N25" s="26" t="str">
        <f>VLOOKUP(P25,ch!$A$1:$B$34,2,0)</f>
        <v>鄂AF1588</v>
      </c>
      <c r="O25" s="10" t="s">
        <v>162</v>
      </c>
      <c r="P25" s="29" t="s">
        <v>1542</v>
      </c>
      <c r="Q25" s="7" t="str">
        <f t="shared" ref="Q25" si="57">IF(A25&lt;&gt;"","9.6米","--")</f>
        <v>9.6米</v>
      </c>
      <c r="R25" s="14">
        <v>13</v>
      </c>
      <c r="S25" s="14">
        <v>0</v>
      </c>
      <c r="T25" s="14">
        <f t="shared" ref="T25" si="58">SUM(R25:S25)</f>
        <v>13</v>
      </c>
      <c r="U25" s="7" t="str">
        <f t="shared" ref="U25" si="59">IF(A25&lt;&gt;"","分拣摆渡","----")</f>
        <v>分拣摆渡</v>
      </c>
    </row>
    <row r="26" spans="1:21" s="35" customFormat="1" ht="18.75">
      <c r="A26" s="8">
        <v>43204</v>
      </c>
      <c r="B26" s="10" t="s">
        <v>288</v>
      </c>
      <c r="C26" s="10">
        <v>1546</v>
      </c>
      <c r="D26" s="10">
        <v>1556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1547</v>
      </c>
      <c r="K26" s="10"/>
      <c r="L26" s="19" t="s">
        <v>1548</v>
      </c>
      <c r="M26" s="7" t="str">
        <f t="shared" ref="M26" si="60">IF(A26&lt;&gt;"","武汉威伟机械","------")</f>
        <v>武汉威伟机械</v>
      </c>
      <c r="N26" s="26" t="str">
        <f>VLOOKUP(P26,ch!$A$1:$B$34,2,0)</f>
        <v>鄂AF1588</v>
      </c>
      <c r="O26" s="10" t="s">
        <v>162</v>
      </c>
      <c r="P26" s="29" t="s">
        <v>1542</v>
      </c>
      <c r="Q26" s="7" t="str">
        <f t="shared" ref="Q26" si="61">IF(A26&lt;&gt;"","9.6米","--")</f>
        <v>9.6米</v>
      </c>
      <c r="R26" s="14">
        <v>14</v>
      </c>
      <c r="S26" s="14">
        <v>0</v>
      </c>
      <c r="T26" s="14">
        <f t="shared" ref="T26" si="62">SUM(R26:S26)</f>
        <v>14</v>
      </c>
      <c r="U26" s="7" t="str">
        <f t="shared" ref="U26" si="63">IF(A26&lt;&gt;"","分拣摆渡","----")</f>
        <v>分拣摆渡</v>
      </c>
    </row>
    <row r="27" spans="1:21" s="35" customFormat="1" ht="18.75">
      <c r="A27" s="8">
        <v>43204</v>
      </c>
      <c r="B27" s="10" t="s">
        <v>288</v>
      </c>
      <c r="C27" s="10">
        <v>1148</v>
      </c>
      <c r="D27" s="10">
        <v>1158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1549</v>
      </c>
      <c r="K27" s="10"/>
      <c r="L27" s="19" t="s">
        <v>1550</v>
      </c>
      <c r="M27" s="7" t="str">
        <f t="shared" ref="M27" si="64">IF(A27&lt;&gt;"","武汉威伟机械","------")</f>
        <v>武汉威伟机械</v>
      </c>
      <c r="N27" s="26" t="str">
        <f>VLOOKUP(P27,ch!$A$1:$B$34,2,0)</f>
        <v>鄂AF1588</v>
      </c>
      <c r="O27" s="10" t="s">
        <v>162</v>
      </c>
      <c r="P27" s="29" t="s">
        <v>1542</v>
      </c>
      <c r="Q27" s="7" t="str">
        <f t="shared" ref="Q27" si="65">IF(A27&lt;&gt;"","9.6米","--")</f>
        <v>9.6米</v>
      </c>
      <c r="R27" s="14">
        <v>14</v>
      </c>
      <c r="S27" s="14">
        <v>0</v>
      </c>
      <c r="T27" s="14">
        <f t="shared" ref="T27" si="66">SUM(R27:S27)</f>
        <v>14</v>
      </c>
      <c r="U27" s="7" t="str">
        <f t="shared" ref="U27" si="67">IF(A27&lt;&gt;"","分拣摆渡","----")</f>
        <v>分拣摆渡</v>
      </c>
    </row>
    <row r="28" spans="1:21" s="35" customFormat="1" ht="18.75">
      <c r="A28" s="8">
        <v>43204</v>
      </c>
      <c r="B28" s="10" t="s">
        <v>288</v>
      </c>
      <c r="C28" s="10">
        <v>1104</v>
      </c>
      <c r="D28" s="10">
        <v>1114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1551</v>
      </c>
      <c r="K28" s="10"/>
      <c r="L28" s="19" t="s">
        <v>1552</v>
      </c>
      <c r="M28" s="7" t="str">
        <f t="shared" ref="M28" si="68">IF(A28&lt;&gt;"","武汉威伟机械","------")</f>
        <v>武汉威伟机械</v>
      </c>
      <c r="N28" s="26" t="str">
        <f>VLOOKUP(P28,ch!$A$1:$B$34,2,0)</f>
        <v>鄂AF1588</v>
      </c>
      <c r="O28" s="10" t="s">
        <v>162</v>
      </c>
      <c r="P28" s="29" t="s">
        <v>1542</v>
      </c>
      <c r="Q28" s="7" t="str">
        <f t="shared" ref="Q28" si="69">IF(A28&lt;&gt;"","9.6米","--")</f>
        <v>9.6米</v>
      </c>
      <c r="R28" s="14">
        <v>14</v>
      </c>
      <c r="S28" s="14">
        <v>0</v>
      </c>
      <c r="T28" s="14">
        <f t="shared" ref="T28" si="70">SUM(R28:S28)</f>
        <v>14</v>
      </c>
      <c r="U28" s="7" t="str">
        <f t="shared" ref="U28" si="71">IF(A28&lt;&gt;"","分拣摆渡","----")</f>
        <v>分拣摆渡</v>
      </c>
    </row>
    <row r="29" spans="1:21" s="35" customFormat="1" ht="18.75">
      <c r="A29" s="8">
        <v>43204</v>
      </c>
      <c r="B29" s="10" t="s">
        <v>288</v>
      </c>
      <c r="C29" s="10">
        <v>943</v>
      </c>
      <c r="D29" s="10">
        <v>953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1553</v>
      </c>
      <c r="K29" s="10"/>
      <c r="L29" s="19" t="s">
        <v>1554</v>
      </c>
      <c r="M29" s="7" t="str">
        <f t="shared" ref="M29" si="72">IF(A29&lt;&gt;"","武汉威伟机械","------")</f>
        <v>武汉威伟机械</v>
      </c>
      <c r="N29" s="26" t="str">
        <f>VLOOKUP(P29,ch!$A$1:$B$34,2,0)</f>
        <v>鄂AF1588</v>
      </c>
      <c r="O29" s="10" t="s">
        <v>162</v>
      </c>
      <c r="P29" s="29" t="s">
        <v>1542</v>
      </c>
      <c r="Q29" s="7" t="str">
        <f t="shared" ref="Q29" si="73">IF(A29&lt;&gt;"","9.6米","--")</f>
        <v>9.6米</v>
      </c>
      <c r="R29" s="14">
        <v>14</v>
      </c>
      <c r="S29" s="14">
        <v>0</v>
      </c>
      <c r="T29" s="14">
        <f t="shared" ref="T29" si="74">SUM(R29:S29)</f>
        <v>14</v>
      </c>
      <c r="U29" s="7" t="str">
        <f t="shared" ref="U29" si="75">IF(A29&lt;&gt;"","分拣摆渡","----")</f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</sheetData>
  <phoneticPr fontId="3" type="noConversion"/>
  <conditionalFormatting sqref="I231:L1048576 I1:L1">
    <cfRule type="duplicateValues" dxfId="122" priority="24"/>
  </conditionalFormatting>
  <conditionalFormatting sqref="J231:J1048576 J1">
    <cfRule type="duplicateValues" dxfId="121" priority="20"/>
  </conditionalFormatting>
  <conditionalFormatting sqref="I2:L230">
    <cfRule type="duplicateValues" dxfId="120" priority="41"/>
  </conditionalFormatting>
  <conditionalFormatting sqref="L2:L230">
    <cfRule type="duplicateValues" dxfId="119" priority="43"/>
  </conditionalFormatting>
  <conditionalFormatting sqref="K2:L230">
    <cfRule type="duplicateValues" dxfId="118" priority="45"/>
  </conditionalFormatting>
  <conditionalFormatting sqref="I2:J230">
    <cfRule type="duplicateValues" dxfId="117" priority="47"/>
  </conditionalFormatting>
  <conditionalFormatting sqref="J2:J230">
    <cfRule type="duplicateValues" dxfId="116" priority="49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43"/>
  <sheetViews>
    <sheetView tabSelected="1" topLeftCell="A7" workbookViewId="0">
      <selection activeCell="D20" sqref="D20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1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.5" customWidth="1"/>
    <col min="14" max="14" width="18.25" customWidth="1"/>
    <col min="15" max="15" width="12.875" hidden="1" customWidth="1"/>
    <col min="16" max="16" width="7.75" customWidth="1"/>
    <col min="17" max="17" width="6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43205</v>
      </c>
      <c r="B2" s="10" t="s">
        <v>243</v>
      </c>
      <c r="C2" s="10">
        <v>1920</v>
      </c>
      <c r="D2" s="10">
        <v>2117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1555</v>
      </c>
      <c r="K2" s="10"/>
      <c r="L2" s="19" t="s">
        <v>1556</v>
      </c>
      <c r="M2" s="7" t="str">
        <f t="shared" ref="M2" si="0">IF(A2&lt;&gt;"","武汉威伟机械","------")</f>
        <v>武汉威伟机械</v>
      </c>
      <c r="N2" s="26" t="str">
        <f>VLOOKUP(P2,ch!$A$1:$B$34,2,0)</f>
        <v>鄂AZV377</v>
      </c>
      <c r="O2" s="55"/>
      <c r="P2" s="29" t="s">
        <v>239</v>
      </c>
      <c r="Q2" s="7" t="str">
        <f t="shared" ref="Q2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" si="3">IF(A2&lt;&gt;"","分拣摆渡","----")</f>
        <v>分拣摆渡</v>
      </c>
    </row>
    <row r="3" spans="1:63" s="35" customFormat="1" ht="18.75">
      <c r="A3" s="8">
        <v>43205</v>
      </c>
      <c r="B3" s="10" t="s">
        <v>500</v>
      </c>
      <c r="C3" s="10">
        <v>1930</v>
      </c>
      <c r="D3" s="10">
        <v>2057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1557</v>
      </c>
      <c r="K3" s="10"/>
      <c r="L3" s="19" t="s">
        <v>1558</v>
      </c>
      <c r="M3" s="7" t="str">
        <f t="shared" ref="M3" si="4">IF(A3&lt;&gt;"","武汉威伟机械","------")</f>
        <v>武汉威伟机械</v>
      </c>
      <c r="N3" s="26" t="str">
        <f>VLOOKUP(P3,ch!$A$1:$B$34,2,0)</f>
        <v>鄂AHB101</v>
      </c>
      <c r="O3" s="55"/>
      <c r="P3" s="29" t="s">
        <v>275</v>
      </c>
      <c r="Q3" s="7" t="str">
        <f t="shared" ref="Q3" si="5">IF(A3&lt;&gt;"","9.6米","--")</f>
        <v>9.6米</v>
      </c>
      <c r="R3" s="14">
        <v>6</v>
      </c>
      <c r="S3" s="14">
        <v>0</v>
      </c>
      <c r="T3" s="14">
        <f t="shared" ref="T3:T7" si="6">SUM(R3:S3)</f>
        <v>6</v>
      </c>
      <c r="U3" s="7" t="str">
        <f t="shared" ref="U3" si="7">IF(A3&lt;&gt;"","分拣摆渡","----")</f>
        <v>分拣摆渡</v>
      </c>
    </row>
    <row r="4" spans="1:63" s="35" customFormat="1" ht="18.75">
      <c r="A4" s="8">
        <v>43205</v>
      </c>
      <c r="B4" s="10" t="s">
        <v>234</v>
      </c>
      <c r="C4" s="10">
        <v>1745</v>
      </c>
      <c r="D4" s="10">
        <v>1950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1559</v>
      </c>
      <c r="K4" s="10"/>
      <c r="L4" s="19" t="s">
        <v>1560</v>
      </c>
      <c r="M4" s="7" t="str">
        <f t="shared" ref="M4:M7" si="8">IF(A4&lt;&gt;"","武汉威伟机械","------")</f>
        <v>武汉威伟机械</v>
      </c>
      <c r="N4" s="26" t="str">
        <f>VLOOKUP(P4,ch!$A$1:$B$34,2,0)</f>
        <v>鄂ABY256</v>
      </c>
      <c r="O4" s="55"/>
      <c r="P4" s="29" t="s">
        <v>250</v>
      </c>
      <c r="Q4" s="7" t="str">
        <f t="shared" ref="Q4:Q7" si="9">IF(A4&lt;&gt;"","9.6米","--")</f>
        <v>9.6米</v>
      </c>
      <c r="R4" s="14" t="s">
        <v>1561</v>
      </c>
      <c r="S4" s="14">
        <v>0</v>
      </c>
      <c r="T4" s="14" t="s">
        <v>1561</v>
      </c>
      <c r="U4" s="7" t="str">
        <f t="shared" ref="U4:U7" si="10">IF(A4&lt;&gt;"","分拣摆渡","----")</f>
        <v>分拣摆渡</v>
      </c>
    </row>
    <row r="5" spans="1:63" s="35" customFormat="1" ht="18.75">
      <c r="A5" s="8">
        <v>43205</v>
      </c>
      <c r="B5" s="10" t="s">
        <v>243</v>
      </c>
      <c r="C5" s="10">
        <v>1820</v>
      </c>
      <c r="D5" s="10">
        <v>1952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1584</v>
      </c>
      <c r="K5" s="10"/>
      <c r="L5" s="19" t="s">
        <v>1585</v>
      </c>
      <c r="M5" s="7" t="str">
        <f>IF(A5&lt;&gt;"","武汉威伟机械","------")</f>
        <v>武汉威伟机械</v>
      </c>
      <c r="N5" s="26" t="str">
        <f>VLOOKUP(P5,ch!$A$1:$B$34,2,0)</f>
        <v>鄂AFE237</v>
      </c>
      <c r="O5" s="10"/>
      <c r="P5" s="29" t="s">
        <v>341</v>
      </c>
      <c r="Q5" s="7" t="str">
        <f>IF(A5&lt;&gt;"","9.6米","--")</f>
        <v>9.6米</v>
      </c>
      <c r="R5" s="14">
        <v>14</v>
      </c>
      <c r="S5" s="14">
        <v>0</v>
      </c>
      <c r="T5" s="14">
        <f>SUM(R5:S5)</f>
        <v>14</v>
      </c>
      <c r="U5" s="7" t="str">
        <f>IF(A5&lt;&gt;"","分拣摆渡","----")</f>
        <v>分拣摆渡</v>
      </c>
    </row>
    <row r="6" spans="1:63" s="35" customFormat="1" ht="18.75">
      <c r="A6" s="8">
        <v>43205</v>
      </c>
      <c r="B6" s="10" t="s">
        <v>234</v>
      </c>
      <c r="C6" s="10">
        <v>1459</v>
      </c>
      <c r="D6" s="10">
        <v>1703</v>
      </c>
      <c r="E6" s="11" t="s">
        <v>235</v>
      </c>
      <c r="F6" s="11" t="s">
        <v>251</v>
      </c>
      <c r="G6" s="11" t="s">
        <v>203</v>
      </c>
      <c r="H6" s="11" t="s">
        <v>430</v>
      </c>
      <c r="I6" s="39"/>
      <c r="J6" s="39" t="s">
        <v>1588</v>
      </c>
      <c r="K6" s="10"/>
      <c r="L6" s="19" t="s">
        <v>1589</v>
      </c>
      <c r="M6" s="7" t="str">
        <f>IF(A6&lt;&gt;"","武汉威伟机械","------")</f>
        <v>武汉威伟机械</v>
      </c>
      <c r="N6" s="26" t="str">
        <f>VLOOKUP(P6,ch!$A$1:$B$34,2,0)</f>
        <v>鄂AMR731</v>
      </c>
      <c r="O6" s="10"/>
      <c r="P6" s="29" t="s">
        <v>1091</v>
      </c>
      <c r="Q6" s="7" t="str">
        <f>IF(A6&lt;&gt;"","9.6米","--")</f>
        <v>9.6米</v>
      </c>
      <c r="R6" s="14" t="s">
        <v>1590</v>
      </c>
      <c r="S6" s="14">
        <v>0</v>
      </c>
      <c r="T6" s="14" t="s">
        <v>1590</v>
      </c>
      <c r="U6" s="7" t="str">
        <f>IF(A6&lt;&gt;"","分拣摆渡","----")</f>
        <v>分拣摆渡</v>
      </c>
    </row>
    <row r="7" spans="1:63" s="35" customFormat="1" ht="18.75">
      <c r="A7" s="8">
        <v>43205</v>
      </c>
      <c r="B7" s="10" t="s">
        <v>288</v>
      </c>
      <c r="C7" s="10">
        <v>1913</v>
      </c>
      <c r="D7" s="10">
        <v>1920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39" t="s">
        <v>1562</v>
      </c>
      <c r="K7" s="10"/>
      <c r="L7" s="19" t="s">
        <v>1563</v>
      </c>
      <c r="M7" s="7" t="str">
        <f t="shared" si="8"/>
        <v>武汉威伟机械</v>
      </c>
      <c r="N7" s="26" t="str">
        <f>VLOOKUP(P7,ch!$A$1:$B$34,2,0)</f>
        <v>鄂AF1588</v>
      </c>
      <c r="O7" s="10"/>
      <c r="P7" s="29" t="s">
        <v>117</v>
      </c>
      <c r="Q7" s="7" t="str">
        <f t="shared" si="9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10"/>
        <v>分拣摆渡</v>
      </c>
    </row>
    <row r="8" spans="1:63" s="35" customFormat="1" ht="18.75">
      <c r="A8" s="8">
        <v>43205</v>
      </c>
      <c r="B8" s="10" t="s">
        <v>288</v>
      </c>
      <c r="C8" s="10">
        <v>1509</v>
      </c>
      <c r="D8" s="10">
        <v>1519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39" t="s">
        <v>1564</v>
      </c>
      <c r="K8" s="10"/>
      <c r="L8" s="19" t="s">
        <v>1565</v>
      </c>
      <c r="M8" s="7" t="str">
        <f t="shared" ref="M8" si="11">IF(A8&lt;&gt;"","武汉威伟机械","------")</f>
        <v>武汉威伟机械</v>
      </c>
      <c r="N8" s="26" t="str">
        <f>VLOOKUP(P8,ch!$A$1:$B$34,2,0)</f>
        <v>鄂AF1588</v>
      </c>
      <c r="O8" s="10"/>
      <c r="P8" s="29" t="s">
        <v>117</v>
      </c>
      <c r="Q8" s="7" t="str">
        <f t="shared" ref="Q8" si="12">IF(A8&lt;&gt;"","9.6米","--")</f>
        <v>9.6米</v>
      </c>
      <c r="R8" s="14">
        <v>15</v>
      </c>
      <c r="S8" s="14">
        <v>0</v>
      </c>
      <c r="T8" s="14">
        <f t="shared" ref="T8" si="13">SUM(R8:S8)</f>
        <v>15</v>
      </c>
      <c r="U8" s="7" t="str">
        <f t="shared" ref="U8" si="14">IF(A8&lt;&gt;"","分拣摆渡","----")</f>
        <v>分拣摆渡</v>
      </c>
    </row>
    <row r="9" spans="1:63" s="35" customFormat="1" ht="18.75">
      <c r="A9" s="8">
        <v>43205</v>
      </c>
      <c r="B9" s="10" t="s">
        <v>288</v>
      </c>
      <c r="C9" s="10">
        <v>1210</v>
      </c>
      <c r="D9" s="10">
        <v>1217</v>
      </c>
      <c r="E9" s="11" t="s">
        <v>203</v>
      </c>
      <c r="F9" s="11" t="s">
        <v>430</v>
      </c>
      <c r="G9" s="11" t="s">
        <v>209</v>
      </c>
      <c r="H9" s="11" t="s">
        <v>467</v>
      </c>
      <c r="I9" s="39"/>
      <c r="J9" s="39" t="s">
        <v>1566</v>
      </c>
      <c r="K9" s="10"/>
      <c r="L9" s="19" t="s">
        <v>1567</v>
      </c>
      <c r="M9" s="7" t="str">
        <f t="shared" ref="M9" si="15">IF(A9&lt;&gt;"","武汉威伟机械","------")</f>
        <v>武汉威伟机械</v>
      </c>
      <c r="N9" s="26" t="str">
        <f>VLOOKUP(P9,ch!$A$1:$B$34,2,0)</f>
        <v>鄂AF1588</v>
      </c>
      <c r="O9" s="10"/>
      <c r="P9" s="29" t="s">
        <v>117</v>
      </c>
      <c r="Q9" s="7" t="str">
        <f t="shared" ref="Q9" si="16">IF(A9&lt;&gt;"","9.6米","--")</f>
        <v>9.6米</v>
      </c>
      <c r="R9" s="14">
        <v>13</v>
      </c>
      <c r="S9" s="14">
        <v>0</v>
      </c>
      <c r="T9" s="14">
        <f t="shared" ref="T9" si="17">SUM(R9:S9)</f>
        <v>13</v>
      </c>
      <c r="U9" s="7" t="str">
        <f t="shared" ref="U9" si="18">IF(A9&lt;&gt;"","分拣摆渡","----")</f>
        <v>分拣摆渡</v>
      </c>
    </row>
    <row r="10" spans="1:63" s="35" customFormat="1" ht="18.75">
      <c r="A10" s="8">
        <v>43205</v>
      </c>
      <c r="B10" s="10" t="s">
        <v>288</v>
      </c>
      <c r="C10" s="10">
        <v>1114</v>
      </c>
      <c r="D10" s="10">
        <v>1124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39" t="s">
        <v>1568</v>
      </c>
      <c r="K10" s="10"/>
      <c r="L10" s="19" t="s">
        <v>1569</v>
      </c>
      <c r="M10" s="7" t="str">
        <f t="shared" ref="M10" si="19">IF(A10&lt;&gt;"","武汉威伟机械","------")</f>
        <v>武汉威伟机械</v>
      </c>
      <c r="N10" s="26" t="str">
        <f>VLOOKUP(P10,ch!$A$1:$B$34,2,0)</f>
        <v>鄂AF1588</v>
      </c>
      <c r="O10" s="10"/>
      <c r="P10" s="29" t="s">
        <v>117</v>
      </c>
      <c r="Q10" s="7" t="str">
        <f t="shared" ref="Q10" si="20">IF(A10&lt;&gt;"","9.6米","--")</f>
        <v>9.6米</v>
      </c>
      <c r="R10" s="14">
        <v>14</v>
      </c>
      <c r="S10" s="14">
        <v>0</v>
      </c>
      <c r="T10" s="14">
        <f t="shared" ref="T10" si="21">SUM(R10:S10)</f>
        <v>14</v>
      </c>
      <c r="U10" s="7" t="str">
        <f t="shared" ref="U10" si="22">IF(A10&lt;&gt;"","分拣摆渡","----")</f>
        <v>分拣摆渡</v>
      </c>
    </row>
    <row r="11" spans="1:63" s="35" customFormat="1" ht="18.75">
      <c r="A11" s="8">
        <v>43205</v>
      </c>
      <c r="B11" s="10" t="s">
        <v>288</v>
      </c>
      <c r="C11" s="10">
        <v>958</v>
      </c>
      <c r="D11" s="10">
        <v>1008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39" t="s">
        <v>1570</v>
      </c>
      <c r="K11" s="10"/>
      <c r="L11" s="19" t="s">
        <v>1571</v>
      </c>
      <c r="M11" s="7" t="str">
        <f t="shared" ref="M11" si="23">IF(A11&lt;&gt;"","武汉威伟机械","------")</f>
        <v>武汉威伟机械</v>
      </c>
      <c r="N11" s="26" t="str">
        <f>VLOOKUP(P11,ch!$A$1:$B$34,2,0)</f>
        <v>鄂AF1588</v>
      </c>
      <c r="O11" s="10"/>
      <c r="P11" s="29" t="s">
        <v>117</v>
      </c>
      <c r="Q11" s="7" t="str">
        <f t="shared" ref="Q11" si="24">IF(A11&lt;&gt;"","9.6米","--")</f>
        <v>9.6米</v>
      </c>
      <c r="R11" s="14">
        <v>14</v>
      </c>
      <c r="S11" s="14">
        <v>0</v>
      </c>
      <c r="T11" s="14">
        <f t="shared" ref="T11" si="25">SUM(R11:S11)</f>
        <v>14</v>
      </c>
      <c r="U11" s="7" t="str">
        <f t="shared" ref="U11" si="26">IF(A11&lt;&gt;"","分拣摆渡","----")</f>
        <v>分拣摆渡</v>
      </c>
    </row>
    <row r="12" spans="1:63" s="35" customFormat="1" ht="18.75">
      <c r="A12" s="8">
        <v>43205</v>
      </c>
      <c r="B12" s="10" t="s">
        <v>1086</v>
      </c>
      <c r="C12" s="10">
        <v>109</v>
      </c>
      <c r="D12" s="10">
        <v>119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1572</v>
      </c>
      <c r="K12" s="10"/>
      <c r="L12" s="19" t="s">
        <v>1573</v>
      </c>
      <c r="M12" s="7" t="str">
        <f t="shared" ref="M12" si="27">IF(A12&lt;&gt;"","武汉威伟机械","------")</f>
        <v>武汉威伟机械</v>
      </c>
      <c r="N12" s="26" t="str">
        <f>VLOOKUP(P12,ch!$A$1:$B$34,2,0)</f>
        <v>鄂AF1588</v>
      </c>
      <c r="O12" s="10"/>
      <c r="P12" s="29" t="s">
        <v>117</v>
      </c>
      <c r="Q12" s="7" t="str">
        <f t="shared" ref="Q12" si="28">IF(A12&lt;&gt;"","9.6米","--")</f>
        <v>9.6米</v>
      </c>
      <c r="R12" s="14">
        <v>12</v>
      </c>
      <c r="S12" s="14">
        <v>0</v>
      </c>
      <c r="T12" s="14">
        <f t="shared" ref="T12" si="29">SUM(R12:S12)</f>
        <v>12</v>
      </c>
      <c r="U12" s="7" t="str">
        <f t="shared" ref="U12" si="30">IF(A12&lt;&gt;"","分拣摆渡","----")</f>
        <v>分拣摆渡</v>
      </c>
    </row>
    <row r="13" spans="1:63" s="35" customFormat="1" ht="18.75">
      <c r="A13" s="8">
        <v>43205</v>
      </c>
      <c r="B13" s="10" t="s">
        <v>288</v>
      </c>
      <c r="C13" s="10">
        <v>901</v>
      </c>
      <c r="D13" s="10">
        <v>911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39" t="s">
        <v>1574</v>
      </c>
      <c r="K13" s="10"/>
      <c r="L13" s="19" t="s">
        <v>1575</v>
      </c>
      <c r="M13" s="7" t="str">
        <f t="shared" ref="M13" si="31">IF(A13&lt;&gt;"","武汉威伟机械","------")</f>
        <v>武汉威伟机械</v>
      </c>
      <c r="N13" s="26" t="str">
        <f>VLOOKUP(P13,ch!$A$1:$B$34,2,0)</f>
        <v>鄂AMT870</v>
      </c>
      <c r="O13" s="10"/>
      <c r="P13" s="29" t="s">
        <v>285</v>
      </c>
      <c r="Q13" s="7" t="str">
        <f t="shared" ref="Q13" si="32">IF(A13&lt;&gt;"","9.6米","--")</f>
        <v>9.6米</v>
      </c>
      <c r="R13" s="14">
        <v>14</v>
      </c>
      <c r="S13" s="14">
        <v>0</v>
      </c>
      <c r="T13" s="14">
        <f t="shared" ref="T13" si="33">SUM(R13:S13)</f>
        <v>14</v>
      </c>
      <c r="U13" s="7" t="str">
        <f t="shared" ref="U13" si="34">IF(A13&lt;&gt;"","分拣摆渡","----")</f>
        <v>分拣摆渡</v>
      </c>
    </row>
    <row r="14" spans="1:63" s="35" customFormat="1" ht="18.75">
      <c r="A14" s="8">
        <v>43205</v>
      </c>
      <c r="B14" s="10" t="s">
        <v>258</v>
      </c>
      <c r="C14" s="10">
        <v>1804</v>
      </c>
      <c r="D14" s="10">
        <v>1814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1576</v>
      </c>
      <c r="K14" s="10"/>
      <c r="L14" s="19" t="s">
        <v>1577</v>
      </c>
      <c r="M14" s="7" t="str">
        <f t="shared" ref="M14" si="35">IF(A14&lt;&gt;"","武汉威伟机械","------")</f>
        <v>武汉威伟机械</v>
      </c>
      <c r="N14" s="26" t="str">
        <f>VLOOKUP(P14,ch!$A$1:$B$34,2,0)</f>
        <v>鄂AMT870</v>
      </c>
      <c r="O14" s="10"/>
      <c r="P14" s="29" t="s">
        <v>285</v>
      </c>
      <c r="Q14" s="7" t="str">
        <f t="shared" ref="Q14" si="36">IF(A14&lt;&gt;"","9.6米","--")</f>
        <v>9.6米</v>
      </c>
      <c r="R14" s="14">
        <v>12</v>
      </c>
      <c r="S14" s="14">
        <v>0</v>
      </c>
      <c r="T14" s="14">
        <f t="shared" ref="T14" si="37">SUM(R14:S14)</f>
        <v>12</v>
      </c>
      <c r="U14" s="7" t="str">
        <f t="shared" ref="U14" si="38">IF(A14&lt;&gt;"","分拣摆渡","----")</f>
        <v>分拣摆渡</v>
      </c>
    </row>
    <row r="15" spans="1:63" s="35" customFormat="1" ht="18.75">
      <c r="A15" s="8">
        <v>43205</v>
      </c>
      <c r="B15" s="10" t="s">
        <v>288</v>
      </c>
      <c r="C15" s="10">
        <v>1152</v>
      </c>
      <c r="D15" s="10">
        <v>1202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1578</v>
      </c>
      <c r="K15" s="10"/>
      <c r="L15" s="19" t="s">
        <v>1579</v>
      </c>
      <c r="M15" s="7" t="str">
        <f t="shared" ref="M15" si="39">IF(A15&lt;&gt;"","武汉威伟机械","------")</f>
        <v>武汉威伟机械</v>
      </c>
      <c r="N15" s="26" t="str">
        <f>VLOOKUP(P15,ch!$A$1:$B$34,2,0)</f>
        <v>鄂AMT870</v>
      </c>
      <c r="O15" s="10"/>
      <c r="P15" s="29" t="s">
        <v>285</v>
      </c>
      <c r="Q15" s="7" t="str">
        <f t="shared" ref="Q15" si="40">IF(A15&lt;&gt;"","9.6米","--")</f>
        <v>9.6米</v>
      </c>
      <c r="R15" s="14">
        <v>14</v>
      </c>
      <c r="S15" s="14">
        <v>0</v>
      </c>
      <c r="T15" s="14">
        <f t="shared" ref="T15" si="41">SUM(R15:S15)</f>
        <v>14</v>
      </c>
      <c r="U15" s="7" t="str">
        <f t="shared" ref="U15" si="42">IF(A15&lt;&gt;"","分拣摆渡","----")</f>
        <v>分拣摆渡</v>
      </c>
    </row>
    <row r="16" spans="1:63" s="35" customFormat="1" ht="18.75">
      <c r="A16" s="8">
        <v>43205</v>
      </c>
      <c r="B16" s="10" t="s">
        <v>288</v>
      </c>
      <c r="C16" s="10">
        <v>1044</v>
      </c>
      <c r="D16" s="10">
        <v>1054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1580</v>
      </c>
      <c r="K16" s="10"/>
      <c r="L16" s="19" t="s">
        <v>1581</v>
      </c>
      <c r="M16" s="7" t="str">
        <f t="shared" ref="M16" si="43">IF(A16&lt;&gt;"","武汉威伟机械","------")</f>
        <v>武汉威伟机械</v>
      </c>
      <c r="N16" s="26" t="str">
        <f>VLOOKUP(P16,ch!$A$1:$B$34,2,0)</f>
        <v>鄂AMT870</v>
      </c>
      <c r="O16" s="10"/>
      <c r="P16" s="29" t="s">
        <v>285</v>
      </c>
      <c r="Q16" s="7" t="str">
        <f t="shared" ref="Q16" si="44">IF(A16&lt;&gt;"","9.6米","--")</f>
        <v>9.6米</v>
      </c>
      <c r="R16" s="14">
        <v>14</v>
      </c>
      <c r="S16" s="14">
        <v>0</v>
      </c>
      <c r="T16" s="14">
        <f t="shared" ref="T16" si="45">SUM(R16:S16)</f>
        <v>14</v>
      </c>
      <c r="U16" s="7" t="str">
        <f t="shared" ref="U16" si="46">IF(A16&lt;&gt;"","分拣摆渡","----")</f>
        <v>分拣摆渡</v>
      </c>
    </row>
    <row r="17" spans="1:21" s="35" customFormat="1" ht="18.75">
      <c r="A17" s="8">
        <v>43205</v>
      </c>
      <c r="B17" s="10" t="s">
        <v>530</v>
      </c>
      <c r="C17" s="10">
        <v>12</v>
      </c>
      <c r="D17" s="10">
        <v>32</v>
      </c>
      <c r="E17" s="11" t="s">
        <v>209</v>
      </c>
      <c r="F17" s="11" t="s">
        <v>517</v>
      </c>
      <c r="G17" s="11" t="s">
        <v>203</v>
      </c>
      <c r="H17" s="11" t="s">
        <v>430</v>
      </c>
      <c r="I17" s="39"/>
      <c r="J17" s="39" t="s">
        <v>1582</v>
      </c>
      <c r="K17" s="10"/>
      <c r="L17" s="19" t="s">
        <v>1583</v>
      </c>
      <c r="M17" s="7" t="str">
        <f t="shared" ref="M17" si="47">IF(A17&lt;&gt;"","武汉威伟机械","------")</f>
        <v>武汉威伟机械</v>
      </c>
      <c r="N17" s="26" t="str">
        <f>VLOOKUP(P17,ch!$A$1:$B$34,2,0)</f>
        <v>鄂FJU350</v>
      </c>
      <c r="O17" s="10"/>
      <c r="P17" s="29" t="s">
        <v>48</v>
      </c>
      <c r="Q17" s="7" t="str">
        <f t="shared" ref="Q17" si="48">IF(A17&lt;&gt;"","9.6米","--")</f>
        <v>9.6米</v>
      </c>
      <c r="R17" s="14">
        <v>14</v>
      </c>
      <c r="S17" s="14">
        <v>0</v>
      </c>
      <c r="T17" s="14">
        <f t="shared" ref="T17" si="49">SUM(R17:S17)</f>
        <v>14</v>
      </c>
      <c r="U17" s="7" t="str">
        <f t="shared" ref="U17" si="50">IF(A17&lt;&gt;"","分拣摆渡","----")</f>
        <v>分拣摆渡</v>
      </c>
    </row>
    <row r="18" spans="1:21" s="35" customFormat="1" ht="18.75">
      <c r="A18" s="8">
        <v>43205</v>
      </c>
      <c r="B18" s="10" t="s">
        <v>530</v>
      </c>
      <c r="C18" s="10">
        <v>1718</v>
      </c>
      <c r="D18" s="10">
        <v>1750</v>
      </c>
      <c r="E18" s="11" t="s">
        <v>209</v>
      </c>
      <c r="F18" s="11" t="s">
        <v>517</v>
      </c>
      <c r="G18" s="11" t="s">
        <v>203</v>
      </c>
      <c r="H18" s="11" t="s">
        <v>430</v>
      </c>
      <c r="I18" s="39"/>
      <c r="J18" s="39" t="s">
        <v>1586</v>
      </c>
      <c r="K18" s="10"/>
      <c r="L18" s="19" t="s">
        <v>1587</v>
      </c>
      <c r="M18" s="7" t="str">
        <f t="shared" ref="M18" si="51">IF(A18&lt;&gt;"","武汉威伟机械","------")</f>
        <v>武汉威伟机械</v>
      </c>
      <c r="N18" s="26" t="str">
        <f>VLOOKUP(P18,ch!$A$1:$B$34,2,0)</f>
        <v>鄂FJU350</v>
      </c>
      <c r="O18" s="10"/>
      <c r="P18" s="29" t="s">
        <v>48</v>
      </c>
      <c r="Q18" s="7" t="str">
        <f t="shared" ref="Q18" si="52">IF(A18&lt;&gt;"","9.6米","--")</f>
        <v>9.6米</v>
      </c>
      <c r="R18" s="14">
        <v>14</v>
      </c>
      <c r="S18" s="14">
        <v>0</v>
      </c>
      <c r="T18" s="14">
        <f t="shared" ref="T18" si="53">SUM(R18:S18)</f>
        <v>14</v>
      </c>
      <c r="U18" s="7" t="str">
        <f t="shared" ref="U18" si="54">IF(A18&lt;&gt;"","分拣摆渡","----")</f>
        <v>分拣摆渡</v>
      </c>
    </row>
    <row r="19" spans="1:21" s="35" customFormat="1" ht="18.75">
      <c r="A19" s="8">
        <v>43205</v>
      </c>
      <c r="B19" s="10" t="s">
        <v>111</v>
      </c>
      <c r="C19" s="10">
        <v>952</v>
      </c>
      <c r="D19" s="10">
        <v>1018</v>
      </c>
      <c r="E19" s="11" t="s">
        <v>209</v>
      </c>
      <c r="F19" s="11" t="s">
        <v>517</v>
      </c>
      <c r="G19" s="11" t="s">
        <v>203</v>
      </c>
      <c r="H19" s="11" t="s">
        <v>430</v>
      </c>
      <c r="I19" s="39"/>
      <c r="J19" s="39" t="s">
        <v>1591</v>
      </c>
      <c r="K19" s="10"/>
      <c r="L19" s="19" t="s">
        <v>1592</v>
      </c>
      <c r="M19" s="7" t="str">
        <f t="shared" ref="M19" si="55">IF(A19&lt;&gt;"","武汉威伟机械","------")</f>
        <v>武汉威伟机械</v>
      </c>
      <c r="N19" s="26" t="str">
        <f>VLOOKUP(P19,ch!$A$1:$B$34,2,0)</f>
        <v>鄂ABY277</v>
      </c>
      <c r="O19" s="10"/>
      <c r="P19" s="29" t="s">
        <v>191</v>
      </c>
      <c r="Q19" s="7" t="str">
        <f t="shared" ref="Q19" si="56">IF(A19&lt;&gt;"","9.6米","--")</f>
        <v>9.6米</v>
      </c>
      <c r="R19" s="14">
        <v>12</v>
      </c>
      <c r="S19" s="14">
        <v>0</v>
      </c>
      <c r="T19" s="14">
        <f t="shared" ref="T19" si="57">SUM(R19:S19)</f>
        <v>12</v>
      </c>
      <c r="U19" s="7" t="str">
        <f t="shared" ref="U19" si="58">IF(A19&lt;&gt;"","分拣摆渡","----")</f>
        <v>分拣摆渡</v>
      </c>
    </row>
    <row r="20" spans="1:21" s="35" customFormat="1" ht="18.75">
      <c r="A20" s="8"/>
      <c r="B20" s="10"/>
      <c r="C20" s="10"/>
      <c r="D20" s="10"/>
      <c r="E20" s="11"/>
      <c r="F20" s="11"/>
      <c r="G20" s="11"/>
      <c r="H20" s="11"/>
      <c r="I20" s="39"/>
      <c r="J20" s="39"/>
      <c r="K20" s="10"/>
      <c r="L20" s="19"/>
      <c r="M20" s="7"/>
      <c r="N20" s="26"/>
      <c r="O20" s="10"/>
      <c r="P20" s="29"/>
      <c r="Q20" s="7"/>
      <c r="R20" s="14"/>
      <c r="S20" s="14"/>
      <c r="T20" s="14"/>
      <c r="U20" s="7"/>
    </row>
    <row r="21" spans="1:21" s="35" customFormat="1" ht="18.75">
      <c r="A21" s="8"/>
      <c r="B21" s="10"/>
      <c r="C21" s="10"/>
      <c r="D21" s="10"/>
      <c r="E21" s="11"/>
      <c r="F21" s="11"/>
      <c r="G21" s="11"/>
      <c r="H21" s="11"/>
      <c r="I21" s="39"/>
      <c r="J21" s="39"/>
      <c r="K21" s="10"/>
      <c r="L21" s="19"/>
      <c r="M21" s="7"/>
      <c r="N21" s="26"/>
      <c r="O21" s="10"/>
      <c r="P21" s="29"/>
      <c r="Q21" s="7"/>
      <c r="R21" s="14"/>
      <c r="S21" s="14"/>
      <c r="T21" s="14"/>
      <c r="U21" s="7"/>
    </row>
    <row r="22" spans="1:21" s="35" customFormat="1" ht="18.75">
      <c r="A22" s="8"/>
      <c r="B22" s="10"/>
      <c r="C22" s="10"/>
      <c r="D22" s="10"/>
      <c r="E22" s="11"/>
      <c r="F22" s="11"/>
      <c r="G22" s="11"/>
      <c r="H22" s="11"/>
      <c r="I22" s="39"/>
      <c r="J22" s="39"/>
      <c r="K22" s="10"/>
      <c r="L22" s="19"/>
      <c r="M22" s="7"/>
      <c r="N22" s="26"/>
      <c r="O22" s="10"/>
      <c r="P22" s="29"/>
      <c r="Q22" s="7"/>
      <c r="R22" s="14"/>
      <c r="S22" s="14"/>
      <c r="T22" s="14"/>
      <c r="U22" s="7"/>
    </row>
    <row r="23" spans="1:21" s="35" customFormat="1" ht="18.75">
      <c r="A23" s="8"/>
      <c r="B23" s="10"/>
      <c r="C23" s="10"/>
      <c r="D23" s="10"/>
      <c r="E23" s="11"/>
      <c r="F23" s="11"/>
      <c r="G23" s="11"/>
      <c r="H23" s="11"/>
      <c r="I23" s="39"/>
      <c r="J23" s="39"/>
      <c r="K23" s="10"/>
      <c r="L23" s="19"/>
      <c r="M23" s="7"/>
      <c r="N23" s="26"/>
      <c r="O23" s="10"/>
      <c r="P23" s="29"/>
      <c r="Q23" s="7"/>
      <c r="R23" s="14"/>
      <c r="S23" s="14"/>
      <c r="T23" s="14"/>
      <c r="U23" s="7"/>
    </row>
    <row r="24" spans="1:21" s="35" customFormat="1" ht="18.75">
      <c r="A24" s="8"/>
      <c r="B24" s="10"/>
      <c r="C24" s="10"/>
      <c r="D24" s="10"/>
      <c r="E24" s="11"/>
      <c r="F24" s="11"/>
      <c r="G24" s="11"/>
      <c r="H24" s="11"/>
      <c r="I24" s="39"/>
      <c r="J24" s="39"/>
      <c r="K24" s="10"/>
      <c r="L24" s="19"/>
      <c r="M24" s="7"/>
      <c r="N24" s="26"/>
      <c r="O24" s="10"/>
      <c r="P24" s="29"/>
      <c r="Q24" s="7"/>
      <c r="R24" s="14"/>
      <c r="S24" s="14"/>
      <c r="T24" s="14"/>
      <c r="U24" s="7"/>
    </row>
    <row r="25" spans="1:21" s="35" customFormat="1" ht="18.75">
      <c r="A25" s="8"/>
      <c r="B25" s="10"/>
      <c r="C25" s="10"/>
      <c r="D25" s="10"/>
      <c r="E25" s="11"/>
      <c r="F25" s="11"/>
      <c r="G25" s="11"/>
      <c r="H25" s="11"/>
      <c r="I25" s="39"/>
      <c r="J25" s="39"/>
      <c r="K25" s="10"/>
      <c r="L25" s="19"/>
      <c r="M25" s="7"/>
      <c r="N25" s="26"/>
      <c r="O25" s="10"/>
      <c r="P25" s="29"/>
      <c r="Q25" s="7"/>
      <c r="R25" s="14"/>
      <c r="S25" s="14"/>
      <c r="T25" s="14"/>
      <c r="U25" s="7"/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/>
      <c r="R26" s="14"/>
      <c r="S26" s="14"/>
      <c r="T26" s="14"/>
      <c r="U26" s="7"/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1:L1">
    <cfRule type="duplicateValues" dxfId="11" priority="17"/>
  </conditionalFormatting>
  <conditionalFormatting sqref="J1">
    <cfRule type="duplicateValues" dxfId="10" priority="16"/>
  </conditionalFormatting>
  <conditionalFormatting sqref="I2:L4 I7:L19">
    <cfRule type="duplicateValues" dxfId="9" priority="10"/>
  </conditionalFormatting>
  <conditionalFormatting sqref="L2:L4 L7:L19">
    <cfRule type="duplicateValues" dxfId="8" priority="9"/>
  </conditionalFormatting>
  <conditionalFormatting sqref="K2:L4 K7:L19">
    <cfRule type="duplicateValues" dxfId="7" priority="8"/>
  </conditionalFormatting>
  <conditionalFormatting sqref="I2:J4 I7:J19">
    <cfRule type="duplicateValues" dxfId="6" priority="7"/>
  </conditionalFormatting>
  <conditionalFormatting sqref="J2:J4 J7:J19">
    <cfRule type="duplicateValues" dxfId="5" priority="6"/>
  </conditionalFormatting>
  <conditionalFormatting sqref="I5:L6 I16:L43">
    <cfRule type="duplicateValues" dxfId="4" priority="5"/>
  </conditionalFormatting>
  <conditionalFormatting sqref="L5:L6 L16:L43">
    <cfRule type="duplicateValues" dxfId="3" priority="4"/>
  </conditionalFormatting>
  <conditionalFormatting sqref="K5:L6 K16:L43">
    <cfRule type="duplicateValues" dxfId="2" priority="3"/>
  </conditionalFormatting>
  <conditionalFormatting sqref="I5:J6 I16:J43">
    <cfRule type="duplicateValues" dxfId="1" priority="2"/>
  </conditionalFormatting>
  <conditionalFormatting sqref="J5:J6 J16:J4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D6" sqref="D6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162</v>
      </c>
    </row>
    <row r="2" spans="1:2" ht="20.25">
      <c r="A2" s="28" t="s">
        <v>1418</v>
      </c>
      <c r="B2" s="28" t="s">
        <v>163</v>
      </c>
    </row>
    <row r="3" spans="1:2" ht="20.25">
      <c r="A3" s="28" t="s">
        <v>1073</v>
      </c>
      <c r="B3" s="28" t="s">
        <v>164</v>
      </c>
    </row>
    <row r="4" spans="1:2" ht="20.25">
      <c r="A4" s="27" t="s">
        <v>20</v>
      </c>
      <c r="B4" s="28" t="s">
        <v>165</v>
      </c>
    </row>
    <row r="5" spans="1:2" ht="20.25">
      <c r="A5" s="27" t="s">
        <v>21</v>
      </c>
      <c r="B5" s="28" t="s">
        <v>166</v>
      </c>
    </row>
    <row r="6" spans="1:2" ht="20.25">
      <c r="A6" s="28" t="s">
        <v>191</v>
      </c>
      <c r="B6" s="28" t="s">
        <v>167</v>
      </c>
    </row>
    <row r="7" spans="1:2" ht="20.25">
      <c r="A7" s="27" t="s">
        <v>148</v>
      </c>
      <c r="B7" s="28" t="s">
        <v>168</v>
      </c>
    </row>
    <row r="8" spans="1:2" ht="20.25">
      <c r="A8" s="28" t="s">
        <v>192</v>
      </c>
      <c r="B8" s="28" t="s">
        <v>169</v>
      </c>
    </row>
    <row r="9" spans="1:2" ht="20.25">
      <c r="A9" s="27" t="s">
        <v>149</v>
      </c>
      <c r="B9" s="28" t="s">
        <v>170</v>
      </c>
    </row>
    <row r="10" spans="1:2" ht="20.25">
      <c r="A10" s="28" t="s">
        <v>193</v>
      </c>
      <c r="B10" s="28" t="s">
        <v>171</v>
      </c>
    </row>
    <row r="11" spans="1:2" ht="20.25">
      <c r="A11" s="28" t="s">
        <v>194</v>
      </c>
      <c r="B11" s="28" t="s">
        <v>172</v>
      </c>
    </row>
    <row r="12" spans="1:2" ht="20.25">
      <c r="A12" s="27" t="s">
        <v>150</v>
      </c>
      <c r="B12" s="28" t="s">
        <v>173</v>
      </c>
    </row>
    <row r="13" spans="1:2" ht="20.25">
      <c r="A13" s="28" t="s">
        <v>195</v>
      </c>
      <c r="B13" s="28" t="s">
        <v>174</v>
      </c>
    </row>
    <row r="14" spans="1:2" ht="20.25">
      <c r="A14" s="27" t="s">
        <v>23</v>
      </c>
      <c r="B14" s="28" t="s">
        <v>175</v>
      </c>
    </row>
    <row r="15" spans="1:2" ht="20.25">
      <c r="A15" s="28" t="s">
        <v>372</v>
      </c>
      <c r="B15" s="28" t="s">
        <v>176</v>
      </c>
    </row>
    <row r="16" spans="1:2" ht="20.25">
      <c r="A16" s="27" t="s">
        <v>151</v>
      </c>
      <c r="B16" s="28" t="s">
        <v>177</v>
      </c>
    </row>
    <row r="17" spans="1:2" ht="20.25">
      <c r="A17" s="27" t="s">
        <v>152</v>
      </c>
      <c r="B17" s="28" t="s">
        <v>178</v>
      </c>
    </row>
    <row r="18" spans="1:2" ht="20.25">
      <c r="A18" s="27" t="s">
        <v>153</v>
      </c>
      <c r="B18" s="28" t="s">
        <v>179</v>
      </c>
    </row>
    <row r="19" spans="1:2" ht="20.25">
      <c r="A19" s="28" t="s">
        <v>196</v>
      </c>
      <c r="B19" s="28" t="s">
        <v>180</v>
      </c>
    </row>
    <row r="20" spans="1:2" ht="20.25">
      <c r="A20" s="28" t="s">
        <v>197</v>
      </c>
      <c r="B20" s="28" t="s">
        <v>181</v>
      </c>
    </row>
    <row r="21" spans="1:2" ht="20.25">
      <c r="A21" s="27" t="s">
        <v>154</v>
      </c>
      <c r="B21" s="28" t="s">
        <v>182</v>
      </c>
    </row>
    <row r="22" spans="1:2" ht="20.25">
      <c r="A22" s="28" t="s">
        <v>198</v>
      </c>
      <c r="B22" s="28" t="s">
        <v>183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155</v>
      </c>
      <c r="B24" s="28" t="s">
        <v>184</v>
      </c>
    </row>
    <row r="25" spans="1:2" ht="20.25">
      <c r="A25" s="27" t="s">
        <v>156</v>
      </c>
      <c r="B25" s="28" t="s">
        <v>185</v>
      </c>
    </row>
    <row r="26" spans="1:2" ht="20.25">
      <c r="A26" s="27" t="s">
        <v>157</v>
      </c>
      <c r="B26" s="28" t="s">
        <v>186</v>
      </c>
    </row>
    <row r="27" spans="1:2" ht="20.25">
      <c r="A27" s="27" t="s">
        <v>158</v>
      </c>
      <c r="B27" s="28" t="s">
        <v>187</v>
      </c>
    </row>
    <row r="28" spans="1:2" ht="20.25">
      <c r="A28" s="27" t="s">
        <v>159</v>
      </c>
      <c r="B28" s="28" t="s">
        <v>188</v>
      </c>
    </row>
    <row r="29" spans="1:2" ht="20.25">
      <c r="A29" s="27" t="s">
        <v>160</v>
      </c>
      <c r="B29" s="28" t="s">
        <v>189</v>
      </c>
    </row>
    <row r="30" spans="1:2" ht="20.25">
      <c r="A30" s="27" t="s">
        <v>161</v>
      </c>
      <c r="B30" s="28" t="s">
        <v>190</v>
      </c>
    </row>
    <row r="31" spans="1:2" ht="20.25">
      <c r="A31" s="28" t="s">
        <v>118</v>
      </c>
      <c r="B31" s="28" t="s">
        <v>199</v>
      </c>
    </row>
    <row r="32" spans="1:2" ht="20.25">
      <c r="A32" s="38" t="s">
        <v>509</v>
      </c>
      <c r="B32" s="38" t="s">
        <v>511</v>
      </c>
    </row>
    <row r="33" spans="1:2" ht="20.25">
      <c r="A33" s="38" t="s">
        <v>1102</v>
      </c>
      <c r="B33" s="38" t="s">
        <v>1103</v>
      </c>
    </row>
    <row r="34" spans="1:2" ht="20.25">
      <c r="A34" s="38" t="s">
        <v>1109</v>
      </c>
      <c r="B34" s="38" t="s">
        <v>1110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A12" sqref="A12"/>
    </sheetView>
  </sheetViews>
  <sheetFormatPr defaultRowHeight="13.5"/>
  <cols>
    <col min="1" max="1" width="13.125" customWidth="1"/>
    <col min="2" max="4" width="9.75" customWidth="1"/>
    <col min="5" max="6" width="14.125" bestFit="1" customWidth="1"/>
    <col min="7" max="7" width="11.875" customWidth="1"/>
    <col min="8" max="8" width="9.75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1488</v>
      </c>
      <c r="B1" s="47" t="s">
        <v>956</v>
      </c>
    </row>
    <row r="2" spans="1:9">
      <c r="A2" s="47" t="s">
        <v>963</v>
      </c>
      <c r="B2" t="s">
        <v>957</v>
      </c>
      <c r="C2" t="s">
        <v>946</v>
      </c>
      <c r="D2" t="s">
        <v>958</v>
      </c>
      <c r="E2" t="s">
        <v>959</v>
      </c>
      <c r="F2" t="s">
        <v>947</v>
      </c>
      <c r="G2" t="s">
        <v>960</v>
      </c>
      <c r="H2" t="s">
        <v>961</v>
      </c>
      <c r="I2" t="s">
        <v>962</v>
      </c>
    </row>
    <row r="3" spans="1:9">
      <c r="A3" s="48" t="s">
        <v>946</v>
      </c>
      <c r="B3" s="49">
        <v>16</v>
      </c>
      <c r="C3" s="49"/>
      <c r="D3" s="49">
        <v>19</v>
      </c>
      <c r="E3" s="49"/>
      <c r="F3" s="49">
        <v>32</v>
      </c>
      <c r="G3" s="49">
        <v>4</v>
      </c>
      <c r="H3" s="49">
        <v>3</v>
      </c>
      <c r="I3" s="49">
        <v>74</v>
      </c>
    </row>
    <row r="4" spans="1:9">
      <c r="A4" s="48" t="s">
        <v>947</v>
      </c>
      <c r="B4" s="49"/>
      <c r="C4" s="49">
        <v>81</v>
      </c>
      <c r="D4" s="49"/>
      <c r="E4" s="49">
        <v>58</v>
      </c>
      <c r="F4" s="49">
        <v>11</v>
      </c>
      <c r="G4" s="49"/>
      <c r="H4" s="49"/>
      <c r="I4" s="49">
        <v>150</v>
      </c>
    </row>
    <row r="5" spans="1:9">
      <c r="A5" s="48" t="s">
        <v>962</v>
      </c>
      <c r="B5" s="49">
        <v>16</v>
      </c>
      <c r="C5" s="49">
        <v>81</v>
      </c>
      <c r="D5" s="49">
        <v>19</v>
      </c>
      <c r="E5" s="49">
        <v>58</v>
      </c>
      <c r="F5" s="49">
        <v>43</v>
      </c>
      <c r="G5" s="49">
        <v>4</v>
      </c>
      <c r="H5" s="49">
        <v>3</v>
      </c>
      <c r="I5" s="49">
        <v>224</v>
      </c>
    </row>
  </sheetData>
  <phoneticPr fontId="3" type="noConversion"/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804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805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806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807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808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809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810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811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812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813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814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815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816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817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818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819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820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821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822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823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824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825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826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827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828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829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830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831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832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833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834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835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836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837</v>
      </c>
      <c r="J35" s="19" t="s">
        <v>206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838</v>
      </c>
      <c r="J36" s="19" t="s">
        <v>241</v>
      </c>
      <c r="K36" s="7" t="str">
        <f t="shared" si="4"/>
        <v>武汉威伟机械</v>
      </c>
      <c r="L36" s="26" t="e">
        <f>VLOOKUP(N36,ch!$A$1:$B$31,2,0)</f>
        <v>#N/A</v>
      </c>
      <c r="M36" s="26" t="s">
        <v>176</v>
      </c>
      <c r="N36" s="29" t="s">
        <v>242</v>
      </c>
      <c r="O36" s="7" t="e">
        <f>IF(L36&lt;&gt;"","9.6米","--")</f>
        <v>#N/A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839</v>
      </c>
      <c r="J37" s="19" t="s">
        <v>249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166</v>
      </c>
      <c r="N37" s="29" t="s">
        <v>250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234</v>
      </c>
      <c r="C38" s="25">
        <v>1929</v>
      </c>
      <c r="D38" s="25">
        <v>2123</v>
      </c>
      <c r="E38" s="11" t="s">
        <v>26</v>
      </c>
      <c r="F38" s="11" t="s">
        <v>251</v>
      </c>
      <c r="G38" s="11" t="s">
        <v>31</v>
      </c>
      <c r="H38" s="11" t="s">
        <v>32</v>
      </c>
      <c r="I38" s="46" t="s">
        <v>840</v>
      </c>
      <c r="J38" s="19" t="s">
        <v>238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175</v>
      </c>
      <c r="N38" s="29" t="s">
        <v>239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841</v>
      </c>
      <c r="J39" s="19" t="s">
        <v>245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181</v>
      </c>
      <c r="N39" s="29" t="s">
        <v>197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208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211</v>
      </c>
      <c r="I40" s="46" t="s">
        <v>842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174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208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211</v>
      </c>
      <c r="I41" s="46" t="s">
        <v>843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174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208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211</v>
      </c>
      <c r="I42" s="46" t="s">
        <v>844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174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208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211</v>
      </c>
      <c r="I43" s="46" t="s">
        <v>845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174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208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211</v>
      </c>
      <c r="I44" s="46" t="s">
        <v>846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174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208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211</v>
      </c>
      <c r="I45" s="46" t="s">
        <v>847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174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208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211</v>
      </c>
      <c r="I46" s="46" t="s">
        <v>848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174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208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211</v>
      </c>
      <c r="I47" s="46" t="s">
        <v>849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174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208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211</v>
      </c>
      <c r="I48" s="46" t="s">
        <v>850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174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208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211</v>
      </c>
      <c r="I49" s="46" t="s">
        <v>851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174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208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211</v>
      </c>
      <c r="I50" s="46" t="s">
        <v>852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174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208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211</v>
      </c>
      <c r="I51" s="46" t="s">
        <v>853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174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208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211</v>
      </c>
      <c r="I52" s="46" t="s">
        <v>854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167</v>
      </c>
      <c r="N52" s="29" t="s">
        <v>191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208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211</v>
      </c>
      <c r="I53" s="46" t="s">
        <v>855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167</v>
      </c>
      <c r="N53" s="29" t="s">
        <v>191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208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211</v>
      </c>
      <c r="I54" s="46" t="s">
        <v>856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167</v>
      </c>
      <c r="N54" s="29" t="s">
        <v>191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208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211</v>
      </c>
      <c r="I55" s="46" t="s">
        <v>857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167</v>
      </c>
      <c r="N55" s="29" t="s">
        <v>191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208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211</v>
      </c>
      <c r="I56" s="46" t="s">
        <v>858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167</v>
      </c>
      <c r="N56" s="29" t="s">
        <v>191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208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211</v>
      </c>
      <c r="I57" s="46" t="s">
        <v>859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167</v>
      </c>
      <c r="N57" s="29" t="s">
        <v>191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208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211</v>
      </c>
      <c r="I58" s="46" t="s">
        <v>860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167</v>
      </c>
      <c r="N58" s="29" t="s">
        <v>191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208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211</v>
      </c>
      <c r="I59" s="46" t="s">
        <v>861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167</v>
      </c>
      <c r="N59" s="29" t="s">
        <v>191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208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211</v>
      </c>
      <c r="I60" s="46" t="s">
        <v>862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167</v>
      </c>
      <c r="N60" s="29" t="s">
        <v>191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208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211</v>
      </c>
      <c r="I61" s="46" t="s">
        <v>863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167</v>
      </c>
      <c r="N61" s="29" t="s">
        <v>191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208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211</v>
      </c>
      <c r="I62" s="46" t="s">
        <v>864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167</v>
      </c>
      <c r="N62" s="29" t="s">
        <v>191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208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211</v>
      </c>
      <c r="I63" s="46" t="s">
        <v>865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167</v>
      </c>
      <c r="N63" s="29" t="s">
        <v>191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278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866</v>
      </c>
      <c r="J64" s="19" t="s">
        <v>280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165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278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867</v>
      </c>
      <c r="J65" s="19" t="s">
        <v>282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165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868</v>
      </c>
      <c r="J66" s="19" t="s">
        <v>303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183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278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869</v>
      </c>
      <c r="J67" s="19" t="s">
        <v>306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183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307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870</v>
      </c>
      <c r="J68" s="19" t="s">
        <v>309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183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310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871</v>
      </c>
      <c r="J69" s="19" t="s">
        <v>312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183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334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872</v>
      </c>
      <c r="J70" s="19" t="s">
        <v>336</v>
      </c>
      <c r="K70" s="7" t="str">
        <f t="shared" si="8"/>
        <v>武汉威伟机械</v>
      </c>
      <c r="L70" s="26" t="e">
        <f>VLOOKUP(N70,ch!$A$1:$B$31,2,0)</f>
        <v>#N/A</v>
      </c>
      <c r="M70" s="26" t="s">
        <v>164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873</v>
      </c>
      <c r="J71" s="19" t="s">
        <v>260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162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255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874</v>
      </c>
      <c r="J72" s="19" t="s">
        <v>261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162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255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875</v>
      </c>
      <c r="J73" s="19" t="s">
        <v>262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162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258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876</v>
      </c>
      <c r="J74" s="19" t="s">
        <v>263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162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255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877</v>
      </c>
      <c r="J75" s="19" t="s">
        <v>264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162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878</v>
      </c>
      <c r="J76" s="19" t="s">
        <v>266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162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879</v>
      </c>
      <c r="J77" s="19" t="s">
        <v>268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162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880</v>
      </c>
      <c r="J78" s="19" t="s">
        <v>270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162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255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881</v>
      </c>
      <c r="J79" s="19" t="s">
        <v>272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162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882</v>
      </c>
      <c r="J80" s="19" t="s">
        <v>274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168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883</v>
      </c>
      <c r="J81" s="19" t="s">
        <v>277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165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258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884</v>
      </c>
      <c r="J82" s="19" t="s">
        <v>284</v>
      </c>
      <c r="K82" s="7" t="str">
        <f t="shared" si="8"/>
        <v>武汉威伟机械</v>
      </c>
      <c r="L82" s="26" t="str">
        <f>VLOOKUP(N82,ch!$A$1:$B$31,2,0)</f>
        <v>鄂AMT870</v>
      </c>
      <c r="M82" s="26" t="s">
        <v>163</v>
      </c>
      <c r="N82" s="29" t="s">
        <v>79</v>
      </c>
      <c r="O82" s="7" t="str">
        <f t="shared" si="5"/>
        <v>9.6米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255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885</v>
      </c>
      <c r="J83" s="19" t="s">
        <v>287</v>
      </c>
      <c r="K83" s="7" t="str">
        <f t="shared" si="8"/>
        <v>武汉威伟机械</v>
      </c>
      <c r="L83" s="26" t="str">
        <f>VLOOKUP(N83,ch!$A$1:$B$31,2,0)</f>
        <v>鄂AMT870</v>
      </c>
      <c r="M83" s="26" t="s">
        <v>163</v>
      </c>
      <c r="N83" s="29" t="s">
        <v>79</v>
      </c>
      <c r="O83" s="7" t="str">
        <f t="shared" si="5"/>
        <v>9.6米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886</v>
      </c>
      <c r="J84" s="19" t="s">
        <v>290</v>
      </c>
      <c r="K84" s="7" t="str">
        <f t="shared" si="8"/>
        <v>武汉威伟机械</v>
      </c>
      <c r="L84" s="26" t="str">
        <f>VLOOKUP(N84,ch!$A$1:$B$31,2,0)</f>
        <v>鄂AMT870</v>
      </c>
      <c r="M84" s="26" t="s">
        <v>163</v>
      </c>
      <c r="N84" s="29" t="s">
        <v>79</v>
      </c>
      <c r="O84" s="7" t="str">
        <f t="shared" si="5"/>
        <v>9.6米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258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887</v>
      </c>
      <c r="J85" s="19" t="s">
        <v>292</v>
      </c>
      <c r="K85" s="7" t="str">
        <f t="shared" si="8"/>
        <v>武汉威伟机械</v>
      </c>
      <c r="L85" s="26" t="str">
        <f>VLOOKUP(N85,ch!$A$1:$B$31,2,0)</f>
        <v>鄂AMT870</v>
      </c>
      <c r="M85" s="26" t="s">
        <v>163</v>
      </c>
      <c r="N85" s="29" t="s">
        <v>79</v>
      </c>
      <c r="O85" s="7" t="str">
        <f t="shared" si="5"/>
        <v>9.6米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258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888</v>
      </c>
      <c r="J86" s="19" t="s">
        <v>294</v>
      </c>
      <c r="K86" s="7" t="str">
        <f t="shared" si="8"/>
        <v>武汉威伟机械</v>
      </c>
      <c r="L86" s="26" t="str">
        <f>VLOOKUP(N86,ch!$A$1:$B$31,2,0)</f>
        <v>鄂AMT870</v>
      </c>
      <c r="M86" s="26" t="s">
        <v>163</v>
      </c>
      <c r="N86" s="29" t="s">
        <v>79</v>
      </c>
      <c r="O86" s="7" t="str">
        <f t="shared" si="5"/>
        <v>9.6米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889</v>
      </c>
      <c r="J87" s="19" t="s">
        <v>296</v>
      </c>
      <c r="K87" s="7" t="str">
        <f t="shared" si="8"/>
        <v>武汉威伟机械</v>
      </c>
      <c r="L87" s="26" t="str">
        <f>VLOOKUP(N87,ch!$A$1:$B$31,2,0)</f>
        <v>鄂AMT870</v>
      </c>
      <c r="M87" s="26" t="s">
        <v>163</v>
      </c>
      <c r="N87" s="29" t="s">
        <v>79</v>
      </c>
      <c r="O87" s="7" t="str">
        <f t="shared" si="5"/>
        <v>9.6米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890</v>
      </c>
      <c r="J88" s="19" t="s">
        <v>298</v>
      </c>
      <c r="K88" s="7" t="str">
        <f t="shared" si="8"/>
        <v>武汉威伟机械</v>
      </c>
      <c r="L88" s="26" t="str">
        <f>VLOOKUP(N88,ch!$A$1:$B$31,2,0)</f>
        <v>鄂AMT870</v>
      </c>
      <c r="M88" s="26" t="s">
        <v>163</v>
      </c>
      <c r="N88" s="29" t="s">
        <v>79</v>
      </c>
      <c r="O88" s="7" t="str">
        <f t="shared" si="5"/>
        <v>9.6米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891</v>
      </c>
      <c r="J89" s="19" t="s">
        <v>300</v>
      </c>
      <c r="K89" s="7" t="str">
        <f t="shared" si="8"/>
        <v>武汉威伟机械</v>
      </c>
      <c r="L89" s="26" t="str">
        <f>VLOOKUP(N89,ch!$A$1:$B$31,2,0)</f>
        <v>鄂AMT870</v>
      </c>
      <c r="M89" s="26" t="s">
        <v>163</v>
      </c>
      <c r="N89" s="29" t="s">
        <v>79</v>
      </c>
      <c r="O89" s="7" t="str">
        <f t="shared" si="5"/>
        <v>9.6米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892</v>
      </c>
      <c r="J90" s="19" t="s">
        <v>316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363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893</v>
      </c>
      <c r="J91" s="19" t="s">
        <v>317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363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894</v>
      </c>
      <c r="J92" s="19" t="s">
        <v>318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363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895</v>
      </c>
      <c r="J93" s="19" t="s">
        <v>319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363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896</v>
      </c>
      <c r="J94" s="19" t="s">
        <v>321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363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897</v>
      </c>
      <c r="J95" s="19" t="s">
        <v>323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363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898</v>
      </c>
      <c r="J96" s="19" t="s">
        <v>325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363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899</v>
      </c>
      <c r="J97" s="19" t="s">
        <v>327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363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251</v>
      </c>
      <c r="G98" s="11" t="s">
        <v>31</v>
      </c>
      <c r="H98" s="11" t="s">
        <v>32</v>
      </c>
      <c r="I98" s="46" t="s">
        <v>900</v>
      </c>
      <c r="J98" s="19" t="s">
        <v>340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177</v>
      </c>
      <c r="N98" s="29" t="s">
        <v>341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251</v>
      </c>
      <c r="G99" s="11" t="s">
        <v>31</v>
      </c>
      <c r="H99" s="11" t="s">
        <v>32</v>
      </c>
      <c r="I99" s="46" t="s">
        <v>901</v>
      </c>
      <c r="J99" s="19" t="s">
        <v>356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180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234</v>
      </c>
      <c r="C100" s="10">
        <v>1929</v>
      </c>
      <c r="D100" s="10">
        <v>2125</v>
      </c>
      <c r="E100" s="11" t="s">
        <v>26</v>
      </c>
      <c r="F100" s="11" t="s">
        <v>251</v>
      </c>
      <c r="G100" s="11" t="s">
        <v>31</v>
      </c>
      <c r="H100" s="11" t="s">
        <v>32</v>
      </c>
      <c r="I100" s="46" t="s">
        <v>902</v>
      </c>
      <c r="J100" s="19" t="s">
        <v>384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178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903</v>
      </c>
      <c r="J101" s="19" t="s">
        <v>343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175</v>
      </c>
      <c r="N101" s="29" t="s">
        <v>239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234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904</v>
      </c>
      <c r="J102" s="19" t="s">
        <v>352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181</v>
      </c>
      <c r="N102" s="29" t="s">
        <v>197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905</v>
      </c>
      <c r="J103" s="19" t="s">
        <v>354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164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307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906</v>
      </c>
      <c r="J104" s="19" t="s">
        <v>346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166</v>
      </c>
      <c r="N104" s="29" t="s">
        <v>250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310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907</v>
      </c>
      <c r="J105" s="19" t="s">
        <v>348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167</v>
      </c>
      <c r="N105" s="29" t="s">
        <v>191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310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908</v>
      </c>
      <c r="J106" s="19" t="s">
        <v>350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167</v>
      </c>
      <c r="N106" s="29" t="s">
        <v>191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357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909</v>
      </c>
      <c r="J107" s="19" t="s">
        <v>359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175</v>
      </c>
      <c r="N107" s="29" t="s">
        <v>239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910</v>
      </c>
      <c r="J108" s="19" t="s">
        <v>387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911</v>
      </c>
      <c r="J109" s="19" t="s">
        <v>396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399</v>
      </c>
      <c r="G110" s="11" t="s">
        <v>53</v>
      </c>
      <c r="H110" s="11" t="s">
        <v>54</v>
      </c>
      <c r="I110" s="46" t="s">
        <v>912</v>
      </c>
      <c r="J110" s="19" t="s">
        <v>401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399</v>
      </c>
      <c r="G111" s="11" t="s">
        <v>53</v>
      </c>
      <c r="H111" s="11" t="s">
        <v>54</v>
      </c>
      <c r="I111" s="46" t="s">
        <v>913</v>
      </c>
      <c r="J111" s="19" t="s">
        <v>404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399</v>
      </c>
      <c r="G112" s="11" t="s">
        <v>53</v>
      </c>
      <c r="H112" s="11" t="s">
        <v>54</v>
      </c>
      <c r="I112" s="46" t="s">
        <v>914</v>
      </c>
      <c r="J112" s="19" t="s">
        <v>406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399</v>
      </c>
      <c r="G113" s="11" t="s">
        <v>53</v>
      </c>
      <c r="H113" s="11" t="s">
        <v>54</v>
      </c>
      <c r="I113" s="46" t="s">
        <v>915</v>
      </c>
      <c r="J113" s="19" t="s">
        <v>408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399</v>
      </c>
      <c r="G114" s="11" t="s">
        <v>53</v>
      </c>
      <c r="H114" s="11" t="s">
        <v>54</v>
      </c>
      <c r="I114" s="46" t="s">
        <v>916</v>
      </c>
      <c r="J114" s="19" t="s">
        <v>410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399</v>
      </c>
      <c r="G115" s="11" t="s">
        <v>53</v>
      </c>
      <c r="H115" s="11" t="s">
        <v>54</v>
      </c>
      <c r="I115" s="46" t="s">
        <v>917</v>
      </c>
      <c r="J115" s="19" t="s">
        <v>412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399</v>
      </c>
      <c r="G116" s="11" t="s">
        <v>53</v>
      </c>
      <c r="H116" s="11" t="s">
        <v>54</v>
      </c>
      <c r="I116" s="46" t="s">
        <v>918</v>
      </c>
      <c r="J116" s="19" t="s">
        <v>414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399</v>
      </c>
      <c r="G117" s="11" t="s">
        <v>53</v>
      </c>
      <c r="H117" s="11" t="s">
        <v>54</v>
      </c>
      <c r="I117" s="46" t="s">
        <v>919</v>
      </c>
      <c r="J117" s="19" t="s">
        <v>416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920</v>
      </c>
      <c r="J118" s="19" t="s">
        <v>371</v>
      </c>
      <c r="K118" s="7" t="str">
        <f t="shared" si="14"/>
        <v>武汉威伟机械</v>
      </c>
      <c r="L118" s="26" t="s">
        <v>163</v>
      </c>
      <c r="M118" s="26" t="s">
        <v>163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921</v>
      </c>
      <c r="J119" s="19" t="s">
        <v>374</v>
      </c>
      <c r="K119" s="7" t="str">
        <f t="shared" si="14"/>
        <v>武汉威伟机械</v>
      </c>
      <c r="L119" s="26" t="str">
        <f>VLOOKUP(N119,ch!$A$1:$B$31,2,0)</f>
        <v>鄂AZR876</v>
      </c>
      <c r="M119" s="26" t="s">
        <v>163</v>
      </c>
      <c r="N119" s="29" t="s">
        <v>372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922</v>
      </c>
      <c r="J120" s="19" t="s">
        <v>377</v>
      </c>
      <c r="K120" s="7" t="str">
        <f t="shared" si="14"/>
        <v>武汉威伟机械</v>
      </c>
      <c r="L120" s="26" t="str">
        <f>VLOOKUP(N120,ch!$A$1:$B$31,2,0)</f>
        <v>鄂AZR876</v>
      </c>
      <c r="M120" s="26" t="s">
        <v>163</v>
      </c>
      <c r="N120" s="29" t="s">
        <v>372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923</v>
      </c>
      <c r="J121" s="19" t="s">
        <v>379</v>
      </c>
      <c r="K121" s="7" t="str">
        <f t="shared" si="14"/>
        <v>武汉威伟机械</v>
      </c>
      <c r="L121" s="26" t="str">
        <f>VLOOKUP(N121,ch!$A$1:$B$31,2,0)</f>
        <v>鄂AZR876</v>
      </c>
      <c r="M121" s="26" t="s">
        <v>163</v>
      </c>
      <c r="N121" s="29" t="s">
        <v>372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924</v>
      </c>
      <c r="J122" s="19" t="s">
        <v>381</v>
      </c>
      <c r="K122" s="7" t="str">
        <f t="shared" si="14"/>
        <v>武汉威伟机械</v>
      </c>
      <c r="L122" s="26" t="str">
        <f>VLOOKUP(N122,ch!$A$1:$B$31,2,0)</f>
        <v>鄂AZR876</v>
      </c>
      <c r="M122" s="26" t="s">
        <v>163</v>
      </c>
      <c r="N122" s="29" t="s">
        <v>372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925</v>
      </c>
      <c r="J123" s="19" t="s">
        <v>383</v>
      </c>
      <c r="K123" s="7" t="str">
        <f t="shared" si="14"/>
        <v>武汉威伟机械</v>
      </c>
      <c r="L123" s="26" t="str">
        <f>VLOOKUP(N123,ch!$A$1:$B$31,2,0)</f>
        <v>鄂AZR876</v>
      </c>
      <c r="M123" s="10"/>
      <c r="N123" s="29" t="s">
        <v>372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388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926</v>
      </c>
      <c r="J124" s="19" t="s">
        <v>393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927</v>
      </c>
      <c r="J125" s="19" t="s">
        <v>418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928</v>
      </c>
      <c r="J126" s="19" t="s">
        <v>420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929</v>
      </c>
      <c r="J127" s="19" t="s">
        <v>422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930</v>
      </c>
      <c r="J128" s="19" t="s">
        <v>424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931</v>
      </c>
      <c r="J129" s="19" t="s">
        <v>426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932</v>
      </c>
      <c r="J130" s="19" t="s">
        <v>428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429</v>
      </c>
      <c r="G131" s="11" t="s">
        <v>31</v>
      </c>
      <c r="H131" s="11" t="s">
        <v>430</v>
      </c>
      <c r="I131" s="46" t="s">
        <v>933</v>
      </c>
      <c r="J131" s="19" t="s">
        <v>432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168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429</v>
      </c>
      <c r="G132" s="11" t="s">
        <v>31</v>
      </c>
      <c r="H132" s="11" t="s">
        <v>430</v>
      </c>
      <c r="I132" s="46" t="s">
        <v>934</v>
      </c>
      <c r="J132" s="19" t="s">
        <v>434</v>
      </c>
      <c r="K132" s="7" t="str">
        <f t="shared" si="22"/>
        <v>武汉威伟机械</v>
      </c>
      <c r="L132" s="26" t="e">
        <f>VLOOKUP(N132,ch!$A$1:$B$31,2,0)</f>
        <v>#N/A</v>
      </c>
      <c r="M132" s="10" t="s">
        <v>176</v>
      </c>
      <c r="N132" s="29" t="s">
        <v>242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429</v>
      </c>
      <c r="G133" s="11" t="s">
        <v>31</v>
      </c>
      <c r="H133" s="11" t="s">
        <v>430</v>
      </c>
      <c r="I133" s="46" t="s">
        <v>935</v>
      </c>
      <c r="J133" s="19" t="s">
        <v>436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251</v>
      </c>
      <c r="G134" s="11" t="s">
        <v>31</v>
      </c>
      <c r="H134" s="11" t="s">
        <v>430</v>
      </c>
      <c r="I134" s="46" t="s">
        <v>936</v>
      </c>
      <c r="J134" s="19" t="s">
        <v>453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181</v>
      </c>
      <c r="N134" s="29" t="s">
        <v>197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310</v>
      </c>
      <c r="C135" s="10">
        <v>1032</v>
      </c>
      <c r="D135" s="10">
        <v>1105</v>
      </c>
      <c r="E135" s="11" t="s">
        <v>53</v>
      </c>
      <c r="F135" s="11" t="s">
        <v>467</v>
      </c>
      <c r="G135" s="11" t="s">
        <v>31</v>
      </c>
      <c r="H135" s="11" t="s">
        <v>430</v>
      </c>
      <c r="I135" s="46" t="s">
        <v>937</v>
      </c>
      <c r="J135" s="19" t="s">
        <v>455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164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467</v>
      </c>
      <c r="G136" s="11" t="s">
        <v>31</v>
      </c>
      <c r="H136" s="11" t="s">
        <v>430</v>
      </c>
      <c r="I136" s="46" t="s">
        <v>938</v>
      </c>
      <c r="J136" s="19" t="s">
        <v>460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164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467</v>
      </c>
      <c r="G137" s="11" t="s">
        <v>31</v>
      </c>
      <c r="H137" s="11" t="s">
        <v>430</v>
      </c>
      <c r="I137" s="46" t="s">
        <v>566</v>
      </c>
      <c r="J137" s="19" t="s">
        <v>462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175</v>
      </c>
      <c r="N137" s="29" t="s">
        <v>239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467</v>
      </c>
      <c r="G138" s="11" t="s">
        <v>31</v>
      </c>
      <c r="H138" s="11" t="s">
        <v>430</v>
      </c>
      <c r="I138" s="46" t="s">
        <v>567</v>
      </c>
      <c r="J138" s="19" t="s">
        <v>464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175</v>
      </c>
      <c r="N138" s="29" t="s">
        <v>239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467</v>
      </c>
      <c r="G139" s="11" t="s">
        <v>31</v>
      </c>
      <c r="H139" s="11" t="s">
        <v>430</v>
      </c>
      <c r="I139" s="46" t="s">
        <v>568</v>
      </c>
      <c r="J139" s="19" t="s">
        <v>466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175</v>
      </c>
      <c r="N139" s="29" t="s">
        <v>239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307</v>
      </c>
      <c r="C140" s="10">
        <v>1640</v>
      </c>
      <c r="D140" s="10">
        <v>1708</v>
      </c>
      <c r="E140" s="11" t="s">
        <v>53</v>
      </c>
      <c r="F140" s="11" t="s">
        <v>467</v>
      </c>
      <c r="G140" s="11" t="s">
        <v>31</v>
      </c>
      <c r="H140" s="11" t="s">
        <v>430</v>
      </c>
      <c r="I140" s="46" t="s">
        <v>569</v>
      </c>
      <c r="J140" s="19" t="s">
        <v>475</v>
      </c>
      <c r="K140" s="7" t="str">
        <f t="shared" si="22"/>
        <v>武汉威伟机械</v>
      </c>
      <c r="L140" s="26" t="str">
        <f>VLOOKUP(N140,ch!$A$1:$B$31,2,0)</f>
        <v>鄂AZR876</v>
      </c>
      <c r="M140" s="10" t="s">
        <v>163</v>
      </c>
      <c r="N140" s="29" t="s">
        <v>372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467</v>
      </c>
      <c r="G141" s="11" t="s">
        <v>31</v>
      </c>
      <c r="H141" s="11" t="s">
        <v>430</v>
      </c>
      <c r="I141" s="46" t="s">
        <v>570</v>
      </c>
      <c r="J141" s="19" t="s">
        <v>442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162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430</v>
      </c>
      <c r="G142" s="11" t="s">
        <v>53</v>
      </c>
      <c r="H142" s="11" t="s">
        <v>467</v>
      </c>
      <c r="I142" s="46" t="s">
        <v>571</v>
      </c>
      <c r="J142" s="19" t="s">
        <v>439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162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430</v>
      </c>
      <c r="G143" s="11" t="s">
        <v>53</v>
      </c>
      <c r="H143" s="11" t="s">
        <v>467</v>
      </c>
      <c r="I143" s="46" t="s">
        <v>572</v>
      </c>
      <c r="J143" s="19" t="s">
        <v>444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162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430</v>
      </c>
      <c r="G144" s="11" t="s">
        <v>53</v>
      </c>
      <c r="H144" s="11" t="s">
        <v>467</v>
      </c>
      <c r="I144" s="46" t="s">
        <v>573</v>
      </c>
      <c r="J144" s="19" t="s">
        <v>446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162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430</v>
      </c>
      <c r="G145" s="11" t="s">
        <v>53</v>
      </c>
      <c r="H145" s="11" t="s">
        <v>467</v>
      </c>
      <c r="I145" s="46" t="s">
        <v>574</v>
      </c>
      <c r="J145" s="19" t="s">
        <v>448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162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430</v>
      </c>
      <c r="G146" s="11" t="s">
        <v>53</v>
      </c>
      <c r="H146" s="11" t="s">
        <v>467</v>
      </c>
      <c r="I146" s="46" t="s">
        <v>575</v>
      </c>
      <c r="J146" s="19" t="s">
        <v>450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162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430</v>
      </c>
      <c r="G147" s="11" t="s">
        <v>53</v>
      </c>
      <c r="H147" s="11" t="s">
        <v>467</v>
      </c>
      <c r="I147" s="46" t="s">
        <v>576</v>
      </c>
      <c r="J147" s="19" t="s">
        <v>458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164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430</v>
      </c>
      <c r="G148" s="11" t="s">
        <v>53</v>
      </c>
      <c r="H148" s="11" t="s">
        <v>467</v>
      </c>
      <c r="I148" s="46" t="s">
        <v>577</v>
      </c>
      <c r="J148" s="19" t="s">
        <v>469</v>
      </c>
      <c r="K148" s="7" t="str">
        <f t="shared" si="22"/>
        <v>武汉威伟机械</v>
      </c>
      <c r="L148" s="26" t="str">
        <f>VLOOKUP(N148,ch!$A$1:$B$31,2,0)</f>
        <v>鄂AZR876</v>
      </c>
      <c r="M148" s="10" t="s">
        <v>163</v>
      </c>
      <c r="N148" s="29" t="s">
        <v>372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430</v>
      </c>
      <c r="G149" s="11" t="s">
        <v>53</v>
      </c>
      <c r="H149" s="11" t="s">
        <v>467</v>
      </c>
      <c r="I149" s="46" t="s">
        <v>578</v>
      </c>
      <c r="J149" s="19" t="s">
        <v>471</v>
      </c>
      <c r="K149" s="7" t="str">
        <f t="shared" si="22"/>
        <v>武汉威伟机械</v>
      </c>
      <c r="L149" s="26" t="str">
        <f>VLOOKUP(N149,ch!$A$1:$B$31,2,0)</f>
        <v>鄂AZR876</v>
      </c>
      <c r="M149" s="10" t="s">
        <v>163</v>
      </c>
      <c r="N149" s="29" t="s">
        <v>372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430</v>
      </c>
      <c r="G150" s="11" t="s">
        <v>53</v>
      </c>
      <c r="H150" s="11" t="s">
        <v>467</v>
      </c>
      <c r="I150" s="46" t="s">
        <v>579</v>
      </c>
      <c r="J150" s="19" t="s">
        <v>473</v>
      </c>
      <c r="K150" s="7" t="str">
        <f t="shared" si="22"/>
        <v>武汉威伟机械</v>
      </c>
      <c r="L150" s="26" t="str">
        <f>VLOOKUP(N150,ch!$A$1:$B$31,2,0)</f>
        <v>鄂AZR876</v>
      </c>
      <c r="M150" s="10" t="s">
        <v>163</v>
      </c>
      <c r="N150" s="29" t="s">
        <v>372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258</v>
      </c>
      <c r="C151" s="10">
        <v>1157</v>
      </c>
      <c r="D151" s="10">
        <v>1207</v>
      </c>
      <c r="E151" s="11" t="s">
        <v>31</v>
      </c>
      <c r="F151" s="11" t="s">
        <v>430</v>
      </c>
      <c r="G151" s="11" t="s">
        <v>53</v>
      </c>
      <c r="H151" s="11" t="s">
        <v>467</v>
      </c>
      <c r="I151" s="46" t="s">
        <v>580</v>
      </c>
      <c r="J151" s="19" t="s">
        <v>477</v>
      </c>
      <c r="K151" s="7" t="str">
        <f t="shared" si="22"/>
        <v>武汉威伟机械</v>
      </c>
      <c r="L151" s="26" t="str">
        <f>VLOOKUP(N151,ch!$A$1:$B$31,2,0)</f>
        <v>鄂AZR876</v>
      </c>
      <c r="M151" s="10" t="s">
        <v>163</v>
      </c>
      <c r="N151" s="29" t="s">
        <v>372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430</v>
      </c>
      <c r="G152" s="11" t="s">
        <v>53</v>
      </c>
      <c r="H152" s="11" t="s">
        <v>467</v>
      </c>
      <c r="I152" s="46" t="s">
        <v>581</v>
      </c>
      <c r="J152" s="19" t="s">
        <v>479</v>
      </c>
      <c r="K152" s="7" t="str">
        <f t="shared" si="22"/>
        <v>武汉威伟机械</v>
      </c>
      <c r="L152" s="26" t="str">
        <f>VLOOKUP(N152,ch!$A$1:$B$31,2,0)</f>
        <v>鄂AZR876</v>
      </c>
      <c r="M152" s="10" t="s">
        <v>163</v>
      </c>
      <c r="N152" s="29" t="s">
        <v>372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481</v>
      </c>
      <c r="G153" s="11" t="s">
        <v>53</v>
      </c>
      <c r="H153" s="11" t="s">
        <v>467</v>
      </c>
      <c r="I153" s="46" t="s">
        <v>582</v>
      </c>
      <c r="J153" s="19" t="s">
        <v>483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363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481</v>
      </c>
      <c r="G154" s="11" t="s">
        <v>53</v>
      </c>
      <c r="H154" s="11" t="s">
        <v>467</v>
      </c>
      <c r="I154" s="46" t="s">
        <v>583</v>
      </c>
      <c r="J154" s="19" t="s">
        <v>485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363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481</v>
      </c>
      <c r="G155" s="11" t="s">
        <v>53</v>
      </c>
      <c r="H155" s="11" t="s">
        <v>467</v>
      </c>
      <c r="I155" s="46" t="s">
        <v>584</v>
      </c>
      <c r="J155" s="19" t="s">
        <v>487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363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481</v>
      </c>
      <c r="G156" s="11" t="s">
        <v>53</v>
      </c>
      <c r="H156" s="11" t="s">
        <v>467</v>
      </c>
      <c r="I156" s="46" t="s">
        <v>585</v>
      </c>
      <c r="J156" s="19" t="s">
        <v>489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363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481</v>
      </c>
      <c r="G157" s="11" t="s">
        <v>53</v>
      </c>
      <c r="H157" s="11" t="s">
        <v>467</v>
      </c>
      <c r="I157" s="46" t="s">
        <v>586</v>
      </c>
      <c r="J157" s="19" t="s">
        <v>491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363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481</v>
      </c>
      <c r="G158" s="11" t="s">
        <v>53</v>
      </c>
      <c r="H158" s="11" t="s">
        <v>467</v>
      </c>
      <c r="I158" s="46" t="s">
        <v>587</v>
      </c>
      <c r="J158" s="19" t="s">
        <v>493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363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481</v>
      </c>
      <c r="G159" s="11" t="s">
        <v>53</v>
      </c>
      <c r="H159" s="11" t="s">
        <v>467</v>
      </c>
      <c r="I159" s="46" t="s">
        <v>588</v>
      </c>
      <c r="J159" s="19" t="s">
        <v>495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363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481</v>
      </c>
      <c r="G160" s="11" t="s">
        <v>53</v>
      </c>
      <c r="H160" s="11" t="s">
        <v>467</v>
      </c>
      <c r="I160" s="46" t="s">
        <v>589</v>
      </c>
      <c r="J160" s="19" t="s">
        <v>497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363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500</v>
      </c>
      <c r="C161" s="10">
        <v>1920</v>
      </c>
      <c r="D161" s="10">
        <v>2109</v>
      </c>
      <c r="E161" s="11" t="s">
        <v>37</v>
      </c>
      <c r="F161" s="11" t="s">
        <v>501</v>
      </c>
      <c r="G161" s="11" t="s">
        <v>31</v>
      </c>
      <c r="H161" s="11" t="s">
        <v>430</v>
      </c>
      <c r="I161" s="46" t="s">
        <v>590</v>
      </c>
      <c r="J161" s="10" t="s">
        <v>690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165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500</v>
      </c>
      <c r="C162" s="10">
        <v>1640</v>
      </c>
      <c r="D162" s="10">
        <v>1835</v>
      </c>
      <c r="E162" s="11" t="s">
        <v>37</v>
      </c>
      <c r="F162" s="11" t="s">
        <v>501</v>
      </c>
      <c r="G162" s="11" t="s">
        <v>31</v>
      </c>
      <c r="H162" s="11" t="s">
        <v>430</v>
      </c>
      <c r="I162" s="46" t="s">
        <v>591</v>
      </c>
      <c r="J162" s="10" t="s">
        <v>691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166</v>
      </c>
      <c r="N162" s="29" t="s">
        <v>250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251</v>
      </c>
      <c r="G163" s="11" t="s">
        <v>31</v>
      </c>
      <c r="H163" s="11" t="s">
        <v>430</v>
      </c>
      <c r="I163" s="46" t="s">
        <v>592</v>
      </c>
      <c r="J163" s="10" t="s">
        <v>692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167</v>
      </c>
      <c r="N163" s="29" t="s">
        <v>191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251</v>
      </c>
      <c r="G164" s="11" t="s">
        <v>31</v>
      </c>
      <c r="H164" s="11" t="s">
        <v>430</v>
      </c>
      <c r="I164" s="46" t="s">
        <v>593</v>
      </c>
      <c r="J164" s="10" t="s">
        <v>693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510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467</v>
      </c>
      <c r="G165" s="11" t="s">
        <v>31</v>
      </c>
      <c r="H165" s="11" t="s">
        <v>430</v>
      </c>
      <c r="I165" s="46" t="s">
        <v>594</v>
      </c>
      <c r="J165" s="10" t="s">
        <v>694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166</v>
      </c>
      <c r="N165" s="29" t="s">
        <v>250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467</v>
      </c>
      <c r="G166" s="11" t="s">
        <v>31</v>
      </c>
      <c r="H166" s="11" t="s">
        <v>430</v>
      </c>
      <c r="I166" s="46" t="s">
        <v>660</v>
      </c>
      <c r="J166" s="10" t="s">
        <v>695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164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517</v>
      </c>
      <c r="G167" s="11" t="s">
        <v>31</v>
      </c>
      <c r="H167" s="11" t="s">
        <v>430</v>
      </c>
      <c r="I167" s="46" t="s">
        <v>661</v>
      </c>
      <c r="J167" s="10" t="s">
        <v>696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175</v>
      </c>
      <c r="N167" s="29" t="s">
        <v>239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310</v>
      </c>
      <c r="C168" s="10">
        <v>1438</v>
      </c>
      <c r="D168" s="10">
        <v>1459</v>
      </c>
      <c r="E168" s="11" t="s">
        <v>53</v>
      </c>
      <c r="F168" s="11" t="s">
        <v>467</v>
      </c>
      <c r="G168" s="11" t="s">
        <v>31</v>
      </c>
      <c r="H168" s="11" t="s">
        <v>430</v>
      </c>
      <c r="I168" s="46" t="s">
        <v>662</v>
      </c>
      <c r="J168" s="10" t="s">
        <v>697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164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430</v>
      </c>
      <c r="G169" s="11" t="s">
        <v>53</v>
      </c>
      <c r="H169" s="11" t="s">
        <v>467</v>
      </c>
      <c r="I169" s="46" t="s">
        <v>663</v>
      </c>
      <c r="J169" s="10" t="s">
        <v>698</v>
      </c>
      <c r="K169" s="7" t="str">
        <f t="shared" si="26"/>
        <v>武汉威伟机械</v>
      </c>
      <c r="L169" s="26" t="str">
        <f>VLOOKUP(N169,ch!$A$1:$B$32,2,0)</f>
        <v>鄂AZR876</v>
      </c>
      <c r="M169" s="10" t="s">
        <v>163</v>
      </c>
      <c r="N169" s="29" t="s">
        <v>372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430</v>
      </c>
      <c r="G170" s="11" t="s">
        <v>53</v>
      </c>
      <c r="H170" s="11" t="s">
        <v>467</v>
      </c>
      <c r="I170" s="46" t="s">
        <v>664</v>
      </c>
      <c r="J170" s="10" t="s">
        <v>699</v>
      </c>
      <c r="K170" s="7" t="str">
        <f t="shared" si="26"/>
        <v>武汉威伟机械</v>
      </c>
      <c r="L170" s="26" t="str">
        <f>VLOOKUP(N170,ch!$A$1:$B$32,2,0)</f>
        <v>鄂AZR876</v>
      </c>
      <c r="M170" s="10" t="s">
        <v>163</v>
      </c>
      <c r="N170" s="29" t="s">
        <v>372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430</v>
      </c>
      <c r="G171" s="11" t="s">
        <v>53</v>
      </c>
      <c r="H171" s="11" t="s">
        <v>467</v>
      </c>
      <c r="I171" s="46" t="s">
        <v>665</v>
      </c>
      <c r="J171" s="10" t="s">
        <v>700</v>
      </c>
      <c r="K171" s="7" t="str">
        <f t="shared" si="26"/>
        <v>武汉威伟机械</v>
      </c>
      <c r="L171" s="26" t="str">
        <f>VLOOKUP(N171,ch!$A$1:$B$32,2,0)</f>
        <v>鄂AZR876</v>
      </c>
      <c r="M171" s="10" t="s">
        <v>163</v>
      </c>
      <c r="N171" s="29" t="s">
        <v>372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430</v>
      </c>
      <c r="G172" s="11" t="s">
        <v>53</v>
      </c>
      <c r="H172" s="11" t="s">
        <v>467</v>
      </c>
      <c r="I172" s="46" t="s">
        <v>666</v>
      </c>
      <c r="J172" s="10" t="s">
        <v>701</v>
      </c>
      <c r="K172" s="7" t="str">
        <f t="shared" si="26"/>
        <v>武汉威伟机械</v>
      </c>
      <c r="L172" s="26" t="str">
        <f>VLOOKUP(N172,ch!$A$1:$B$32,2,0)</f>
        <v>鄂AZR876</v>
      </c>
      <c r="M172" s="10" t="s">
        <v>163</v>
      </c>
      <c r="N172" s="29" t="s">
        <v>372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530</v>
      </c>
      <c r="C173" s="10">
        <v>41</v>
      </c>
      <c r="D173" s="10">
        <v>51</v>
      </c>
      <c r="E173" s="11" t="s">
        <v>31</v>
      </c>
      <c r="F173" s="11" t="s">
        <v>430</v>
      </c>
      <c r="G173" s="11" t="s">
        <v>53</v>
      </c>
      <c r="H173" s="11" t="s">
        <v>467</v>
      </c>
      <c r="I173" s="46" t="s">
        <v>667</v>
      </c>
      <c r="J173" s="10" t="s">
        <v>702</v>
      </c>
      <c r="K173" s="7" t="str">
        <f t="shared" si="26"/>
        <v>武汉威伟机械</v>
      </c>
      <c r="L173" s="26" t="str">
        <f>VLOOKUP(N173,ch!$A$1:$B$32,2,0)</f>
        <v>鄂AZR876</v>
      </c>
      <c r="M173" s="10" t="s">
        <v>163</v>
      </c>
      <c r="N173" s="29" t="s">
        <v>372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430</v>
      </c>
      <c r="G174" s="11" t="s">
        <v>53</v>
      </c>
      <c r="H174" s="11" t="s">
        <v>467</v>
      </c>
      <c r="I174" s="46" t="s">
        <v>668</v>
      </c>
      <c r="J174" s="10" t="s">
        <v>703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162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258</v>
      </c>
      <c r="C175" s="10">
        <v>2140</v>
      </c>
      <c r="D175" s="10">
        <v>2150</v>
      </c>
      <c r="E175" s="11" t="s">
        <v>31</v>
      </c>
      <c r="F175" s="11" t="s">
        <v>430</v>
      </c>
      <c r="G175" s="11" t="s">
        <v>53</v>
      </c>
      <c r="H175" s="11" t="s">
        <v>467</v>
      </c>
      <c r="I175" s="46" t="s">
        <v>669</v>
      </c>
      <c r="J175" s="10" t="s">
        <v>704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162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430</v>
      </c>
      <c r="G176" s="11" t="s">
        <v>53</v>
      </c>
      <c r="H176" s="11" t="s">
        <v>467</v>
      </c>
      <c r="I176" s="46" t="s">
        <v>670</v>
      </c>
      <c r="J176" s="10" t="s">
        <v>705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162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430</v>
      </c>
      <c r="G177" s="11" t="s">
        <v>53</v>
      </c>
      <c r="H177" s="11" t="s">
        <v>467</v>
      </c>
      <c r="I177" s="46" t="s">
        <v>671</v>
      </c>
      <c r="J177" s="10" t="s">
        <v>706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162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430</v>
      </c>
      <c r="G178" s="11" t="s">
        <v>53</v>
      </c>
      <c r="H178" s="11" t="s">
        <v>467</v>
      </c>
      <c r="I178" s="46" t="s">
        <v>672</v>
      </c>
      <c r="J178" s="10" t="s">
        <v>707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162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310</v>
      </c>
      <c r="C179" s="10">
        <v>1536</v>
      </c>
      <c r="D179" s="10">
        <v>1546</v>
      </c>
      <c r="E179" s="11" t="s">
        <v>31</v>
      </c>
      <c r="F179" s="11" t="s">
        <v>430</v>
      </c>
      <c r="G179" s="11" t="s">
        <v>53</v>
      </c>
      <c r="H179" s="11" t="s">
        <v>467</v>
      </c>
      <c r="I179" s="46" t="s">
        <v>673</v>
      </c>
      <c r="J179" s="10" t="s">
        <v>708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162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430</v>
      </c>
      <c r="G180" s="11" t="s">
        <v>53</v>
      </c>
      <c r="H180" s="11" t="s">
        <v>467</v>
      </c>
      <c r="I180" s="46" t="s">
        <v>674</v>
      </c>
      <c r="J180" s="10" t="s">
        <v>709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162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430</v>
      </c>
      <c r="G181" s="11" t="s">
        <v>53</v>
      </c>
      <c r="H181" s="11" t="s">
        <v>467</v>
      </c>
      <c r="I181" s="46" t="s">
        <v>675</v>
      </c>
      <c r="J181" s="10" t="s">
        <v>710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162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481</v>
      </c>
      <c r="G182" s="11" t="s">
        <v>53</v>
      </c>
      <c r="H182" s="11" t="s">
        <v>467</v>
      </c>
      <c r="I182" s="46" t="s">
        <v>676</v>
      </c>
      <c r="J182" s="10" t="s">
        <v>711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363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481</v>
      </c>
      <c r="G183" s="11" t="s">
        <v>53</v>
      </c>
      <c r="H183" s="11" t="s">
        <v>467</v>
      </c>
      <c r="I183" s="46" t="s">
        <v>677</v>
      </c>
      <c r="J183" s="10" t="s">
        <v>712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363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481</v>
      </c>
      <c r="G184" s="11" t="s">
        <v>53</v>
      </c>
      <c r="H184" s="11" t="s">
        <v>467</v>
      </c>
      <c r="I184" s="46" t="s">
        <v>678</v>
      </c>
      <c r="J184" s="10" t="s">
        <v>713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363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481</v>
      </c>
      <c r="G185" s="11" t="s">
        <v>53</v>
      </c>
      <c r="H185" s="11" t="s">
        <v>467</v>
      </c>
      <c r="I185" s="46" t="s">
        <v>679</v>
      </c>
      <c r="J185" s="10" t="s">
        <v>714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363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481</v>
      </c>
      <c r="G186" s="11" t="s">
        <v>53</v>
      </c>
      <c r="H186" s="11" t="s">
        <v>467</v>
      </c>
      <c r="I186" s="46" t="s">
        <v>680</v>
      </c>
      <c r="J186" s="10" t="s">
        <v>715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363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481</v>
      </c>
      <c r="G187" s="11" t="s">
        <v>53</v>
      </c>
      <c r="H187" s="11" t="s">
        <v>467</v>
      </c>
      <c r="I187" s="46" t="s">
        <v>681</v>
      </c>
      <c r="J187" s="10" t="s">
        <v>716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363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481</v>
      </c>
      <c r="G188" s="11" t="s">
        <v>53</v>
      </c>
      <c r="H188" s="11" t="s">
        <v>467</v>
      </c>
      <c r="I188" s="46" t="s">
        <v>682</v>
      </c>
      <c r="J188" s="10" t="s">
        <v>717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363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481</v>
      </c>
      <c r="G189" s="11" t="s">
        <v>53</v>
      </c>
      <c r="H189" s="11" t="s">
        <v>467</v>
      </c>
      <c r="I189" s="46" t="s">
        <v>683</v>
      </c>
      <c r="J189" s="10" t="s">
        <v>718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363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501</v>
      </c>
      <c r="G190" s="11" t="s">
        <v>31</v>
      </c>
      <c r="H190" s="11" t="s">
        <v>430</v>
      </c>
      <c r="I190" s="40" t="s">
        <v>684</v>
      </c>
      <c r="J190" s="10" t="s">
        <v>719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164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501</v>
      </c>
      <c r="G191" s="11" t="s">
        <v>31</v>
      </c>
      <c r="H191" s="11" t="s">
        <v>430</v>
      </c>
      <c r="I191" s="40" t="s">
        <v>685</v>
      </c>
      <c r="J191" s="10" t="s">
        <v>720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234</v>
      </c>
      <c r="C192" s="10">
        <v>1459</v>
      </c>
      <c r="D192" s="10">
        <v>1642</v>
      </c>
      <c r="E192" s="11" t="s">
        <v>26</v>
      </c>
      <c r="F192" s="11" t="s">
        <v>251</v>
      </c>
      <c r="G192" s="11" t="s">
        <v>31</v>
      </c>
      <c r="H192" s="11" t="s">
        <v>430</v>
      </c>
      <c r="I192" s="40" t="s">
        <v>686</v>
      </c>
      <c r="J192" s="10" t="s">
        <v>721</v>
      </c>
      <c r="K192" s="7" t="str">
        <f t="shared" si="26"/>
        <v>武汉威伟机械</v>
      </c>
      <c r="L192" s="26" t="e">
        <f>VLOOKUP(N192,ch!$A$1:$B$32,2,0)</f>
        <v>#N/A</v>
      </c>
      <c r="M192" s="10" t="s">
        <v>176</v>
      </c>
      <c r="N192" s="29" t="s">
        <v>242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251</v>
      </c>
      <c r="G193" s="11" t="s">
        <v>31</v>
      </c>
      <c r="H193" s="11" t="s">
        <v>430</v>
      </c>
      <c r="I193" s="40" t="s">
        <v>687</v>
      </c>
      <c r="J193" s="10" t="s">
        <v>722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177</v>
      </c>
      <c r="N193" s="29" t="s">
        <v>341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251</v>
      </c>
      <c r="G194" s="11" t="s">
        <v>31</v>
      </c>
      <c r="H194" s="11" t="s">
        <v>430</v>
      </c>
      <c r="I194" s="40" t="s">
        <v>688</v>
      </c>
      <c r="J194" s="10" t="s">
        <v>723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175</v>
      </c>
      <c r="N194" s="29" t="s">
        <v>239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517</v>
      </c>
      <c r="G195" s="11" t="s">
        <v>31</v>
      </c>
      <c r="H195" s="11" t="s">
        <v>430</v>
      </c>
      <c r="I195" s="40" t="s">
        <v>689</v>
      </c>
      <c r="J195" s="10" t="s">
        <v>724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165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310</v>
      </c>
      <c r="C196" s="10">
        <v>1955</v>
      </c>
      <c r="D196" s="10">
        <v>2025</v>
      </c>
      <c r="E196" s="11" t="s">
        <v>53</v>
      </c>
      <c r="F196" s="11" t="s">
        <v>517</v>
      </c>
      <c r="G196" s="11" t="s">
        <v>31</v>
      </c>
      <c r="H196" s="11" t="s">
        <v>430</v>
      </c>
      <c r="I196" s="40" t="s">
        <v>780</v>
      </c>
      <c r="J196" s="10" t="s">
        <v>725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165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310</v>
      </c>
      <c r="C197" s="10">
        <v>1030</v>
      </c>
      <c r="D197" s="10">
        <v>1050</v>
      </c>
      <c r="E197" s="11" t="s">
        <v>53</v>
      </c>
      <c r="F197" s="11" t="s">
        <v>517</v>
      </c>
      <c r="G197" s="11" t="s">
        <v>31</v>
      </c>
      <c r="H197" s="11" t="s">
        <v>430</v>
      </c>
      <c r="I197" s="40" t="s">
        <v>781</v>
      </c>
      <c r="J197" s="10" t="s">
        <v>726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167</v>
      </c>
      <c r="N197" s="29" t="s">
        <v>191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307</v>
      </c>
      <c r="C198" s="10">
        <v>1400</v>
      </c>
      <c r="D198" s="10">
        <v>1420</v>
      </c>
      <c r="E198" s="11" t="s">
        <v>53</v>
      </c>
      <c r="F198" s="11" t="s">
        <v>517</v>
      </c>
      <c r="G198" s="11" t="s">
        <v>31</v>
      </c>
      <c r="H198" s="11" t="s">
        <v>430</v>
      </c>
      <c r="I198" s="40" t="s">
        <v>782</v>
      </c>
      <c r="J198" s="10" t="s">
        <v>727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162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517</v>
      </c>
      <c r="G199" s="11" t="s">
        <v>31</v>
      </c>
      <c r="H199" s="11" t="s">
        <v>430</v>
      </c>
      <c r="I199" s="40" t="s">
        <v>783</v>
      </c>
      <c r="J199" s="10" t="s">
        <v>728</v>
      </c>
      <c r="K199" s="7" t="str">
        <f t="shared" si="30"/>
        <v>武汉威伟机械</v>
      </c>
      <c r="L199" s="26" t="e">
        <f>VLOOKUP(N199,ch!$A$1:$B$32,2,0)</f>
        <v>#N/A</v>
      </c>
      <c r="M199" s="10" t="s">
        <v>176</v>
      </c>
      <c r="N199" s="29" t="s">
        <v>242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517</v>
      </c>
      <c r="G200" s="11" t="s">
        <v>31</v>
      </c>
      <c r="H200" s="11" t="s">
        <v>430</v>
      </c>
      <c r="I200" s="40" t="s">
        <v>784</v>
      </c>
      <c r="J200" s="10" t="s">
        <v>729</v>
      </c>
      <c r="K200" s="7" t="str">
        <f t="shared" si="30"/>
        <v>武汉威伟机械</v>
      </c>
      <c r="L200" s="26" t="e">
        <f>VLOOKUP(N200,ch!$A$1:$B$32,2,0)</f>
        <v>#N/A</v>
      </c>
      <c r="M200" s="10" t="s">
        <v>176</v>
      </c>
      <c r="N200" s="29" t="s">
        <v>242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430</v>
      </c>
      <c r="G201" s="11" t="s">
        <v>53</v>
      </c>
      <c r="H201" s="11" t="s">
        <v>467</v>
      </c>
      <c r="I201" s="40" t="s">
        <v>785</v>
      </c>
      <c r="J201" s="10" t="s">
        <v>730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162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430</v>
      </c>
      <c r="G202" s="11" t="s">
        <v>53</v>
      </c>
      <c r="H202" s="11" t="s">
        <v>467</v>
      </c>
      <c r="I202" s="40" t="s">
        <v>786</v>
      </c>
      <c r="J202" s="10" t="s">
        <v>731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162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430</v>
      </c>
      <c r="G203" s="11" t="s">
        <v>53</v>
      </c>
      <c r="H203" s="11" t="s">
        <v>467</v>
      </c>
      <c r="I203" s="40" t="s">
        <v>787</v>
      </c>
      <c r="J203" s="10" t="s">
        <v>732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162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430</v>
      </c>
      <c r="G204" s="11" t="s">
        <v>53</v>
      </c>
      <c r="H204" s="11" t="s">
        <v>467</v>
      </c>
      <c r="I204" s="40" t="s">
        <v>788</v>
      </c>
      <c r="J204" s="10" t="s">
        <v>733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162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430</v>
      </c>
      <c r="G205" s="11" t="s">
        <v>53</v>
      </c>
      <c r="H205" s="11" t="s">
        <v>467</v>
      </c>
      <c r="I205" s="40" t="s">
        <v>789</v>
      </c>
      <c r="J205" s="10" t="s">
        <v>734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162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430</v>
      </c>
      <c r="G206" s="11" t="s">
        <v>53</v>
      </c>
      <c r="H206" s="11" t="s">
        <v>467</v>
      </c>
      <c r="I206" s="40" t="s">
        <v>790</v>
      </c>
      <c r="J206" s="10" t="s">
        <v>735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162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481</v>
      </c>
      <c r="G207" s="11" t="s">
        <v>53</v>
      </c>
      <c r="H207" s="11" t="s">
        <v>467</v>
      </c>
      <c r="I207" s="40" t="s">
        <v>791</v>
      </c>
      <c r="J207" s="10" t="s">
        <v>736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363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481</v>
      </c>
      <c r="G208" s="11" t="s">
        <v>53</v>
      </c>
      <c r="H208" s="11" t="s">
        <v>467</v>
      </c>
      <c r="I208" s="40" t="s">
        <v>792</v>
      </c>
      <c r="J208" s="10" t="s">
        <v>737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363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481</v>
      </c>
      <c r="G209" s="11" t="s">
        <v>53</v>
      </c>
      <c r="H209" s="11" t="s">
        <v>467</v>
      </c>
      <c r="I209" s="40" t="s">
        <v>793</v>
      </c>
      <c r="J209" s="10" t="s">
        <v>738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363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481</v>
      </c>
      <c r="G210" s="11" t="s">
        <v>53</v>
      </c>
      <c r="H210" s="11" t="s">
        <v>467</v>
      </c>
      <c r="I210" s="40" t="s">
        <v>794</v>
      </c>
      <c r="J210" s="10" t="s">
        <v>739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363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481</v>
      </c>
      <c r="G211" s="11" t="s">
        <v>53</v>
      </c>
      <c r="H211" s="11" t="s">
        <v>467</v>
      </c>
      <c r="I211" s="40" t="s">
        <v>795</v>
      </c>
      <c r="J211" s="10" t="s">
        <v>740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363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481</v>
      </c>
      <c r="G212" s="11" t="s">
        <v>53</v>
      </c>
      <c r="H212" s="11" t="s">
        <v>467</v>
      </c>
      <c r="I212" s="40" t="s">
        <v>796</v>
      </c>
      <c r="J212" s="10" t="s">
        <v>741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363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481</v>
      </c>
      <c r="G213" s="11" t="s">
        <v>53</v>
      </c>
      <c r="H213" s="11" t="s">
        <v>467</v>
      </c>
      <c r="I213" s="40" t="s">
        <v>797</v>
      </c>
      <c r="J213" s="10" t="s">
        <v>742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363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481</v>
      </c>
      <c r="G214" s="11" t="s">
        <v>53</v>
      </c>
      <c r="H214" s="11" t="s">
        <v>467</v>
      </c>
      <c r="I214" s="40" t="s">
        <v>798</v>
      </c>
      <c r="J214" s="10" t="s">
        <v>743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363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430</v>
      </c>
      <c r="G215" s="11" t="s">
        <v>53</v>
      </c>
      <c r="H215" s="11" t="s">
        <v>467</v>
      </c>
      <c r="I215" s="40" t="s">
        <v>799</v>
      </c>
      <c r="J215" s="10" t="s">
        <v>744</v>
      </c>
      <c r="K215" s="7" t="str">
        <f t="shared" si="30"/>
        <v>武汉威伟机械</v>
      </c>
      <c r="L215" s="26" t="str">
        <f>VLOOKUP(N215,ch!$A$1:$B$32,2,0)</f>
        <v>鄂AZR876</v>
      </c>
      <c r="M215" s="10" t="s">
        <v>163</v>
      </c>
      <c r="N215" s="29" t="s">
        <v>372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430</v>
      </c>
      <c r="G216" s="11" t="s">
        <v>53</v>
      </c>
      <c r="H216" s="11" t="s">
        <v>467</v>
      </c>
      <c r="I216" s="40" t="s">
        <v>800</v>
      </c>
      <c r="J216" s="10" t="s">
        <v>745</v>
      </c>
      <c r="K216" s="7" t="str">
        <f t="shared" si="30"/>
        <v>武汉威伟机械</v>
      </c>
      <c r="L216" s="26" t="str">
        <f>VLOOKUP(N216,ch!$A$1:$B$32,2,0)</f>
        <v>鄂AZR876</v>
      </c>
      <c r="M216" s="10" t="s">
        <v>163</v>
      </c>
      <c r="N216" s="29" t="s">
        <v>372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430</v>
      </c>
      <c r="G217" s="11" t="s">
        <v>53</v>
      </c>
      <c r="H217" s="11" t="s">
        <v>467</v>
      </c>
      <c r="I217" s="40" t="s">
        <v>801</v>
      </c>
      <c r="J217" s="10" t="s">
        <v>746</v>
      </c>
      <c r="K217" s="7" t="str">
        <f t="shared" si="30"/>
        <v>武汉威伟机械</v>
      </c>
      <c r="L217" s="26" t="str">
        <f>VLOOKUP(N217,ch!$A$1:$B$32,2,0)</f>
        <v>鄂AZR876</v>
      </c>
      <c r="M217" s="10" t="s">
        <v>163</v>
      </c>
      <c r="N217" s="29" t="s">
        <v>372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430</v>
      </c>
      <c r="G218" s="11" t="s">
        <v>53</v>
      </c>
      <c r="H218" s="11" t="s">
        <v>467</v>
      </c>
      <c r="I218" s="40" t="s">
        <v>802</v>
      </c>
      <c r="J218" s="10" t="s">
        <v>747</v>
      </c>
      <c r="K218" s="7" t="str">
        <f t="shared" si="30"/>
        <v>武汉威伟机械</v>
      </c>
      <c r="L218" s="26" t="str">
        <f>VLOOKUP(N218,ch!$A$1:$B$32,2,0)</f>
        <v>鄂AZR876</v>
      </c>
      <c r="M218" s="10" t="s">
        <v>163</v>
      </c>
      <c r="N218" s="29" t="s">
        <v>372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430</v>
      </c>
      <c r="G219" s="11" t="s">
        <v>53</v>
      </c>
      <c r="H219" s="11" t="s">
        <v>467</v>
      </c>
      <c r="I219" s="40" t="s">
        <v>803</v>
      </c>
      <c r="J219" s="10" t="s">
        <v>748</v>
      </c>
      <c r="K219" s="7" t="str">
        <f t="shared" si="30"/>
        <v>武汉威伟机械</v>
      </c>
      <c r="L219" s="26" t="str">
        <f>VLOOKUP(N219,ch!$A$1:$B$32,2,0)</f>
        <v>鄂AZR876</v>
      </c>
      <c r="M219" s="10" t="s">
        <v>163</v>
      </c>
      <c r="N219" s="29" t="s">
        <v>372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501</v>
      </c>
      <c r="G220" s="11" t="s">
        <v>31</v>
      </c>
      <c r="H220" s="11" t="s">
        <v>467</v>
      </c>
      <c r="I220" s="40" t="s">
        <v>780</v>
      </c>
      <c r="J220" s="19" t="s">
        <v>751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174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501</v>
      </c>
      <c r="G221" s="11" t="s">
        <v>31</v>
      </c>
      <c r="H221" s="11" t="s">
        <v>467</v>
      </c>
      <c r="I221" s="40" t="s">
        <v>781</v>
      </c>
      <c r="J221" s="19" t="s">
        <v>760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180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251</v>
      </c>
      <c r="G222" s="11" t="s">
        <v>31</v>
      </c>
      <c r="H222" s="11" t="s">
        <v>430</v>
      </c>
      <c r="I222" s="40" t="s">
        <v>782</v>
      </c>
      <c r="J222" s="19" t="s">
        <v>752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178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251</v>
      </c>
      <c r="G223" s="11" t="s">
        <v>31</v>
      </c>
      <c r="H223" s="11" t="s">
        <v>430</v>
      </c>
      <c r="I223" s="40" t="s">
        <v>783</v>
      </c>
      <c r="J223" s="19" t="s">
        <v>759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165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501</v>
      </c>
      <c r="G224" s="11" t="s">
        <v>31</v>
      </c>
      <c r="H224" s="11" t="s">
        <v>430</v>
      </c>
      <c r="I224" s="40" t="s">
        <v>784</v>
      </c>
      <c r="J224" s="19" t="s">
        <v>753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166</v>
      </c>
      <c r="N224" s="29" t="s">
        <v>250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754</v>
      </c>
      <c r="F225" s="11" t="s">
        <v>517</v>
      </c>
      <c r="G225" s="11" t="s">
        <v>31</v>
      </c>
      <c r="H225" s="11" t="s">
        <v>430</v>
      </c>
      <c r="I225" s="40" t="s">
        <v>785</v>
      </c>
      <c r="J225" s="19" t="s">
        <v>755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183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756</v>
      </c>
      <c r="C226" s="10">
        <v>1322</v>
      </c>
      <c r="D226" s="10">
        <v>1338</v>
      </c>
      <c r="E226" s="11" t="s">
        <v>754</v>
      </c>
      <c r="F226" s="11" t="s">
        <v>517</v>
      </c>
      <c r="G226" s="11" t="s">
        <v>31</v>
      </c>
      <c r="H226" s="11" t="s">
        <v>430</v>
      </c>
      <c r="I226" s="40" t="s">
        <v>786</v>
      </c>
      <c r="J226" s="19" t="s">
        <v>757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183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754</v>
      </c>
      <c r="F227" s="11" t="s">
        <v>517</v>
      </c>
      <c r="G227" s="11" t="s">
        <v>31</v>
      </c>
      <c r="H227" s="11" t="s">
        <v>430</v>
      </c>
      <c r="I227" s="40" t="s">
        <v>787</v>
      </c>
      <c r="J227" s="19" t="s">
        <v>758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175</v>
      </c>
      <c r="N227" s="29" t="s">
        <v>239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761</v>
      </c>
      <c r="G228" s="11" t="s">
        <v>53</v>
      </c>
      <c r="H228" s="11" t="s">
        <v>467</v>
      </c>
      <c r="I228" s="40" t="s">
        <v>788</v>
      </c>
      <c r="J228" s="19" t="s">
        <v>762</v>
      </c>
      <c r="K228" s="7" t="str">
        <f t="shared" si="35"/>
        <v>武汉威伟机械</v>
      </c>
      <c r="L228" s="26" t="str">
        <f>VLOOKUP(N228,ch!$A$1:$B$32,2,0)</f>
        <v>鄂AZR876</v>
      </c>
      <c r="M228" s="10" t="s">
        <v>163</v>
      </c>
      <c r="N228" s="29" t="s">
        <v>372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761</v>
      </c>
      <c r="G229" s="11" t="s">
        <v>53</v>
      </c>
      <c r="H229" s="11" t="s">
        <v>467</v>
      </c>
      <c r="I229" s="40" t="s">
        <v>789</v>
      </c>
      <c r="J229" s="19" t="s">
        <v>763</v>
      </c>
      <c r="K229" s="7" t="str">
        <f t="shared" si="35"/>
        <v>武汉威伟机械</v>
      </c>
      <c r="L229" s="26" t="str">
        <f>VLOOKUP(N229,ch!$A$1:$B$32,2,0)</f>
        <v>鄂AZR876</v>
      </c>
      <c r="M229" s="10" t="s">
        <v>163</v>
      </c>
      <c r="N229" s="29" t="s">
        <v>372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258</v>
      </c>
      <c r="C230" s="10">
        <v>1145</v>
      </c>
      <c r="D230" s="10">
        <v>1155</v>
      </c>
      <c r="E230" s="11" t="s">
        <v>31</v>
      </c>
      <c r="F230" s="11" t="s">
        <v>761</v>
      </c>
      <c r="G230" s="11" t="s">
        <v>53</v>
      </c>
      <c r="H230" s="11" t="s">
        <v>467</v>
      </c>
      <c r="I230" s="40" t="s">
        <v>790</v>
      </c>
      <c r="J230" s="19" t="s">
        <v>764</v>
      </c>
      <c r="K230" s="7" t="str">
        <f t="shared" si="35"/>
        <v>武汉威伟机械</v>
      </c>
      <c r="L230" s="26" t="str">
        <f>VLOOKUP(N230,ch!$A$1:$B$32,2,0)</f>
        <v>鄂AZR876</v>
      </c>
      <c r="M230" s="10" t="s">
        <v>163</v>
      </c>
      <c r="N230" s="29" t="s">
        <v>372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258</v>
      </c>
      <c r="C231" s="10">
        <v>1040</v>
      </c>
      <c r="D231" s="10">
        <v>1050</v>
      </c>
      <c r="E231" s="11" t="s">
        <v>31</v>
      </c>
      <c r="F231" s="11" t="s">
        <v>761</v>
      </c>
      <c r="G231" s="11" t="s">
        <v>53</v>
      </c>
      <c r="H231" s="11" t="s">
        <v>467</v>
      </c>
      <c r="I231" s="40" t="s">
        <v>791</v>
      </c>
      <c r="J231" s="19" t="s">
        <v>765</v>
      </c>
      <c r="K231" s="7" t="str">
        <f t="shared" si="35"/>
        <v>武汉威伟机械</v>
      </c>
      <c r="L231" s="26" t="str">
        <f>VLOOKUP(N231,ch!$A$1:$B$32,2,0)</f>
        <v>鄂AZR876</v>
      </c>
      <c r="M231" s="10" t="s">
        <v>163</v>
      </c>
      <c r="N231" s="29" t="s">
        <v>372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258</v>
      </c>
      <c r="C232" s="10">
        <v>930</v>
      </c>
      <c r="D232" s="10">
        <v>940</v>
      </c>
      <c r="E232" s="11" t="s">
        <v>31</v>
      </c>
      <c r="F232" s="11" t="s">
        <v>761</v>
      </c>
      <c r="G232" s="11" t="s">
        <v>53</v>
      </c>
      <c r="H232" s="11" t="s">
        <v>467</v>
      </c>
      <c r="I232" s="40" t="s">
        <v>792</v>
      </c>
      <c r="J232" s="19" t="s">
        <v>766</v>
      </c>
      <c r="K232" s="7" t="str">
        <f t="shared" si="35"/>
        <v>武汉威伟机械</v>
      </c>
      <c r="L232" s="26" t="str">
        <f>VLOOKUP(N232,ch!$A$1:$B$32,2,0)</f>
        <v>鄂AZR876</v>
      </c>
      <c r="M232" s="10" t="s">
        <v>163</v>
      </c>
      <c r="N232" s="29" t="s">
        <v>372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761</v>
      </c>
      <c r="G233" s="11" t="s">
        <v>53</v>
      </c>
      <c r="H233" s="11" t="s">
        <v>467</v>
      </c>
      <c r="I233" s="40" t="s">
        <v>793</v>
      </c>
      <c r="J233" s="19" t="s">
        <v>767</v>
      </c>
      <c r="K233" s="7" t="str">
        <f t="shared" si="35"/>
        <v>武汉威伟机械</v>
      </c>
      <c r="L233" s="26" t="str">
        <f>VLOOKUP(N233,ch!$A$1:$B$32,2,0)</f>
        <v>鄂AZR876</v>
      </c>
      <c r="M233" s="10" t="s">
        <v>163</v>
      </c>
      <c r="N233" s="29" t="s">
        <v>372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761</v>
      </c>
      <c r="G234" s="11" t="s">
        <v>53</v>
      </c>
      <c r="H234" s="11" t="s">
        <v>467</v>
      </c>
      <c r="I234" s="40" t="s">
        <v>794</v>
      </c>
      <c r="J234" s="19" t="s">
        <v>768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162</v>
      </c>
      <c r="N234" s="29" t="s">
        <v>769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761</v>
      </c>
      <c r="G235" s="11" t="s">
        <v>53</v>
      </c>
      <c r="H235" s="11" t="s">
        <v>467</v>
      </c>
      <c r="I235" s="40" t="s">
        <v>795</v>
      </c>
      <c r="J235" s="19" t="s">
        <v>770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162</v>
      </c>
      <c r="N235" s="29" t="s">
        <v>769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761</v>
      </c>
      <c r="G236" s="11" t="s">
        <v>53</v>
      </c>
      <c r="H236" s="11" t="s">
        <v>467</v>
      </c>
      <c r="I236" s="40" t="s">
        <v>796</v>
      </c>
      <c r="J236" s="19" t="s">
        <v>771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162</v>
      </c>
      <c r="N236" s="29" t="s">
        <v>769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773</v>
      </c>
      <c r="C237" s="10">
        <v>1132</v>
      </c>
      <c r="D237" s="10">
        <v>1142</v>
      </c>
      <c r="E237" s="11" t="s">
        <v>31</v>
      </c>
      <c r="F237" s="11" t="s">
        <v>761</v>
      </c>
      <c r="G237" s="11" t="s">
        <v>53</v>
      </c>
      <c r="H237" s="11" t="s">
        <v>467</v>
      </c>
      <c r="I237" s="40" t="s">
        <v>797</v>
      </c>
      <c r="J237" s="19" t="s">
        <v>772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162</v>
      </c>
      <c r="N237" s="29" t="s">
        <v>769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773</v>
      </c>
      <c r="C238" s="10">
        <v>1005</v>
      </c>
      <c r="D238" s="10">
        <v>1015</v>
      </c>
      <c r="E238" s="11" t="s">
        <v>31</v>
      </c>
      <c r="F238" s="11" t="s">
        <v>761</v>
      </c>
      <c r="G238" s="11" t="s">
        <v>53</v>
      </c>
      <c r="H238" s="11" t="s">
        <v>467</v>
      </c>
      <c r="I238" s="40" t="s">
        <v>798</v>
      </c>
      <c r="J238" s="19" t="s">
        <v>774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162</v>
      </c>
      <c r="N238" s="29" t="s">
        <v>769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481</v>
      </c>
      <c r="G239" s="11" t="s">
        <v>53</v>
      </c>
      <c r="H239" s="11" t="s">
        <v>467</v>
      </c>
      <c r="I239" s="40" t="s">
        <v>799</v>
      </c>
      <c r="J239" s="19" t="s">
        <v>775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363</v>
      </c>
      <c r="N239" s="29" t="s">
        <v>402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481</v>
      </c>
      <c r="G240" s="11" t="s">
        <v>53</v>
      </c>
      <c r="H240" s="11" t="s">
        <v>467</v>
      </c>
      <c r="I240" s="40" t="s">
        <v>800</v>
      </c>
      <c r="J240" s="19" t="s">
        <v>776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363</v>
      </c>
      <c r="N240" s="29" t="s">
        <v>402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481</v>
      </c>
      <c r="G241" s="11" t="s">
        <v>53</v>
      </c>
      <c r="H241" s="11" t="s">
        <v>467</v>
      </c>
      <c r="I241" s="40" t="s">
        <v>801</v>
      </c>
      <c r="J241" s="19" t="s">
        <v>777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363</v>
      </c>
      <c r="N241" s="29" t="s">
        <v>402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481</v>
      </c>
      <c r="G242" s="11" t="s">
        <v>53</v>
      </c>
      <c r="H242" s="11" t="s">
        <v>467</v>
      </c>
      <c r="I242" s="40" t="s">
        <v>802</v>
      </c>
      <c r="J242" s="19" t="s">
        <v>778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363</v>
      </c>
      <c r="N242" s="29" t="s">
        <v>402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481</v>
      </c>
      <c r="G243" s="11" t="s">
        <v>53</v>
      </c>
      <c r="H243" s="11" t="s">
        <v>467</v>
      </c>
      <c r="I243" s="40" t="s">
        <v>803</v>
      </c>
      <c r="J243" s="19" t="s">
        <v>779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363</v>
      </c>
      <c r="N243" s="29" t="s">
        <v>402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115" priority="34"/>
  </conditionalFormatting>
  <conditionalFormatting sqref="I19:I23">
    <cfRule type="duplicateValues" dxfId="114" priority="33"/>
  </conditionalFormatting>
  <conditionalFormatting sqref="I123">
    <cfRule type="duplicateValues" dxfId="113" priority="30"/>
  </conditionalFormatting>
  <conditionalFormatting sqref="J123">
    <cfRule type="duplicateValues" dxfId="112" priority="29"/>
  </conditionalFormatting>
  <conditionalFormatting sqref="I108:I117 I124:I130">
    <cfRule type="duplicateValues" dxfId="111" priority="28"/>
  </conditionalFormatting>
  <conditionalFormatting sqref="J108:J117 J124:J130">
    <cfRule type="duplicateValues" dxfId="110" priority="27"/>
  </conditionalFormatting>
  <conditionalFormatting sqref="I108">
    <cfRule type="duplicateValues" dxfId="109" priority="25"/>
  </conditionalFormatting>
  <conditionalFormatting sqref="I143">
    <cfRule type="duplicateValues" dxfId="108" priority="20"/>
  </conditionalFormatting>
  <conditionalFormatting sqref="J143">
    <cfRule type="duplicateValues" dxfId="107" priority="19"/>
  </conditionalFormatting>
  <conditionalFormatting sqref="I134:I140 I144:I160">
    <cfRule type="duplicateValues" dxfId="106" priority="18"/>
  </conditionalFormatting>
  <conditionalFormatting sqref="J134:J140 J144:J160">
    <cfRule type="duplicateValues" dxfId="105" priority="17"/>
  </conditionalFormatting>
  <conditionalFormatting sqref="I141:I142 I131:I133">
    <cfRule type="duplicateValues" dxfId="104" priority="22"/>
  </conditionalFormatting>
  <conditionalFormatting sqref="J141:J142 J131:J133">
    <cfRule type="duplicateValues" dxfId="103" priority="23"/>
  </conditionalFormatting>
  <conditionalFormatting sqref="I131:I160">
    <cfRule type="duplicateValues" dxfId="102" priority="24"/>
  </conditionalFormatting>
  <conditionalFormatting sqref="I161:J189">
    <cfRule type="duplicateValues" dxfId="101" priority="14"/>
  </conditionalFormatting>
  <conditionalFormatting sqref="I197:J219">
    <cfRule type="duplicateValues" dxfId="100" priority="10"/>
  </conditionalFormatting>
  <conditionalFormatting sqref="I190:J196">
    <cfRule type="duplicateValues" dxfId="99" priority="12"/>
  </conditionalFormatting>
  <conditionalFormatting sqref="I35:J97">
    <cfRule type="duplicateValues" dxfId="98" priority="68"/>
  </conditionalFormatting>
  <conditionalFormatting sqref="I118:J122 I98:J107">
    <cfRule type="duplicateValues" dxfId="97" priority="72"/>
  </conditionalFormatting>
  <conditionalFormatting sqref="I134:J140 I145:J160">
    <cfRule type="duplicateValues" dxfId="96" priority="76"/>
  </conditionalFormatting>
  <conditionalFormatting sqref="J220:J243">
    <cfRule type="duplicateValues" dxfId="95" priority="6"/>
  </conditionalFormatting>
  <conditionalFormatting sqref="J239:J243">
    <cfRule type="duplicateValues" dxfId="94" priority="3"/>
  </conditionalFormatting>
  <conditionalFormatting sqref="I220:I243">
    <cfRule type="duplicateValues" dxfId="93" priority="112"/>
  </conditionalFormatting>
  <conditionalFormatting sqref="I239:I243">
    <cfRule type="duplicateValues" dxfId="92" priority="114"/>
  </conditionalFormatting>
  <conditionalFormatting sqref="I161:I189">
    <cfRule type="duplicateValues" dxfId="91" priority="135"/>
  </conditionalFormatting>
  <conditionalFormatting sqref="I197:I219">
    <cfRule type="duplicateValues" dxfId="90" priority="136"/>
  </conditionalFormatting>
  <conditionalFormatting sqref="I190:I196">
    <cfRule type="duplicateValues" dxfId="89" priority="137"/>
  </conditionalFormatting>
  <conditionalFormatting sqref="I220:J243">
    <cfRule type="duplicateValues" dxfId="88" priority="149"/>
  </conditionalFormatting>
  <conditionalFormatting sqref="I239:J243">
    <cfRule type="duplicateValues" dxfId="87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H58" workbookViewId="0">
      <selection activeCell="N65" sqref="N65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3" t="s">
        <v>362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200</v>
      </c>
      <c r="C3" s="25">
        <v>1210</v>
      </c>
      <c r="D3" s="25">
        <v>1343</v>
      </c>
      <c r="E3" s="11" t="s">
        <v>201</v>
      </c>
      <c r="F3" s="11" t="s">
        <v>202</v>
      </c>
      <c r="G3" s="11" t="s">
        <v>203</v>
      </c>
      <c r="H3" s="11" t="s">
        <v>204</v>
      </c>
      <c r="I3" s="12" t="s">
        <v>205</v>
      </c>
      <c r="J3" s="12"/>
      <c r="K3" s="19" t="s">
        <v>206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207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200</v>
      </c>
      <c r="C4" s="25">
        <v>1618</v>
      </c>
      <c r="D4" s="25">
        <v>1755</v>
      </c>
      <c r="E4" s="11" t="s">
        <v>201</v>
      </c>
      <c r="F4" s="11" t="s">
        <v>202</v>
      </c>
      <c r="G4" s="11" t="s">
        <v>203</v>
      </c>
      <c r="H4" s="11" t="s">
        <v>204</v>
      </c>
      <c r="I4" s="12" t="s">
        <v>240</v>
      </c>
      <c r="J4" s="12"/>
      <c r="K4" s="19" t="s">
        <v>241</v>
      </c>
      <c r="L4" s="7" t="str">
        <f t="shared" si="0"/>
        <v>武汉威伟机械</v>
      </c>
      <c r="M4" s="26" t="e">
        <f>VLOOKUP(O4,ch!$A$1:$B$31,2,0)</f>
        <v>#N/A</v>
      </c>
      <c r="N4" s="20" t="s">
        <v>176</v>
      </c>
      <c r="O4" s="29" t="s">
        <v>242</v>
      </c>
      <c r="P4" s="7" t="e">
        <f>IF(M4&lt;&gt;"","9.6米","--")</f>
        <v>#N/A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247</v>
      </c>
      <c r="C5" s="25">
        <v>1900</v>
      </c>
      <c r="D5" s="25">
        <v>2115</v>
      </c>
      <c r="E5" s="11" t="s">
        <v>201</v>
      </c>
      <c r="F5" s="11" t="s">
        <v>202</v>
      </c>
      <c r="G5" s="11" t="s">
        <v>203</v>
      </c>
      <c r="H5" s="11" t="s">
        <v>204</v>
      </c>
      <c r="I5" s="12" t="s">
        <v>248</v>
      </c>
      <c r="J5" s="12"/>
      <c r="K5" s="19" t="s">
        <v>249</v>
      </c>
      <c r="L5" s="7" t="str">
        <f t="shared" si="0"/>
        <v>武汉威伟机械</v>
      </c>
      <c r="M5" s="26" t="str">
        <f>VLOOKUP(O5,ch!$A$1:$B$31,2,0)</f>
        <v>鄂ABY256</v>
      </c>
      <c r="N5" s="20" t="s">
        <v>166</v>
      </c>
      <c r="O5" s="29" t="s">
        <v>250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234</v>
      </c>
      <c r="C6" s="25">
        <v>1929</v>
      </c>
      <c r="D6" s="25">
        <v>2123</v>
      </c>
      <c r="E6" s="11" t="s">
        <v>235</v>
      </c>
      <c r="F6" s="11" t="s">
        <v>251</v>
      </c>
      <c r="G6" s="11" t="s">
        <v>203</v>
      </c>
      <c r="H6" s="11" t="s">
        <v>204</v>
      </c>
      <c r="I6" s="12" t="s">
        <v>237</v>
      </c>
      <c r="J6" s="12"/>
      <c r="K6" s="19" t="s">
        <v>238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243</v>
      </c>
      <c r="C7" s="25">
        <v>1140</v>
      </c>
      <c r="D7" s="25">
        <v>1331</v>
      </c>
      <c r="E7" s="11" t="s">
        <v>235</v>
      </c>
      <c r="F7" s="11" t="s">
        <v>236</v>
      </c>
      <c r="G7" s="11" t="s">
        <v>203</v>
      </c>
      <c r="H7" s="11" t="s">
        <v>204</v>
      </c>
      <c r="I7" s="12" t="s">
        <v>244</v>
      </c>
      <c r="J7" s="12"/>
      <c r="K7" s="19" t="s">
        <v>245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246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208</v>
      </c>
      <c r="C8" s="25">
        <v>900</v>
      </c>
      <c r="D8" s="25">
        <v>910</v>
      </c>
      <c r="E8" s="11" t="s">
        <v>314</v>
      </c>
      <c r="F8" s="11" t="s">
        <v>210</v>
      </c>
      <c r="G8" s="11" t="s">
        <v>74</v>
      </c>
      <c r="H8" s="11" t="s">
        <v>211</v>
      </c>
      <c r="I8" s="12" t="s">
        <v>212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174</v>
      </c>
      <c r="O8" s="29" t="s">
        <v>195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208</v>
      </c>
      <c r="C9" s="25">
        <v>830</v>
      </c>
      <c r="D9" s="25">
        <v>840</v>
      </c>
      <c r="E9" s="11" t="s">
        <v>209</v>
      </c>
      <c r="F9" s="11" t="s">
        <v>210</v>
      </c>
      <c r="G9" s="11" t="s">
        <v>74</v>
      </c>
      <c r="H9" s="11" t="s">
        <v>211</v>
      </c>
      <c r="I9" s="12" t="s">
        <v>213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174</v>
      </c>
      <c r="O9" s="29" t="s">
        <v>195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208</v>
      </c>
      <c r="C10" s="25">
        <v>748</v>
      </c>
      <c r="D10" s="25">
        <v>758</v>
      </c>
      <c r="E10" s="11" t="s">
        <v>209</v>
      </c>
      <c r="F10" s="11" t="s">
        <v>210</v>
      </c>
      <c r="G10" s="11" t="s">
        <v>74</v>
      </c>
      <c r="H10" s="11" t="s">
        <v>211</v>
      </c>
      <c r="I10" s="12" t="s">
        <v>214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174</v>
      </c>
      <c r="O10" s="29" t="s">
        <v>195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208</v>
      </c>
      <c r="C11" s="25">
        <v>710</v>
      </c>
      <c r="D11" s="25">
        <v>720</v>
      </c>
      <c r="E11" s="11" t="s">
        <v>209</v>
      </c>
      <c r="F11" s="11" t="s">
        <v>210</v>
      </c>
      <c r="G11" s="11" t="s">
        <v>74</v>
      </c>
      <c r="H11" s="11" t="s">
        <v>211</v>
      </c>
      <c r="I11" s="12" t="s">
        <v>215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174</v>
      </c>
      <c r="O11" s="29" t="s">
        <v>195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208</v>
      </c>
      <c r="C12" s="25">
        <v>625</v>
      </c>
      <c r="D12" s="25">
        <v>635</v>
      </c>
      <c r="E12" s="11" t="s">
        <v>209</v>
      </c>
      <c r="F12" s="11" t="s">
        <v>210</v>
      </c>
      <c r="G12" s="11" t="s">
        <v>74</v>
      </c>
      <c r="H12" s="11" t="s">
        <v>211</v>
      </c>
      <c r="I12" s="12" t="s">
        <v>216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174</v>
      </c>
      <c r="O12" s="29" t="s">
        <v>195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208</v>
      </c>
      <c r="C13" s="25">
        <v>545</v>
      </c>
      <c r="D13" s="25">
        <v>555</v>
      </c>
      <c r="E13" s="11" t="s">
        <v>209</v>
      </c>
      <c r="F13" s="11" t="s">
        <v>210</v>
      </c>
      <c r="G13" s="11" t="s">
        <v>74</v>
      </c>
      <c r="H13" s="11" t="s">
        <v>211</v>
      </c>
      <c r="I13" s="12" t="s">
        <v>217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174</v>
      </c>
      <c r="O13" s="29" t="s">
        <v>195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208</v>
      </c>
      <c r="C14" s="25">
        <v>457</v>
      </c>
      <c r="D14" s="25">
        <v>507</v>
      </c>
      <c r="E14" s="11" t="s">
        <v>209</v>
      </c>
      <c r="F14" s="11" t="s">
        <v>210</v>
      </c>
      <c r="G14" s="11" t="s">
        <v>74</v>
      </c>
      <c r="H14" s="11" t="s">
        <v>211</v>
      </c>
      <c r="I14" s="12" t="s">
        <v>218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174</v>
      </c>
      <c r="O14" s="29" t="s">
        <v>195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208</v>
      </c>
      <c r="C15" s="25">
        <v>415</v>
      </c>
      <c r="D15" s="25">
        <v>425</v>
      </c>
      <c r="E15" s="11" t="s">
        <v>209</v>
      </c>
      <c r="F15" s="11" t="s">
        <v>210</v>
      </c>
      <c r="G15" s="11" t="s">
        <v>74</v>
      </c>
      <c r="H15" s="11" t="s">
        <v>211</v>
      </c>
      <c r="I15" s="12" t="s">
        <v>219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174</v>
      </c>
      <c r="O15" s="29" t="s">
        <v>195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208</v>
      </c>
      <c r="C16" s="25">
        <v>336</v>
      </c>
      <c r="D16" s="25">
        <v>346</v>
      </c>
      <c r="E16" s="11" t="s">
        <v>209</v>
      </c>
      <c r="F16" s="11" t="s">
        <v>210</v>
      </c>
      <c r="G16" s="11" t="s">
        <v>74</v>
      </c>
      <c r="H16" s="11" t="s">
        <v>211</v>
      </c>
      <c r="I16" s="12" t="s">
        <v>220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174</v>
      </c>
      <c r="O16" s="29" t="s">
        <v>195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208</v>
      </c>
      <c r="C17" s="25">
        <v>250</v>
      </c>
      <c r="D17" s="25">
        <v>300</v>
      </c>
      <c r="E17" s="11" t="s">
        <v>209</v>
      </c>
      <c r="F17" s="11" t="s">
        <v>210</v>
      </c>
      <c r="G17" s="11" t="s">
        <v>74</v>
      </c>
      <c r="H17" s="11" t="s">
        <v>211</v>
      </c>
      <c r="I17" s="12" t="s">
        <v>221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174</v>
      </c>
      <c r="O17" s="29" t="s">
        <v>195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208</v>
      </c>
      <c r="C18" s="25">
        <v>202</v>
      </c>
      <c r="D18" s="25">
        <v>212</v>
      </c>
      <c r="E18" s="11" t="s">
        <v>209</v>
      </c>
      <c r="F18" s="11" t="s">
        <v>210</v>
      </c>
      <c r="G18" s="11" t="s">
        <v>74</v>
      </c>
      <c r="H18" s="11" t="s">
        <v>211</v>
      </c>
      <c r="I18" s="12" t="s">
        <v>222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174</v>
      </c>
      <c r="O18" s="29" t="s">
        <v>195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208</v>
      </c>
      <c r="C19" s="25">
        <v>108</v>
      </c>
      <c r="D19" s="25">
        <v>124</v>
      </c>
      <c r="E19" s="11" t="s">
        <v>209</v>
      </c>
      <c r="F19" s="11" t="s">
        <v>210</v>
      </c>
      <c r="G19" s="11" t="s">
        <v>74</v>
      </c>
      <c r="H19" s="11" t="s">
        <v>211</v>
      </c>
      <c r="I19" s="12" t="s">
        <v>223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174</v>
      </c>
      <c r="O19" s="29" t="s">
        <v>195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208</v>
      </c>
      <c r="C20" s="25">
        <v>810</v>
      </c>
      <c r="D20" s="25">
        <v>820</v>
      </c>
      <c r="E20" s="11" t="s">
        <v>314</v>
      </c>
      <c r="F20" s="11" t="s">
        <v>210</v>
      </c>
      <c r="G20" s="11" t="s">
        <v>74</v>
      </c>
      <c r="H20" s="11" t="s">
        <v>211</v>
      </c>
      <c r="I20" s="12" t="s">
        <v>224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167</v>
      </c>
      <c r="O20" s="29" t="s">
        <v>191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208</v>
      </c>
      <c r="C21" s="25">
        <v>732</v>
      </c>
      <c r="D21" s="25">
        <v>742</v>
      </c>
      <c r="E21" s="11" t="s">
        <v>314</v>
      </c>
      <c r="F21" s="11" t="s">
        <v>210</v>
      </c>
      <c r="G21" s="11" t="s">
        <v>74</v>
      </c>
      <c r="H21" s="11" t="s">
        <v>211</v>
      </c>
      <c r="I21" s="12" t="s">
        <v>225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167</v>
      </c>
      <c r="O21" s="29" t="s">
        <v>191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208</v>
      </c>
      <c r="C22" s="25">
        <v>607</v>
      </c>
      <c r="D22" s="25">
        <v>617</v>
      </c>
      <c r="E22" s="11" t="s">
        <v>314</v>
      </c>
      <c r="F22" s="11" t="s">
        <v>210</v>
      </c>
      <c r="G22" s="11" t="s">
        <v>74</v>
      </c>
      <c r="H22" s="11" t="s">
        <v>211</v>
      </c>
      <c r="I22" s="12" t="s">
        <v>226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167</v>
      </c>
      <c r="O22" s="29" t="s">
        <v>191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208</v>
      </c>
      <c r="C23" s="25">
        <v>525</v>
      </c>
      <c r="D23" s="25">
        <v>535</v>
      </c>
      <c r="E23" s="11" t="s">
        <v>314</v>
      </c>
      <c r="F23" s="11" t="s">
        <v>210</v>
      </c>
      <c r="G23" s="11" t="s">
        <v>74</v>
      </c>
      <c r="H23" s="11" t="s">
        <v>211</v>
      </c>
      <c r="I23" s="12" t="s">
        <v>227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167</v>
      </c>
      <c r="O23" s="29" t="s">
        <v>191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208</v>
      </c>
      <c r="C24" s="25">
        <v>455</v>
      </c>
      <c r="D24" s="25">
        <v>505</v>
      </c>
      <c r="E24" s="11" t="s">
        <v>314</v>
      </c>
      <c r="F24" s="11" t="s">
        <v>210</v>
      </c>
      <c r="G24" s="11" t="s">
        <v>74</v>
      </c>
      <c r="H24" s="11" t="s">
        <v>211</v>
      </c>
      <c r="I24" s="12" t="s">
        <v>228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167</v>
      </c>
      <c r="O24" s="29" t="s">
        <v>191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208</v>
      </c>
      <c r="C25" s="25">
        <v>355</v>
      </c>
      <c r="D25" s="25">
        <v>405</v>
      </c>
      <c r="E25" s="11" t="s">
        <v>314</v>
      </c>
      <c r="F25" s="11" t="s">
        <v>210</v>
      </c>
      <c r="G25" s="11" t="s">
        <v>74</v>
      </c>
      <c r="H25" s="11" t="s">
        <v>211</v>
      </c>
      <c r="I25" s="12" t="s">
        <v>229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167</v>
      </c>
      <c r="O25" s="29" t="s">
        <v>191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208</v>
      </c>
      <c r="C26" s="25">
        <v>310</v>
      </c>
      <c r="D26" s="25">
        <v>320</v>
      </c>
      <c r="E26" s="11" t="s">
        <v>314</v>
      </c>
      <c r="F26" s="11" t="s">
        <v>210</v>
      </c>
      <c r="G26" s="11" t="s">
        <v>74</v>
      </c>
      <c r="H26" s="11" t="s">
        <v>211</v>
      </c>
      <c r="I26" s="12" t="s">
        <v>230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167</v>
      </c>
      <c r="O26" s="29" t="s">
        <v>191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208</v>
      </c>
      <c r="C27" s="25">
        <v>225</v>
      </c>
      <c r="D27" s="25">
        <v>235</v>
      </c>
      <c r="E27" s="11" t="s">
        <v>314</v>
      </c>
      <c r="F27" s="11" t="s">
        <v>210</v>
      </c>
      <c r="G27" s="11" t="s">
        <v>74</v>
      </c>
      <c r="H27" s="11" t="s">
        <v>211</v>
      </c>
      <c r="I27" s="12" t="s">
        <v>231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167</v>
      </c>
      <c r="O27" s="29" t="s">
        <v>191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208</v>
      </c>
      <c r="C28" s="25">
        <v>133</v>
      </c>
      <c r="D28" s="25">
        <v>141</v>
      </c>
      <c r="E28" s="11" t="s">
        <v>314</v>
      </c>
      <c r="F28" s="11" t="s">
        <v>210</v>
      </c>
      <c r="G28" s="11" t="s">
        <v>74</v>
      </c>
      <c r="H28" s="11" t="s">
        <v>211</v>
      </c>
      <c r="I28" s="12" t="s">
        <v>232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167</v>
      </c>
      <c r="O28" s="29" t="s">
        <v>191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208</v>
      </c>
      <c r="C29" s="25">
        <v>30</v>
      </c>
      <c r="D29" s="25">
        <v>40</v>
      </c>
      <c r="E29" s="11" t="s">
        <v>314</v>
      </c>
      <c r="F29" s="11" t="s">
        <v>210</v>
      </c>
      <c r="G29" s="11" t="s">
        <v>74</v>
      </c>
      <c r="H29" s="11" t="s">
        <v>211</v>
      </c>
      <c r="I29" s="12" t="s">
        <v>233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167</v>
      </c>
      <c r="O29" s="29" t="s">
        <v>191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208</v>
      </c>
      <c r="C30" s="25">
        <v>850</v>
      </c>
      <c r="D30" s="25">
        <v>900</v>
      </c>
      <c r="E30" s="11" t="s">
        <v>314</v>
      </c>
      <c r="F30" s="11" t="s">
        <v>120</v>
      </c>
      <c r="G30" s="11" t="s">
        <v>74</v>
      </c>
      <c r="H30" s="11" t="s">
        <v>211</v>
      </c>
      <c r="I30" s="12" t="s">
        <v>332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167</v>
      </c>
      <c r="O30" s="29" t="s">
        <v>191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208</v>
      </c>
      <c r="C31" s="25">
        <v>655</v>
      </c>
      <c r="D31" s="25">
        <v>705</v>
      </c>
      <c r="E31" s="11" t="s">
        <v>314</v>
      </c>
      <c r="F31" s="11" t="s">
        <v>120</v>
      </c>
      <c r="G31" s="11" t="s">
        <v>74</v>
      </c>
      <c r="H31" s="11" t="s">
        <v>211</v>
      </c>
      <c r="I31" s="12" t="s">
        <v>333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167</v>
      </c>
      <c r="O31" s="29" t="s">
        <v>191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278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203</v>
      </c>
      <c r="H32" s="11" t="s">
        <v>204</v>
      </c>
      <c r="I32" s="12" t="s">
        <v>279</v>
      </c>
      <c r="J32" s="12"/>
      <c r="K32" s="19" t="s">
        <v>280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165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278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203</v>
      </c>
      <c r="H33" s="11" t="s">
        <v>204</v>
      </c>
      <c r="I33" s="12" t="s">
        <v>281</v>
      </c>
      <c r="J33" s="12"/>
      <c r="K33" s="19" t="s">
        <v>282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165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301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302</v>
      </c>
      <c r="J34" s="12"/>
      <c r="K34" s="19" t="s">
        <v>303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183</v>
      </c>
      <c r="O34" s="29" t="s">
        <v>304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278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305</v>
      </c>
      <c r="J35" s="12"/>
      <c r="K35" s="19" t="s">
        <v>306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183</v>
      </c>
      <c r="O35" s="29" t="s">
        <v>304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307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308</v>
      </c>
      <c r="J36" s="12"/>
      <c r="K36" s="19" t="s">
        <v>309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183</v>
      </c>
      <c r="O36" s="29" t="s">
        <v>304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310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311</v>
      </c>
      <c r="J37" s="12"/>
      <c r="K37" s="19" t="s">
        <v>312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183</v>
      </c>
      <c r="O37" s="29" t="s">
        <v>304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334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335</v>
      </c>
      <c r="J38" s="43"/>
      <c r="K38" s="19" t="s">
        <v>336</v>
      </c>
      <c r="L38" s="7" t="str">
        <f t="shared" si="106"/>
        <v>武汉威伟机械</v>
      </c>
      <c r="M38" s="26" t="e">
        <f>VLOOKUP(O38,ch!$A$1:$B$31,2,0)</f>
        <v>#N/A</v>
      </c>
      <c r="N38" s="20" t="s">
        <v>164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252</v>
      </c>
      <c r="J39" s="12" t="s">
        <v>750</v>
      </c>
      <c r="K39" s="19" t="s">
        <v>260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162</v>
      </c>
      <c r="O39" s="29" t="s">
        <v>254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255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253</v>
      </c>
      <c r="J40" s="12"/>
      <c r="K40" s="19" t="s">
        <v>261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162</v>
      </c>
      <c r="O40" s="29" t="s">
        <v>254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255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256</v>
      </c>
      <c r="J41" s="12"/>
      <c r="K41" s="19" t="s">
        <v>262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162</v>
      </c>
      <c r="O41" s="29" t="s">
        <v>254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258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257</v>
      </c>
      <c r="J42" s="12"/>
      <c r="K42" s="19" t="s">
        <v>263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162</v>
      </c>
      <c r="O42" s="29" t="s">
        <v>254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255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259</v>
      </c>
      <c r="J43" s="12"/>
      <c r="K43" s="19" t="s">
        <v>264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162</v>
      </c>
      <c r="O43" s="29" t="s">
        <v>254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265</v>
      </c>
      <c r="J44" s="12"/>
      <c r="K44" s="19" t="s">
        <v>266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162</v>
      </c>
      <c r="O44" s="29" t="s">
        <v>254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267</v>
      </c>
      <c r="J45" s="12"/>
      <c r="K45" s="19" t="s">
        <v>268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162</v>
      </c>
      <c r="O45" s="29" t="s">
        <v>254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269</v>
      </c>
      <c r="J46" s="12"/>
      <c r="K46" s="19" t="s">
        <v>270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162</v>
      </c>
      <c r="O46" s="29" t="s">
        <v>254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255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271</v>
      </c>
      <c r="J47" s="12"/>
      <c r="K47" s="19" t="s">
        <v>272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162</v>
      </c>
      <c r="O47" s="29" t="s">
        <v>254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273</v>
      </c>
      <c r="J48" s="12"/>
      <c r="K48" s="19" t="s">
        <v>274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168</v>
      </c>
      <c r="O48" s="29" t="s">
        <v>275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276</v>
      </c>
      <c r="J49" s="12"/>
      <c r="K49" s="19" t="s">
        <v>277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165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258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283</v>
      </c>
      <c r="J50" s="12"/>
      <c r="K50" s="19" t="s">
        <v>284</v>
      </c>
      <c r="L50" s="7" t="str">
        <f t="shared" ref="L50" si="141">IF(A50&lt;&gt;"","武汉威伟机械","------")</f>
        <v>武汉威伟机械</v>
      </c>
      <c r="M50" s="26" t="str">
        <f>VLOOKUP(O50,ch!$A$1:$B$31,2,0)</f>
        <v>鄂AMT870</v>
      </c>
      <c r="N50" s="20" t="s">
        <v>163</v>
      </c>
      <c r="O50" s="29" t="s">
        <v>285</v>
      </c>
      <c r="P50" s="7" t="str">
        <f t="shared" ref="P50" si="142">IF(M50&lt;&gt;"","9.6米","--")</f>
        <v>9.6米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255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286</v>
      </c>
      <c r="J51" s="12"/>
      <c r="K51" s="19" t="s">
        <v>287</v>
      </c>
      <c r="L51" s="7" t="str">
        <f t="shared" ref="L51" si="145">IF(A51&lt;&gt;"","武汉威伟机械","------")</f>
        <v>武汉威伟机械</v>
      </c>
      <c r="M51" s="26" t="str">
        <f>VLOOKUP(O51,ch!$A$1:$B$31,2,0)</f>
        <v>鄂AMT870</v>
      </c>
      <c r="N51" s="20" t="s">
        <v>163</v>
      </c>
      <c r="O51" s="29" t="s">
        <v>285</v>
      </c>
      <c r="P51" s="7" t="str">
        <f t="shared" ref="P51" si="146">IF(M51&lt;&gt;"","9.6米","--")</f>
        <v>9.6米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288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289</v>
      </c>
      <c r="J52" s="12"/>
      <c r="K52" s="19" t="s">
        <v>290</v>
      </c>
      <c r="L52" s="7" t="str">
        <f t="shared" ref="L52" si="149">IF(A52&lt;&gt;"","武汉威伟机械","------")</f>
        <v>武汉威伟机械</v>
      </c>
      <c r="M52" s="26" t="str">
        <f>VLOOKUP(O52,ch!$A$1:$B$31,2,0)</f>
        <v>鄂AMT870</v>
      </c>
      <c r="N52" s="20" t="s">
        <v>163</v>
      </c>
      <c r="O52" s="29" t="s">
        <v>285</v>
      </c>
      <c r="P52" s="7" t="str">
        <f t="shared" ref="P52" si="150">IF(M52&lt;&gt;"","9.6米","--")</f>
        <v>9.6米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258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291</v>
      </c>
      <c r="J53" s="12"/>
      <c r="K53" s="19" t="s">
        <v>292</v>
      </c>
      <c r="L53" s="7" t="str">
        <f t="shared" ref="L53" si="153">IF(A53&lt;&gt;"","武汉威伟机械","------")</f>
        <v>武汉威伟机械</v>
      </c>
      <c r="M53" s="26" t="str">
        <f>VLOOKUP(O53,ch!$A$1:$B$31,2,0)</f>
        <v>鄂AMT870</v>
      </c>
      <c r="N53" s="20" t="s">
        <v>163</v>
      </c>
      <c r="O53" s="29" t="s">
        <v>285</v>
      </c>
      <c r="P53" s="7" t="str">
        <f t="shared" ref="P53" si="154">IF(M53&lt;&gt;"","9.6米","--")</f>
        <v>9.6米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258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293</v>
      </c>
      <c r="J54" s="12"/>
      <c r="K54" s="19" t="s">
        <v>294</v>
      </c>
      <c r="L54" s="7" t="str">
        <f t="shared" ref="L54" si="157">IF(A54&lt;&gt;"","武汉威伟机械","------")</f>
        <v>武汉威伟机械</v>
      </c>
      <c r="M54" s="26" t="str">
        <f>VLOOKUP(O54,ch!$A$1:$B$31,2,0)</f>
        <v>鄂AMT870</v>
      </c>
      <c r="N54" s="20" t="s">
        <v>163</v>
      </c>
      <c r="O54" s="29" t="s">
        <v>285</v>
      </c>
      <c r="P54" s="7" t="str">
        <f t="shared" ref="P54" si="158">IF(M54&lt;&gt;"","9.6米","--")</f>
        <v>9.6米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288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295</v>
      </c>
      <c r="J55" s="12"/>
      <c r="K55" s="19" t="s">
        <v>296</v>
      </c>
      <c r="L55" s="7" t="str">
        <f t="shared" ref="L55" si="161">IF(A55&lt;&gt;"","武汉威伟机械","------")</f>
        <v>武汉威伟机械</v>
      </c>
      <c r="M55" s="26" t="str">
        <f>VLOOKUP(O55,ch!$A$1:$B$31,2,0)</f>
        <v>鄂AMT870</v>
      </c>
      <c r="N55" s="20" t="s">
        <v>163</v>
      </c>
      <c r="O55" s="29" t="s">
        <v>285</v>
      </c>
      <c r="P55" s="7" t="str">
        <f t="shared" ref="P55" si="162">IF(M55&lt;&gt;"","9.6米","--")</f>
        <v>9.6米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288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297</v>
      </c>
      <c r="J56" s="12"/>
      <c r="K56" s="19" t="s">
        <v>298</v>
      </c>
      <c r="L56" s="7" t="str">
        <f t="shared" ref="L56" si="165">IF(A56&lt;&gt;"","武汉威伟机械","------")</f>
        <v>武汉威伟机械</v>
      </c>
      <c r="M56" s="26" t="str">
        <f>VLOOKUP(O56,ch!$A$1:$B$31,2,0)</f>
        <v>鄂AMT870</v>
      </c>
      <c r="N56" s="20" t="s">
        <v>163</v>
      </c>
      <c r="O56" s="29" t="s">
        <v>285</v>
      </c>
      <c r="P56" s="7" t="str">
        <f t="shared" ref="P56" si="166">IF(M56&lt;&gt;"","9.6米","--")</f>
        <v>9.6米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288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299</v>
      </c>
      <c r="J57" s="12"/>
      <c r="K57" s="19" t="s">
        <v>300</v>
      </c>
      <c r="L57" s="7" t="str">
        <f t="shared" ref="L57" si="169">IF(A57&lt;&gt;"","武汉威伟机械","------")</f>
        <v>武汉威伟机械</v>
      </c>
      <c r="M57" s="26" t="str">
        <f>VLOOKUP(O57,ch!$A$1:$B$31,2,0)</f>
        <v>鄂AMT870</v>
      </c>
      <c r="N57" s="20" t="s">
        <v>163</v>
      </c>
      <c r="O57" s="29" t="s">
        <v>285</v>
      </c>
      <c r="P57" s="7" t="str">
        <f t="shared" ref="P57" si="170">IF(M57&lt;&gt;"","9.6米","--")</f>
        <v>9.6米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313</v>
      </c>
      <c r="C58" s="25">
        <v>2330</v>
      </c>
      <c r="D58" s="25">
        <v>2340</v>
      </c>
      <c r="E58" s="11" t="s">
        <v>314</v>
      </c>
      <c r="F58" s="11" t="s">
        <v>120</v>
      </c>
      <c r="G58" s="11" t="s">
        <v>209</v>
      </c>
      <c r="H58" s="11" t="s">
        <v>75</v>
      </c>
      <c r="I58" s="12" t="s">
        <v>315</v>
      </c>
      <c r="J58" s="12"/>
      <c r="K58" s="19" t="s">
        <v>316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363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313</v>
      </c>
      <c r="C59" s="25">
        <v>2135</v>
      </c>
      <c r="D59" s="25">
        <v>2145</v>
      </c>
      <c r="E59" s="11" t="s">
        <v>314</v>
      </c>
      <c r="F59" s="11" t="s">
        <v>120</v>
      </c>
      <c r="G59" s="11" t="s">
        <v>209</v>
      </c>
      <c r="H59" s="11" t="s">
        <v>75</v>
      </c>
      <c r="I59" s="12" t="s">
        <v>328</v>
      </c>
      <c r="J59" s="12"/>
      <c r="K59" s="19" t="s">
        <v>317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363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313</v>
      </c>
      <c r="C60" s="25">
        <v>2030</v>
      </c>
      <c r="D60" s="25">
        <v>2040</v>
      </c>
      <c r="E60" s="11" t="s">
        <v>314</v>
      </c>
      <c r="F60" s="11" t="s">
        <v>120</v>
      </c>
      <c r="G60" s="11" t="s">
        <v>209</v>
      </c>
      <c r="H60" s="11" t="s">
        <v>75</v>
      </c>
      <c r="I60" s="12" t="s">
        <v>329</v>
      </c>
      <c r="J60" s="12"/>
      <c r="K60" s="19" t="s">
        <v>318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363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313</v>
      </c>
      <c r="C61" s="25">
        <v>1645</v>
      </c>
      <c r="D61" s="25">
        <v>1655</v>
      </c>
      <c r="E61" s="11" t="s">
        <v>314</v>
      </c>
      <c r="F61" s="11" t="s">
        <v>120</v>
      </c>
      <c r="G61" s="11" t="s">
        <v>209</v>
      </c>
      <c r="H61" s="11" t="s">
        <v>75</v>
      </c>
      <c r="I61" s="12" t="s">
        <v>330</v>
      </c>
      <c r="J61" s="12"/>
      <c r="K61" s="19" t="s">
        <v>319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363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313</v>
      </c>
      <c r="C62" s="25">
        <v>1535</v>
      </c>
      <c r="D62" s="25">
        <v>1545</v>
      </c>
      <c r="E62" s="11" t="s">
        <v>314</v>
      </c>
      <c r="F62" s="11" t="s">
        <v>120</v>
      </c>
      <c r="G62" s="11" t="s">
        <v>209</v>
      </c>
      <c r="H62" s="11" t="s">
        <v>75</v>
      </c>
      <c r="I62" s="12" t="s">
        <v>320</v>
      </c>
      <c r="J62" s="12"/>
      <c r="K62" s="19" t="s">
        <v>321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363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313</v>
      </c>
      <c r="C63" s="25">
        <v>1430</v>
      </c>
      <c r="D63" s="25">
        <v>1440</v>
      </c>
      <c r="E63" s="11" t="s">
        <v>314</v>
      </c>
      <c r="F63" s="11" t="s">
        <v>120</v>
      </c>
      <c r="G63" s="11" t="s">
        <v>209</v>
      </c>
      <c r="H63" s="11" t="s">
        <v>75</v>
      </c>
      <c r="I63" s="12" t="s">
        <v>322</v>
      </c>
      <c r="J63" s="12"/>
      <c r="K63" s="19" t="s">
        <v>323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363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313</v>
      </c>
      <c r="C64" s="25">
        <v>1140</v>
      </c>
      <c r="D64" s="25">
        <v>1150</v>
      </c>
      <c r="E64" s="11" t="s">
        <v>314</v>
      </c>
      <c r="F64" s="11" t="s">
        <v>120</v>
      </c>
      <c r="G64" s="11" t="s">
        <v>209</v>
      </c>
      <c r="H64" s="11" t="s">
        <v>75</v>
      </c>
      <c r="I64" s="12" t="s">
        <v>324</v>
      </c>
      <c r="J64" s="12"/>
      <c r="K64" s="19" t="s">
        <v>325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363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313</v>
      </c>
      <c r="C65" s="25">
        <v>1035</v>
      </c>
      <c r="D65" s="25">
        <v>1045</v>
      </c>
      <c r="E65" s="11" t="s">
        <v>314</v>
      </c>
      <c r="F65" s="11" t="s">
        <v>120</v>
      </c>
      <c r="G65" s="11" t="s">
        <v>209</v>
      </c>
      <c r="H65" s="11" t="s">
        <v>75</v>
      </c>
      <c r="I65" s="12" t="s">
        <v>326</v>
      </c>
      <c r="J65" s="12"/>
      <c r="K65" s="19" t="s">
        <v>327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363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24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H7" workbookViewId="0">
      <selection activeCell="N17" sqref="N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1070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337</v>
      </c>
      <c r="F3" s="11" t="s">
        <v>338</v>
      </c>
      <c r="G3" s="11" t="s">
        <v>31</v>
      </c>
      <c r="H3" s="11" t="s">
        <v>73</v>
      </c>
      <c r="I3" s="12" t="s">
        <v>339</v>
      </c>
      <c r="J3" s="12"/>
      <c r="K3" s="19" t="s">
        <v>340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177</v>
      </c>
      <c r="O3" s="29" t="s">
        <v>341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337</v>
      </c>
      <c r="F4" s="11" t="s">
        <v>338</v>
      </c>
      <c r="G4" s="11" t="s">
        <v>31</v>
      </c>
      <c r="H4" s="11" t="s">
        <v>73</v>
      </c>
      <c r="I4" s="12" t="s">
        <v>355</v>
      </c>
      <c r="J4" s="12"/>
      <c r="K4" s="19" t="s">
        <v>356</v>
      </c>
      <c r="L4" s="7" t="str">
        <f t="shared" si="0"/>
        <v>武汉威伟机械</v>
      </c>
      <c r="M4" s="26" t="str">
        <f>VLOOKUP(O4,ch!$A$1:$B$31,2,0)</f>
        <v>鄂AQQ353</v>
      </c>
      <c r="N4" s="20" t="s">
        <v>180</v>
      </c>
      <c r="O4" s="29" t="s">
        <v>196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234</v>
      </c>
      <c r="C5" s="10">
        <v>1929</v>
      </c>
      <c r="D5" s="10">
        <v>2125</v>
      </c>
      <c r="E5" s="11" t="s">
        <v>337</v>
      </c>
      <c r="F5" s="11" t="s">
        <v>338</v>
      </c>
      <c r="G5" s="11" t="s">
        <v>31</v>
      </c>
      <c r="H5" s="11" t="s">
        <v>73</v>
      </c>
      <c r="I5" s="12" t="s">
        <v>360</v>
      </c>
      <c r="J5" s="12"/>
      <c r="K5" s="19" t="s">
        <v>384</v>
      </c>
      <c r="L5" s="7" t="str">
        <f t="shared" si="0"/>
        <v>武汉威伟机械</v>
      </c>
      <c r="M5" s="26" t="str">
        <f>VLOOKUP(O5,ch!$A$1:$B$31,2,0)</f>
        <v>鄂ALU151</v>
      </c>
      <c r="N5" s="20" t="s">
        <v>178</v>
      </c>
      <c r="O5" s="29" t="s">
        <v>361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247</v>
      </c>
      <c r="C6" s="10">
        <v>1620</v>
      </c>
      <c r="D6" s="10">
        <v>1810</v>
      </c>
      <c r="E6" s="11" t="s">
        <v>201</v>
      </c>
      <c r="F6" s="11" t="s">
        <v>202</v>
      </c>
      <c r="G6" s="11" t="s">
        <v>31</v>
      </c>
      <c r="H6" s="11" t="s">
        <v>73</v>
      </c>
      <c r="I6" s="12" t="s">
        <v>342</v>
      </c>
      <c r="J6" s="12"/>
      <c r="K6" s="19" t="s">
        <v>343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234</v>
      </c>
      <c r="C7" s="10">
        <v>1920</v>
      </c>
      <c r="D7" s="10">
        <v>2123</v>
      </c>
      <c r="E7" s="11" t="s">
        <v>201</v>
      </c>
      <c r="F7" s="11" t="s">
        <v>202</v>
      </c>
      <c r="G7" s="11" t="s">
        <v>31</v>
      </c>
      <c r="H7" s="11" t="s">
        <v>73</v>
      </c>
      <c r="I7" s="12" t="s">
        <v>351</v>
      </c>
      <c r="J7" s="12"/>
      <c r="K7" s="19" t="s">
        <v>352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197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201</v>
      </c>
      <c r="F8" s="11" t="s">
        <v>202</v>
      </c>
      <c r="G8" s="11" t="s">
        <v>31</v>
      </c>
      <c r="H8" s="11" t="s">
        <v>73</v>
      </c>
      <c r="I8" s="12" t="s">
        <v>353</v>
      </c>
      <c r="J8" s="12"/>
      <c r="K8" s="19" t="s">
        <v>354</v>
      </c>
      <c r="L8" s="7" t="str">
        <f t="shared" si="0"/>
        <v>武汉威伟机械</v>
      </c>
      <c r="M8" s="26" t="e">
        <f>VLOOKUP(O8,ch!$A$1:$B$31,2,0)</f>
        <v>#N/A</v>
      </c>
      <c r="N8" s="20" t="s">
        <v>164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307</v>
      </c>
      <c r="C9" s="10">
        <v>1120</v>
      </c>
      <c r="D9" s="10">
        <v>1150</v>
      </c>
      <c r="E9" s="11" t="s">
        <v>209</v>
      </c>
      <c r="F9" s="11" t="s">
        <v>344</v>
      </c>
      <c r="G9" s="11" t="s">
        <v>31</v>
      </c>
      <c r="H9" s="11" t="s">
        <v>73</v>
      </c>
      <c r="I9" s="12" t="s">
        <v>345</v>
      </c>
      <c r="J9" s="12"/>
      <c r="K9" s="19" t="s">
        <v>346</v>
      </c>
      <c r="L9" s="7" t="str">
        <f t="shared" si="0"/>
        <v>武汉威伟机械</v>
      </c>
      <c r="M9" s="26" t="str">
        <f>VLOOKUP(O9,ch!$A$1:$B$31,2,0)</f>
        <v>鄂ABY256</v>
      </c>
      <c r="N9" s="20" t="s">
        <v>166</v>
      </c>
      <c r="O9" s="29" t="s">
        <v>250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310</v>
      </c>
      <c r="C10" s="10">
        <v>1805</v>
      </c>
      <c r="D10" s="10">
        <v>1835</v>
      </c>
      <c r="E10" s="11" t="s">
        <v>209</v>
      </c>
      <c r="F10" s="11" t="s">
        <v>344</v>
      </c>
      <c r="G10" s="11" t="s">
        <v>31</v>
      </c>
      <c r="H10" s="11" t="s">
        <v>73</v>
      </c>
      <c r="I10" s="12" t="s">
        <v>347</v>
      </c>
      <c r="J10" s="12"/>
      <c r="K10" s="19" t="s">
        <v>348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167</v>
      </c>
      <c r="O10" s="29" t="s">
        <v>191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310</v>
      </c>
      <c r="C11" s="10">
        <v>1915</v>
      </c>
      <c r="D11" s="10">
        <v>1924</v>
      </c>
      <c r="E11" s="11" t="s">
        <v>209</v>
      </c>
      <c r="F11" s="11" t="s">
        <v>344</v>
      </c>
      <c r="G11" s="11" t="s">
        <v>31</v>
      </c>
      <c r="H11" s="11" t="s">
        <v>73</v>
      </c>
      <c r="I11" s="12" t="s">
        <v>349</v>
      </c>
      <c r="J11" s="12"/>
      <c r="K11" s="19" t="s">
        <v>350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167</v>
      </c>
      <c r="O11" s="29" t="s">
        <v>191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357</v>
      </c>
      <c r="C12" s="10">
        <v>2022</v>
      </c>
      <c r="D12" s="10">
        <v>2030</v>
      </c>
      <c r="E12" s="11" t="s">
        <v>209</v>
      </c>
      <c r="F12" s="11" t="s">
        <v>344</v>
      </c>
      <c r="G12" s="11" t="s">
        <v>31</v>
      </c>
      <c r="H12" s="11" t="s">
        <v>73</v>
      </c>
      <c r="I12" s="12" t="s">
        <v>358</v>
      </c>
      <c r="J12" s="12"/>
      <c r="K12" s="19" t="s">
        <v>359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175</v>
      </c>
      <c r="O12" s="29" t="s">
        <v>239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386</v>
      </c>
      <c r="C13" s="10">
        <v>2030</v>
      </c>
      <c r="D13" s="10">
        <v>2130</v>
      </c>
      <c r="E13" s="11" t="s">
        <v>209</v>
      </c>
      <c r="F13" s="11" t="s">
        <v>344</v>
      </c>
      <c r="G13" s="11" t="s">
        <v>31</v>
      </c>
      <c r="H13" s="11" t="s">
        <v>366</v>
      </c>
      <c r="I13" s="12" t="s">
        <v>385</v>
      </c>
      <c r="J13" s="10"/>
      <c r="K13" s="19" t="s">
        <v>387</v>
      </c>
      <c r="L13" s="7" t="str">
        <f t="shared" si="0"/>
        <v>武汉威伟机械</v>
      </c>
      <c r="M13" s="26" t="e">
        <f>VLOOKUP(O13,ch!$A$1:$B$31,2,0)</f>
        <v>#N/A</v>
      </c>
      <c r="N13" s="51" t="s">
        <v>164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395</v>
      </c>
      <c r="C14" s="10">
        <v>2156</v>
      </c>
      <c r="D14" s="10">
        <v>2203</v>
      </c>
      <c r="E14" s="11" t="s">
        <v>209</v>
      </c>
      <c r="F14" s="11" t="s">
        <v>344</v>
      </c>
      <c r="G14" s="11" t="s">
        <v>31</v>
      </c>
      <c r="H14" s="11" t="s">
        <v>73</v>
      </c>
      <c r="I14" s="12" t="s">
        <v>394</v>
      </c>
      <c r="J14" s="10"/>
      <c r="K14" s="19" t="s">
        <v>396</v>
      </c>
      <c r="L14" s="7" t="str">
        <f t="shared" si="0"/>
        <v>武汉威伟机械</v>
      </c>
      <c r="M14" s="26" t="e">
        <f>VLOOKUP(O14,ch!$A$1:$B$31,2,0)</f>
        <v>#N/A</v>
      </c>
      <c r="N14" s="51" t="s">
        <v>164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397</v>
      </c>
      <c r="C15" s="10">
        <v>2025</v>
      </c>
      <c r="D15" s="10">
        <v>2035</v>
      </c>
      <c r="E15" s="11" t="s">
        <v>398</v>
      </c>
      <c r="F15" s="11" t="s">
        <v>399</v>
      </c>
      <c r="G15" s="11" t="s">
        <v>390</v>
      </c>
      <c r="H15" s="11" t="s">
        <v>391</v>
      </c>
      <c r="I15" s="12" t="s">
        <v>400</v>
      </c>
      <c r="J15" s="10"/>
      <c r="K15" s="19" t="s">
        <v>401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363</v>
      </c>
      <c r="O15" s="29" t="s">
        <v>402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397</v>
      </c>
      <c r="C16" s="10">
        <v>1630</v>
      </c>
      <c r="D16" s="10">
        <v>1640</v>
      </c>
      <c r="E16" s="11" t="s">
        <v>398</v>
      </c>
      <c r="F16" s="11" t="s">
        <v>399</v>
      </c>
      <c r="G16" s="11" t="s">
        <v>390</v>
      </c>
      <c r="H16" s="11" t="s">
        <v>391</v>
      </c>
      <c r="I16" s="12" t="s">
        <v>403</v>
      </c>
      <c r="J16" s="10"/>
      <c r="K16" s="19" t="s">
        <v>404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363</v>
      </c>
      <c r="O16" s="29" t="s">
        <v>402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397</v>
      </c>
      <c r="C17" s="10">
        <v>1530</v>
      </c>
      <c r="D17" s="10">
        <v>1540</v>
      </c>
      <c r="E17" s="11" t="s">
        <v>398</v>
      </c>
      <c r="F17" s="11" t="s">
        <v>399</v>
      </c>
      <c r="G17" s="11" t="s">
        <v>390</v>
      </c>
      <c r="H17" s="11" t="s">
        <v>391</v>
      </c>
      <c r="I17" s="12" t="s">
        <v>405</v>
      </c>
      <c r="J17" s="10"/>
      <c r="K17" s="19" t="s">
        <v>406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363</v>
      </c>
      <c r="O17" s="29" t="s">
        <v>402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397</v>
      </c>
      <c r="C18" s="10">
        <v>1430</v>
      </c>
      <c r="D18" s="10">
        <v>1440</v>
      </c>
      <c r="E18" s="11" t="s">
        <v>398</v>
      </c>
      <c r="F18" s="11" t="s">
        <v>399</v>
      </c>
      <c r="G18" s="11" t="s">
        <v>390</v>
      </c>
      <c r="H18" s="11" t="s">
        <v>391</v>
      </c>
      <c r="I18" s="12" t="s">
        <v>407</v>
      </c>
      <c r="J18" s="10"/>
      <c r="K18" s="19" t="s">
        <v>408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363</v>
      </c>
      <c r="O18" s="29" t="s">
        <v>402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397</v>
      </c>
      <c r="C19" s="10">
        <v>1130</v>
      </c>
      <c r="D19" s="10">
        <v>1140</v>
      </c>
      <c r="E19" s="11" t="s">
        <v>398</v>
      </c>
      <c r="F19" s="11" t="s">
        <v>399</v>
      </c>
      <c r="G19" s="11" t="s">
        <v>390</v>
      </c>
      <c r="H19" s="11" t="s">
        <v>391</v>
      </c>
      <c r="I19" s="12" t="s">
        <v>409</v>
      </c>
      <c r="J19" s="10"/>
      <c r="K19" s="19" t="s">
        <v>410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363</v>
      </c>
      <c r="O19" s="29" t="s">
        <v>402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397</v>
      </c>
      <c r="C20" s="10">
        <v>1030</v>
      </c>
      <c r="D20" s="10">
        <v>1040</v>
      </c>
      <c r="E20" s="11" t="s">
        <v>398</v>
      </c>
      <c r="F20" s="11" t="s">
        <v>399</v>
      </c>
      <c r="G20" s="11" t="s">
        <v>390</v>
      </c>
      <c r="H20" s="11" t="s">
        <v>391</v>
      </c>
      <c r="I20" s="12" t="s">
        <v>411</v>
      </c>
      <c r="J20" s="10"/>
      <c r="K20" s="19" t="s">
        <v>412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363</v>
      </c>
      <c r="O20" s="29" t="s">
        <v>402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397</v>
      </c>
      <c r="C21" s="10">
        <v>2135</v>
      </c>
      <c r="D21" s="10">
        <v>2145</v>
      </c>
      <c r="E21" s="11" t="s">
        <v>398</v>
      </c>
      <c r="F21" s="11" t="s">
        <v>399</v>
      </c>
      <c r="G21" s="11" t="s">
        <v>390</v>
      </c>
      <c r="H21" s="11" t="s">
        <v>391</v>
      </c>
      <c r="I21" s="12" t="s">
        <v>413</v>
      </c>
      <c r="J21" s="10"/>
      <c r="K21" s="19" t="s">
        <v>414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363</v>
      </c>
      <c r="O21" s="29" t="s">
        <v>402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397</v>
      </c>
      <c r="C22" s="10">
        <v>2330</v>
      </c>
      <c r="D22" s="10">
        <v>2340</v>
      </c>
      <c r="E22" s="11" t="s">
        <v>398</v>
      </c>
      <c r="F22" s="11" t="s">
        <v>399</v>
      </c>
      <c r="G22" s="11" t="s">
        <v>390</v>
      </c>
      <c r="H22" s="11" t="s">
        <v>391</v>
      </c>
      <c r="I22" s="12" t="s">
        <v>415</v>
      </c>
      <c r="J22" s="10"/>
      <c r="K22" s="19" t="s">
        <v>416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363</v>
      </c>
      <c r="O22" s="29" t="s">
        <v>402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369</v>
      </c>
      <c r="C23" s="10">
        <v>48</v>
      </c>
      <c r="D23" s="10">
        <v>58</v>
      </c>
      <c r="E23" s="11" t="s">
        <v>365</v>
      </c>
      <c r="F23" s="11" t="s">
        <v>366</v>
      </c>
      <c r="G23" s="11" t="s">
        <v>367</v>
      </c>
      <c r="H23" s="11" t="s">
        <v>368</v>
      </c>
      <c r="I23" s="12" t="s">
        <v>370</v>
      </c>
      <c r="J23" s="12"/>
      <c r="K23" s="19" t="s">
        <v>371</v>
      </c>
      <c r="L23" s="7" t="str">
        <f>IF(A23&lt;&gt;"","武汉威伟机械","------")</f>
        <v>武汉威伟机械</v>
      </c>
      <c r="M23" s="26" t="s">
        <v>163</v>
      </c>
      <c r="N23" s="20" t="s">
        <v>163</v>
      </c>
      <c r="O23" s="29" t="s">
        <v>364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369</v>
      </c>
      <c r="C24" s="10">
        <v>2150</v>
      </c>
      <c r="D24" s="10">
        <v>58</v>
      </c>
      <c r="E24" s="11" t="s">
        <v>365</v>
      </c>
      <c r="F24" s="11" t="s">
        <v>366</v>
      </c>
      <c r="G24" s="11" t="s">
        <v>367</v>
      </c>
      <c r="H24" s="11" t="s">
        <v>368</v>
      </c>
      <c r="I24" s="12" t="s">
        <v>373</v>
      </c>
      <c r="J24" s="12"/>
      <c r="K24" s="19" t="s">
        <v>374</v>
      </c>
      <c r="L24" s="7" t="str">
        <f t="shared" ref="L24" si="32">IF(A24&lt;&gt;"","武汉威伟机械","------")</f>
        <v>武汉威伟机械</v>
      </c>
      <c r="M24" s="26" t="str">
        <f>VLOOKUP(O24,ch!$A$1:$B$31,2,0)</f>
        <v>鄂AZR876</v>
      </c>
      <c r="N24" s="20" t="s">
        <v>163</v>
      </c>
      <c r="O24" s="29" t="s">
        <v>372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375</v>
      </c>
      <c r="C25" s="10">
        <v>1903</v>
      </c>
      <c r="D25" s="10">
        <v>1913</v>
      </c>
      <c r="E25" s="11" t="s">
        <v>365</v>
      </c>
      <c r="F25" s="11" t="s">
        <v>366</v>
      </c>
      <c r="G25" s="11" t="s">
        <v>367</v>
      </c>
      <c r="H25" s="11" t="s">
        <v>368</v>
      </c>
      <c r="I25" s="12" t="s">
        <v>376</v>
      </c>
      <c r="J25" s="12"/>
      <c r="K25" s="19" t="s">
        <v>377</v>
      </c>
      <c r="L25" s="7" t="str">
        <f t="shared" ref="L25" si="35">IF(A25&lt;&gt;"","武汉威伟机械","------")</f>
        <v>武汉威伟机械</v>
      </c>
      <c r="M25" s="26" t="str">
        <f>VLOOKUP(O25,ch!$A$1:$B$31,2,0)</f>
        <v>鄂AZR876</v>
      </c>
      <c r="N25" s="20" t="s">
        <v>163</v>
      </c>
      <c r="O25" s="29" t="s">
        <v>372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375</v>
      </c>
      <c r="C26" s="10">
        <v>1152</v>
      </c>
      <c r="D26" s="10">
        <v>1202</v>
      </c>
      <c r="E26" s="11" t="s">
        <v>365</v>
      </c>
      <c r="F26" s="11" t="s">
        <v>366</v>
      </c>
      <c r="G26" s="11" t="s">
        <v>367</v>
      </c>
      <c r="H26" s="11" t="s">
        <v>368</v>
      </c>
      <c r="I26" s="12" t="s">
        <v>378</v>
      </c>
      <c r="J26" s="12"/>
      <c r="K26" s="19" t="s">
        <v>379</v>
      </c>
      <c r="L26" s="7" t="str">
        <f t="shared" ref="L26" si="39">IF(A26&lt;&gt;"","武汉威伟机械","------")</f>
        <v>武汉威伟机械</v>
      </c>
      <c r="M26" s="26" t="str">
        <f>VLOOKUP(O26,ch!$A$1:$B$31,2,0)</f>
        <v>鄂AZR876</v>
      </c>
      <c r="N26" s="20" t="s">
        <v>163</v>
      </c>
      <c r="O26" s="29" t="s">
        <v>372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375</v>
      </c>
      <c r="C27" s="10">
        <v>1057</v>
      </c>
      <c r="D27" s="10">
        <v>1107</v>
      </c>
      <c r="E27" s="11" t="s">
        <v>365</v>
      </c>
      <c r="F27" s="11" t="s">
        <v>366</v>
      </c>
      <c r="G27" s="11" t="s">
        <v>367</v>
      </c>
      <c r="H27" s="11" t="s">
        <v>368</v>
      </c>
      <c r="I27" s="12" t="s">
        <v>380</v>
      </c>
      <c r="J27" s="12"/>
      <c r="K27" s="19" t="s">
        <v>381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鄂AZR876</v>
      </c>
      <c r="N27" s="20" t="s">
        <v>163</v>
      </c>
      <c r="O27" s="29" t="s">
        <v>372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375</v>
      </c>
      <c r="C28" s="10">
        <v>925</v>
      </c>
      <c r="D28" s="10">
        <v>935</v>
      </c>
      <c r="E28" s="11" t="s">
        <v>365</v>
      </c>
      <c r="F28" s="11" t="s">
        <v>366</v>
      </c>
      <c r="G28" s="11" t="s">
        <v>367</v>
      </c>
      <c r="H28" s="11" t="s">
        <v>368</v>
      </c>
      <c r="I28" s="12" t="s">
        <v>382</v>
      </c>
      <c r="J28" s="10"/>
      <c r="K28" s="19" t="s">
        <v>383</v>
      </c>
      <c r="L28" s="7" t="str">
        <f t="shared" si="43"/>
        <v>武汉威伟机械</v>
      </c>
      <c r="M28" s="26" t="str">
        <f>VLOOKUP(O28,ch!$A$1:$B$31,2,0)</f>
        <v>鄂AZR876</v>
      </c>
      <c r="N28" s="51" t="s">
        <v>163</v>
      </c>
      <c r="O28" s="29" t="s">
        <v>372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388</v>
      </c>
      <c r="C29" s="10">
        <v>2256</v>
      </c>
      <c r="D29" s="10">
        <v>2306</v>
      </c>
      <c r="E29" s="11" t="s">
        <v>389</v>
      </c>
      <c r="F29" s="11" t="s">
        <v>366</v>
      </c>
      <c r="G29" s="11" t="s">
        <v>390</v>
      </c>
      <c r="H29" s="11" t="s">
        <v>391</v>
      </c>
      <c r="I29" s="12" t="s">
        <v>392</v>
      </c>
      <c r="J29" s="10"/>
      <c r="K29" s="19" t="s">
        <v>393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164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369</v>
      </c>
      <c r="C30" s="10">
        <v>234</v>
      </c>
      <c r="D30" s="10">
        <v>2350</v>
      </c>
      <c r="E30" s="11" t="s">
        <v>389</v>
      </c>
      <c r="F30" s="11" t="s">
        <v>366</v>
      </c>
      <c r="G30" s="11" t="s">
        <v>390</v>
      </c>
      <c r="H30" s="11" t="s">
        <v>391</v>
      </c>
      <c r="I30" s="12" t="s">
        <v>417</v>
      </c>
      <c r="J30" s="10"/>
      <c r="K30" s="19" t="s">
        <v>418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162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369</v>
      </c>
      <c r="C31" s="10">
        <v>2300</v>
      </c>
      <c r="D31" s="10">
        <v>2310</v>
      </c>
      <c r="E31" s="11" t="s">
        <v>389</v>
      </c>
      <c r="F31" s="11" t="s">
        <v>366</v>
      </c>
      <c r="G31" s="11" t="s">
        <v>390</v>
      </c>
      <c r="H31" s="11" t="s">
        <v>391</v>
      </c>
      <c r="I31" s="12" t="s">
        <v>419</v>
      </c>
      <c r="J31" s="10"/>
      <c r="K31" s="19" t="s">
        <v>420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162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369</v>
      </c>
      <c r="C32" s="10">
        <v>2009</v>
      </c>
      <c r="D32" s="10">
        <v>2019</v>
      </c>
      <c r="E32" s="11" t="s">
        <v>389</v>
      </c>
      <c r="F32" s="11" t="s">
        <v>366</v>
      </c>
      <c r="G32" s="11" t="s">
        <v>390</v>
      </c>
      <c r="H32" s="11" t="s">
        <v>391</v>
      </c>
      <c r="I32" s="12" t="s">
        <v>421</v>
      </c>
      <c r="J32" s="10"/>
      <c r="K32" s="19" t="s">
        <v>422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162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375</v>
      </c>
      <c r="C33" s="10">
        <v>1655</v>
      </c>
      <c r="D33" s="10">
        <v>1705</v>
      </c>
      <c r="E33" s="11" t="s">
        <v>389</v>
      </c>
      <c r="F33" s="11" t="s">
        <v>366</v>
      </c>
      <c r="G33" s="11" t="s">
        <v>390</v>
      </c>
      <c r="H33" s="11" t="s">
        <v>391</v>
      </c>
      <c r="I33" s="12" t="s">
        <v>423</v>
      </c>
      <c r="J33" s="10"/>
      <c r="K33" s="19" t="s">
        <v>424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162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375</v>
      </c>
      <c r="C34" s="10">
        <v>1125</v>
      </c>
      <c r="D34" s="10">
        <v>1135</v>
      </c>
      <c r="E34" s="11" t="s">
        <v>389</v>
      </c>
      <c r="F34" s="11" t="s">
        <v>366</v>
      </c>
      <c r="G34" s="11" t="s">
        <v>390</v>
      </c>
      <c r="H34" s="11" t="s">
        <v>391</v>
      </c>
      <c r="I34" s="12" t="s">
        <v>425</v>
      </c>
      <c r="J34" s="10"/>
      <c r="K34" s="19" t="s">
        <v>426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162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375</v>
      </c>
      <c r="C35" s="10">
        <v>1020</v>
      </c>
      <c r="D35" s="10">
        <v>1030</v>
      </c>
      <c r="E35" s="11" t="s">
        <v>389</v>
      </c>
      <c r="F35" s="11" t="s">
        <v>366</v>
      </c>
      <c r="G35" s="11" t="s">
        <v>390</v>
      </c>
      <c r="H35" s="11" t="s">
        <v>391</v>
      </c>
      <c r="I35" s="12" t="s">
        <v>427</v>
      </c>
      <c r="J35" s="10"/>
      <c r="K35" s="19" t="s">
        <v>428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162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244" priority="10"/>
  </conditionalFormatting>
  <conditionalFormatting sqref="K28">
    <cfRule type="duplicateValues" dxfId="243" priority="8"/>
  </conditionalFormatting>
  <conditionalFormatting sqref="I13:I22 I29:I40">
    <cfRule type="duplicateValues" dxfId="242" priority="7"/>
  </conditionalFormatting>
  <conditionalFormatting sqref="K13:K22 K29:K40">
    <cfRule type="duplicateValues" dxfId="241" priority="5"/>
  </conditionalFormatting>
  <conditionalFormatting sqref="I13:I22 I29:I109">
    <cfRule type="duplicateValues" dxfId="240" priority="4"/>
  </conditionalFormatting>
  <conditionalFormatting sqref="I13">
    <cfRule type="duplicateValues" dxfId="239" priority="2"/>
  </conditionalFormatting>
  <conditionalFormatting sqref="I43:K1048576 I23:K27 I1:K12">
    <cfRule type="duplicateValues" dxfId="238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23" sqref="N2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499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201</v>
      </c>
      <c r="F3" s="11" t="s">
        <v>429</v>
      </c>
      <c r="G3" s="11" t="s">
        <v>203</v>
      </c>
      <c r="H3" s="11" t="s">
        <v>430</v>
      </c>
      <c r="I3" s="12" t="s">
        <v>431</v>
      </c>
      <c r="J3" s="10"/>
      <c r="K3" s="19" t="s">
        <v>432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168</v>
      </c>
      <c r="O3" s="29" t="s">
        <v>275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200</v>
      </c>
      <c r="C4" s="10">
        <v>1230</v>
      </c>
      <c r="D4" s="10">
        <v>1411</v>
      </c>
      <c r="E4" s="11" t="s">
        <v>201</v>
      </c>
      <c r="F4" s="11" t="s">
        <v>429</v>
      </c>
      <c r="G4" s="11" t="s">
        <v>203</v>
      </c>
      <c r="H4" s="11" t="s">
        <v>430</v>
      </c>
      <c r="I4" s="12" t="s">
        <v>433</v>
      </c>
      <c r="J4" s="10"/>
      <c r="K4" s="19" t="s">
        <v>434</v>
      </c>
      <c r="L4" s="7" t="str">
        <f t="shared" si="0"/>
        <v>武汉威伟机械</v>
      </c>
      <c r="M4" s="26" t="e">
        <f>VLOOKUP(O4,ch!$A$1:$B$31,2,0)</f>
        <v>#N/A</v>
      </c>
      <c r="N4" s="10" t="s">
        <v>176</v>
      </c>
      <c r="O4" s="29" t="s">
        <v>242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201</v>
      </c>
      <c r="F5" s="11" t="s">
        <v>429</v>
      </c>
      <c r="G5" s="11" t="s">
        <v>203</v>
      </c>
      <c r="H5" s="11" t="s">
        <v>430</v>
      </c>
      <c r="I5" s="12" t="s">
        <v>435</v>
      </c>
      <c r="J5" s="10"/>
      <c r="K5" s="19" t="s">
        <v>436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243</v>
      </c>
      <c r="C6" s="10">
        <v>1825</v>
      </c>
      <c r="D6" s="10">
        <v>2027</v>
      </c>
      <c r="E6" s="11" t="s">
        <v>451</v>
      </c>
      <c r="F6" s="11" t="s">
        <v>251</v>
      </c>
      <c r="G6" s="11" t="s">
        <v>203</v>
      </c>
      <c r="H6" s="11" t="s">
        <v>430</v>
      </c>
      <c r="I6" s="12" t="s">
        <v>452</v>
      </c>
      <c r="J6" s="10"/>
      <c r="K6" s="19" t="s">
        <v>453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181</v>
      </c>
      <c r="O6" s="29" t="s">
        <v>197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310</v>
      </c>
      <c r="C7" s="10">
        <v>1032</v>
      </c>
      <c r="D7" s="10">
        <v>1105</v>
      </c>
      <c r="E7" s="11" t="s">
        <v>209</v>
      </c>
      <c r="F7" s="11" t="s">
        <v>467</v>
      </c>
      <c r="G7" s="11" t="s">
        <v>203</v>
      </c>
      <c r="H7" s="11" t="s">
        <v>430</v>
      </c>
      <c r="I7" s="12" t="s">
        <v>454</v>
      </c>
      <c r="J7" s="10"/>
      <c r="K7" s="19" t="s">
        <v>455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164</v>
      </c>
      <c r="O7" s="29" t="s">
        <v>456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301</v>
      </c>
      <c r="C8" s="10">
        <v>2005</v>
      </c>
      <c r="D8" s="10">
        <v>2030</v>
      </c>
      <c r="E8" s="11" t="s">
        <v>209</v>
      </c>
      <c r="F8" s="11" t="s">
        <v>467</v>
      </c>
      <c r="G8" s="11" t="s">
        <v>203</v>
      </c>
      <c r="H8" s="11" t="s">
        <v>430</v>
      </c>
      <c r="I8" s="12" t="s">
        <v>459</v>
      </c>
      <c r="J8" s="10"/>
      <c r="K8" s="19" t="s">
        <v>460</v>
      </c>
      <c r="L8" s="7" t="str">
        <f t="shared" si="0"/>
        <v>武汉威伟机械</v>
      </c>
      <c r="M8" s="26" t="e">
        <f>VLOOKUP(O8,ch!$A$1:$B$31,2,0)</f>
        <v>#N/A</v>
      </c>
      <c r="N8" s="10" t="s">
        <v>164</v>
      </c>
      <c r="O8" s="29" t="s">
        <v>456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209</v>
      </c>
      <c r="F9" s="11" t="s">
        <v>467</v>
      </c>
      <c r="G9" s="11" t="s">
        <v>203</v>
      </c>
      <c r="H9" s="11" t="s">
        <v>430</v>
      </c>
      <c r="I9" s="12" t="s">
        <v>461</v>
      </c>
      <c r="J9" s="10"/>
      <c r="K9" s="19" t="s">
        <v>462</v>
      </c>
      <c r="L9" s="7" t="str">
        <f t="shared" si="0"/>
        <v>武汉威伟机械</v>
      </c>
      <c r="M9" s="26" t="str">
        <f>VLOOKUP(O9,ch!$A$1:$B$31,2,0)</f>
        <v>鄂AZV377</v>
      </c>
      <c r="N9" s="10" t="s">
        <v>175</v>
      </c>
      <c r="O9" s="29" t="s">
        <v>239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301</v>
      </c>
      <c r="C10" s="10">
        <v>2125</v>
      </c>
      <c r="D10" s="10">
        <v>2152</v>
      </c>
      <c r="E10" s="11" t="s">
        <v>209</v>
      </c>
      <c r="F10" s="11" t="s">
        <v>467</v>
      </c>
      <c r="G10" s="11" t="s">
        <v>203</v>
      </c>
      <c r="H10" s="11" t="s">
        <v>430</v>
      </c>
      <c r="I10" s="12" t="s">
        <v>463</v>
      </c>
      <c r="J10" s="10"/>
      <c r="K10" s="19" t="s">
        <v>464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175</v>
      </c>
      <c r="O10" s="29" t="s">
        <v>239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209</v>
      </c>
      <c r="F11" s="11" t="s">
        <v>467</v>
      </c>
      <c r="G11" s="11" t="s">
        <v>203</v>
      </c>
      <c r="H11" s="11" t="s">
        <v>430</v>
      </c>
      <c r="I11" s="12" t="s">
        <v>465</v>
      </c>
      <c r="J11" s="10"/>
      <c r="K11" s="19" t="s">
        <v>466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175</v>
      </c>
      <c r="O11" s="29" t="s">
        <v>239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307</v>
      </c>
      <c r="C12" s="10">
        <v>1640</v>
      </c>
      <c r="D12" s="10">
        <v>1708</v>
      </c>
      <c r="E12" s="11" t="s">
        <v>209</v>
      </c>
      <c r="F12" s="11" t="s">
        <v>467</v>
      </c>
      <c r="G12" s="11" t="s">
        <v>203</v>
      </c>
      <c r="H12" s="11" t="s">
        <v>430</v>
      </c>
      <c r="I12" s="41" t="s">
        <v>749</v>
      </c>
      <c r="J12" s="42" t="s">
        <v>474</v>
      </c>
      <c r="K12" s="19" t="s">
        <v>475</v>
      </c>
      <c r="L12" s="7" t="str">
        <f t="shared" ref="L12" si="4">IF(A12&lt;&gt;"","武汉威伟机械","------")</f>
        <v>武汉威伟机械</v>
      </c>
      <c r="M12" s="26" t="str">
        <f>VLOOKUP(O12,ch!$A$1:$B$31,2,0)</f>
        <v>鄂AZR876</v>
      </c>
      <c r="N12" s="10" t="s">
        <v>163</v>
      </c>
      <c r="O12" s="29" t="s">
        <v>372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440</v>
      </c>
      <c r="C13" s="10">
        <v>1905</v>
      </c>
      <c r="D13" s="10">
        <v>1730</v>
      </c>
      <c r="E13" s="11" t="s">
        <v>209</v>
      </c>
      <c r="F13" s="11" t="s">
        <v>467</v>
      </c>
      <c r="G13" s="11" t="s">
        <v>203</v>
      </c>
      <c r="H13" s="11" t="s">
        <v>430</v>
      </c>
      <c r="I13" s="12" t="s">
        <v>441</v>
      </c>
      <c r="J13" s="10"/>
      <c r="K13" s="19" t="s">
        <v>442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162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437</v>
      </c>
      <c r="F14" s="11" t="s">
        <v>430</v>
      </c>
      <c r="G14" s="11" t="s">
        <v>209</v>
      </c>
      <c r="H14" s="11" t="s">
        <v>467</v>
      </c>
      <c r="I14" s="12" t="s">
        <v>438</v>
      </c>
      <c r="J14" s="10"/>
      <c r="K14" s="19" t="s">
        <v>439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162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288</v>
      </c>
      <c r="C15" s="10">
        <v>1529</v>
      </c>
      <c r="D15" s="10">
        <v>1539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12" t="s">
        <v>443</v>
      </c>
      <c r="J15" s="10"/>
      <c r="K15" s="19" t="s">
        <v>444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162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288</v>
      </c>
      <c r="C16" s="10">
        <v>1134</v>
      </c>
      <c r="D16" s="10">
        <v>1154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12" t="s">
        <v>445</v>
      </c>
      <c r="J16" s="10"/>
      <c r="K16" s="19" t="s">
        <v>446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162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288</v>
      </c>
      <c r="C17" s="10">
        <v>1014</v>
      </c>
      <c r="D17" s="10">
        <v>1034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12" t="s">
        <v>447</v>
      </c>
      <c r="J17" s="10"/>
      <c r="K17" s="19" t="s">
        <v>448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162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12" t="s">
        <v>449</v>
      </c>
      <c r="J18" s="10"/>
      <c r="K18" s="19" t="s">
        <v>450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162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12" t="s">
        <v>457</v>
      </c>
      <c r="J19" s="10"/>
      <c r="K19" s="19" t="s">
        <v>458</v>
      </c>
      <c r="L19" s="7" t="str">
        <f t="shared" si="8"/>
        <v>武汉威伟机械</v>
      </c>
      <c r="M19" s="26" t="e">
        <f>VLOOKUP(O19,ch!$A$1:$B$31,2,0)</f>
        <v>#N/A</v>
      </c>
      <c r="N19" s="10" t="s">
        <v>164</v>
      </c>
      <c r="O19" s="29" t="s">
        <v>456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12" t="s">
        <v>468</v>
      </c>
      <c r="J20" s="10"/>
      <c r="K20" s="19" t="s">
        <v>469</v>
      </c>
      <c r="L20" s="7" t="str">
        <f t="shared" si="0"/>
        <v>武汉威伟机械</v>
      </c>
      <c r="M20" s="26" t="str">
        <f>VLOOKUP(O20,ch!$A$1:$B$31,2,0)</f>
        <v>鄂AZR876</v>
      </c>
      <c r="N20" s="10" t="s">
        <v>163</v>
      </c>
      <c r="O20" s="29" t="s">
        <v>372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12" t="s">
        <v>470</v>
      </c>
      <c r="J21" s="10"/>
      <c r="K21" s="19" t="s">
        <v>471</v>
      </c>
      <c r="L21" s="7" t="str">
        <f t="shared" si="0"/>
        <v>武汉威伟机械</v>
      </c>
      <c r="M21" s="26" t="str">
        <f>VLOOKUP(O21,ch!$A$1:$B$31,2,0)</f>
        <v>鄂AZR876</v>
      </c>
      <c r="N21" s="10" t="s">
        <v>163</v>
      </c>
      <c r="O21" s="29" t="s">
        <v>372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288</v>
      </c>
      <c r="C22" s="10">
        <v>1959</v>
      </c>
      <c r="D22" s="10">
        <v>2009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12" t="s">
        <v>472</v>
      </c>
      <c r="J22" s="10"/>
      <c r="K22" s="19" t="s">
        <v>473</v>
      </c>
      <c r="L22" s="7" t="str">
        <f t="shared" ref="L22" si="12">IF(A22&lt;&gt;"","武汉威伟机械","------")</f>
        <v>武汉威伟机械</v>
      </c>
      <c r="M22" s="26" t="str">
        <f>VLOOKUP(O22,ch!$A$1:$B$31,2,0)</f>
        <v>鄂AZR876</v>
      </c>
      <c r="N22" s="10" t="s">
        <v>163</v>
      </c>
      <c r="O22" s="29" t="s">
        <v>372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258</v>
      </c>
      <c r="C23" s="10">
        <v>1157</v>
      </c>
      <c r="D23" s="10">
        <v>1207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12" t="s">
        <v>476</v>
      </c>
      <c r="J23" s="10"/>
      <c r="K23" s="19" t="s">
        <v>477</v>
      </c>
      <c r="L23" s="7" t="str">
        <f t="shared" ref="L23" si="16">IF(A23&lt;&gt;"","武汉威伟机械","------")</f>
        <v>武汉威伟机械</v>
      </c>
      <c r="M23" s="26" t="str">
        <f>VLOOKUP(O23,ch!$A$1:$B$31,2,0)</f>
        <v>鄂AZR876</v>
      </c>
      <c r="N23" s="10" t="s">
        <v>163</v>
      </c>
      <c r="O23" s="29" t="s">
        <v>372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288</v>
      </c>
      <c r="C24" s="10">
        <v>1035</v>
      </c>
      <c r="D24" s="10">
        <v>1055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12" t="s">
        <v>478</v>
      </c>
      <c r="J24" s="10"/>
      <c r="K24" s="19" t="s">
        <v>479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鄂AZR876</v>
      </c>
      <c r="N24" s="10" t="s">
        <v>163</v>
      </c>
      <c r="O24" s="29" t="s">
        <v>372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480</v>
      </c>
      <c r="C25" s="10">
        <v>2120</v>
      </c>
      <c r="D25" s="10">
        <v>2130</v>
      </c>
      <c r="E25" s="11" t="s">
        <v>498</v>
      </c>
      <c r="F25" s="11" t="s">
        <v>481</v>
      </c>
      <c r="G25" s="11" t="s">
        <v>209</v>
      </c>
      <c r="H25" s="11" t="s">
        <v>467</v>
      </c>
      <c r="I25" s="12" t="s">
        <v>482</v>
      </c>
      <c r="J25" s="10"/>
      <c r="K25" s="19" t="s">
        <v>483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363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480</v>
      </c>
      <c r="C26" s="10">
        <v>2030</v>
      </c>
      <c r="D26" s="10">
        <v>2040</v>
      </c>
      <c r="E26" s="11" t="s">
        <v>498</v>
      </c>
      <c r="F26" s="11" t="s">
        <v>481</v>
      </c>
      <c r="G26" s="11" t="s">
        <v>209</v>
      </c>
      <c r="H26" s="11" t="s">
        <v>467</v>
      </c>
      <c r="I26" s="12" t="s">
        <v>484</v>
      </c>
      <c r="J26" s="10"/>
      <c r="K26" s="19" t="s">
        <v>485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363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480</v>
      </c>
      <c r="C27" s="10">
        <v>1630</v>
      </c>
      <c r="D27" s="10">
        <v>1640</v>
      </c>
      <c r="E27" s="11" t="s">
        <v>498</v>
      </c>
      <c r="F27" s="11" t="s">
        <v>481</v>
      </c>
      <c r="G27" s="11" t="s">
        <v>209</v>
      </c>
      <c r="H27" s="11" t="s">
        <v>467</v>
      </c>
      <c r="I27" s="12" t="s">
        <v>486</v>
      </c>
      <c r="J27" s="10"/>
      <c r="K27" s="19" t="s">
        <v>487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363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480</v>
      </c>
      <c r="C28" s="10">
        <v>1530</v>
      </c>
      <c r="D28" s="10">
        <v>1540</v>
      </c>
      <c r="E28" s="11" t="s">
        <v>498</v>
      </c>
      <c r="F28" s="11" t="s">
        <v>481</v>
      </c>
      <c r="G28" s="11" t="s">
        <v>209</v>
      </c>
      <c r="H28" s="11" t="s">
        <v>467</v>
      </c>
      <c r="I28" s="12" t="s">
        <v>488</v>
      </c>
      <c r="J28" s="10"/>
      <c r="K28" s="19" t="s">
        <v>489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363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480</v>
      </c>
      <c r="C29" s="10">
        <v>1430</v>
      </c>
      <c r="D29" s="10">
        <v>1440</v>
      </c>
      <c r="E29" s="11" t="s">
        <v>498</v>
      </c>
      <c r="F29" s="11" t="s">
        <v>481</v>
      </c>
      <c r="G29" s="11" t="s">
        <v>209</v>
      </c>
      <c r="H29" s="11" t="s">
        <v>467</v>
      </c>
      <c r="I29" s="12" t="s">
        <v>490</v>
      </c>
      <c r="J29" s="10"/>
      <c r="K29" s="19" t="s">
        <v>491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363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480</v>
      </c>
      <c r="C30" s="10">
        <v>1140</v>
      </c>
      <c r="D30" s="10">
        <v>1150</v>
      </c>
      <c r="E30" s="11" t="s">
        <v>498</v>
      </c>
      <c r="F30" s="11" t="s">
        <v>481</v>
      </c>
      <c r="G30" s="11" t="s">
        <v>209</v>
      </c>
      <c r="H30" s="11" t="s">
        <v>467</v>
      </c>
      <c r="I30" s="12" t="s">
        <v>492</v>
      </c>
      <c r="J30" s="10"/>
      <c r="K30" s="19" t="s">
        <v>493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363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480</v>
      </c>
      <c r="C31" s="10">
        <v>1040</v>
      </c>
      <c r="D31" s="10">
        <v>1050</v>
      </c>
      <c r="E31" s="11" t="s">
        <v>498</v>
      </c>
      <c r="F31" s="11" t="s">
        <v>481</v>
      </c>
      <c r="G31" s="11" t="s">
        <v>209</v>
      </c>
      <c r="H31" s="11" t="s">
        <v>467</v>
      </c>
      <c r="I31" s="12" t="s">
        <v>494</v>
      </c>
      <c r="J31" s="10"/>
      <c r="K31" s="19" t="s">
        <v>495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363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480</v>
      </c>
      <c r="C32" s="10">
        <v>2330</v>
      </c>
      <c r="D32" s="10">
        <v>2340</v>
      </c>
      <c r="E32" s="11" t="s">
        <v>498</v>
      </c>
      <c r="F32" s="11" t="s">
        <v>481</v>
      </c>
      <c r="G32" s="11" t="s">
        <v>209</v>
      </c>
      <c r="H32" s="11" t="s">
        <v>467</v>
      </c>
      <c r="I32" s="12" t="s">
        <v>496</v>
      </c>
      <c r="J32" s="10"/>
      <c r="K32" s="19" t="s">
        <v>497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363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237" priority="14"/>
  </conditionalFormatting>
  <conditionalFormatting sqref="I15">
    <cfRule type="duplicateValues" dxfId="236" priority="13"/>
  </conditionalFormatting>
  <conditionalFormatting sqref="K15">
    <cfRule type="duplicateValues" dxfId="235" priority="12"/>
  </conditionalFormatting>
  <conditionalFormatting sqref="I6:I11 J12 I16:I64">
    <cfRule type="duplicateValues" dxfId="234" priority="11"/>
  </conditionalFormatting>
  <conditionalFormatting sqref="K6:K12 K16:K64">
    <cfRule type="duplicateValues" dxfId="233" priority="10"/>
  </conditionalFormatting>
  <conditionalFormatting sqref="I13:I14 I3:I5">
    <cfRule type="duplicateValues" dxfId="232" priority="23"/>
  </conditionalFormatting>
  <conditionalFormatting sqref="K13:K14 K3:K5">
    <cfRule type="duplicateValues" dxfId="231" priority="27"/>
  </conditionalFormatting>
  <conditionalFormatting sqref="I3:I11 I13:I76 J12">
    <cfRule type="duplicateValues" dxfId="230" priority="28"/>
  </conditionalFormatting>
  <conditionalFormatting sqref="I12">
    <cfRule type="duplicateValues" dxfId="229" priority="2"/>
  </conditionalFormatting>
  <conditionalFormatting sqref="I12">
    <cfRule type="duplicateValues" dxfId="228" priority="1"/>
  </conditionalFormatting>
  <conditionalFormatting sqref="I12">
    <cfRule type="duplicateValues" dxfId="227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2" sqref="O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500</v>
      </c>
      <c r="C2" s="10">
        <v>1920</v>
      </c>
      <c r="D2" s="10">
        <v>2109</v>
      </c>
      <c r="E2" s="11" t="s">
        <v>37</v>
      </c>
      <c r="F2" s="11" t="s">
        <v>501</v>
      </c>
      <c r="G2" s="11" t="s">
        <v>31</v>
      </c>
      <c r="H2" s="11" t="s">
        <v>430</v>
      </c>
      <c r="I2" s="12" t="s">
        <v>565</v>
      </c>
      <c r="J2" s="40" t="s">
        <v>566</v>
      </c>
      <c r="K2" s="10"/>
      <c r="L2" s="19" t="s">
        <v>502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165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500</v>
      </c>
      <c r="C3" s="10">
        <v>1640</v>
      </c>
      <c r="D3" s="10">
        <v>1835</v>
      </c>
      <c r="E3" s="11" t="s">
        <v>37</v>
      </c>
      <c r="F3" s="11" t="s">
        <v>501</v>
      </c>
      <c r="G3" s="11" t="s">
        <v>31</v>
      </c>
      <c r="H3" s="11" t="s">
        <v>430</v>
      </c>
      <c r="I3" s="12" t="s">
        <v>503</v>
      </c>
      <c r="J3" s="40" t="s">
        <v>567</v>
      </c>
      <c r="K3" s="10"/>
      <c r="L3" s="19" t="s">
        <v>504</v>
      </c>
      <c r="M3" s="7" t="str">
        <f t="shared" si="0"/>
        <v>武汉威伟机械</v>
      </c>
      <c r="N3" s="26" t="str">
        <f>VLOOKUP(P3,ch!$A$1:$B$31,2,0)</f>
        <v>鄂ABY256</v>
      </c>
      <c r="O3" s="10" t="s">
        <v>166</v>
      </c>
      <c r="P3" s="29" t="s">
        <v>250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251</v>
      </c>
      <c r="G4" s="11" t="s">
        <v>31</v>
      </c>
      <c r="H4" s="11" t="s">
        <v>430</v>
      </c>
      <c r="I4" s="12" t="s">
        <v>505</v>
      </c>
      <c r="J4" s="40" t="s">
        <v>568</v>
      </c>
      <c r="K4" s="10"/>
      <c r="L4" s="19" t="s">
        <v>506</v>
      </c>
      <c r="M4" s="7" t="str">
        <f t="shared" si="0"/>
        <v>武汉威伟机械</v>
      </c>
      <c r="N4" s="26" t="str">
        <f>VLOOKUP(P4,ch!$A$1:$B$31,2,0)</f>
        <v>鄂ABY277</v>
      </c>
      <c r="O4" s="10" t="s">
        <v>167</v>
      </c>
      <c r="P4" s="29" t="s">
        <v>191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251</v>
      </c>
      <c r="G5" s="11" t="s">
        <v>31</v>
      </c>
      <c r="H5" s="11" t="s">
        <v>430</v>
      </c>
      <c r="I5" s="12" t="s">
        <v>507</v>
      </c>
      <c r="J5" s="40" t="s">
        <v>569</v>
      </c>
      <c r="K5" s="10"/>
      <c r="L5" s="19" t="s">
        <v>508</v>
      </c>
      <c r="M5" s="7" t="str">
        <f t="shared" si="0"/>
        <v>武汉威伟机械</v>
      </c>
      <c r="N5" s="26" t="str">
        <f>VLOOKUP(P5,ch!$A$1:$B$32,2,0)</f>
        <v>粤BGR032</v>
      </c>
      <c r="O5" s="10" t="s">
        <v>510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514</v>
      </c>
      <c r="F6" s="11" t="s">
        <v>467</v>
      </c>
      <c r="G6" s="11" t="s">
        <v>31</v>
      </c>
      <c r="H6" s="11" t="s">
        <v>430</v>
      </c>
      <c r="I6" s="12" t="s">
        <v>512</v>
      </c>
      <c r="J6" s="40" t="s">
        <v>570</v>
      </c>
      <c r="K6" s="10"/>
      <c r="L6" s="19" t="s">
        <v>513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514</v>
      </c>
      <c r="F7" s="11" t="s">
        <v>467</v>
      </c>
      <c r="G7" s="11" t="s">
        <v>31</v>
      </c>
      <c r="H7" s="11" t="s">
        <v>430</v>
      </c>
      <c r="I7" s="12" t="s">
        <v>515</v>
      </c>
      <c r="J7" s="40" t="s">
        <v>571</v>
      </c>
      <c r="K7" s="10"/>
      <c r="L7" s="19" t="s">
        <v>516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164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514</v>
      </c>
      <c r="F8" s="11" t="s">
        <v>517</v>
      </c>
      <c r="G8" s="11" t="s">
        <v>31</v>
      </c>
      <c r="H8" s="11" t="s">
        <v>430</v>
      </c>
      <c r="I8" s="12" t="s">
        <v>518</v>
      </c>
      <c r="J8" s="40" t="s">
        <v>572</v>
      </c>
      <c r="K8" s="10"/>
      <c r="L8" s="19" t="s">
        <v>519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175</v>
      </c>
      <c r="P8" s="29" t="s">
        <v>239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310</v>
      </c>
      <c r="C9" s="10">
        <v>1438</v>
      </c>
      <c r="D9" s="10">
        <v>1459</v>
      </c>
      <c r="E9" s="11" t="s">
        <v>514</v>
      </c>
      <c r="F9" s="11" t="s">
        <v>467</v>
      </c>
      <c r="G9" s="11" t="s">
        <v>31</v>
      </c>
      <c r="H9" s="11" t="s">
        <v>430</v>
      </c>
      <c r="I9" s="12" t="s">
        <v>520</v>
      </c>
      <c r="J9" s="40" t="s">
        <v>573</v>
      </c>
      <c r="K9" s="10"/>
      <c r="L9" s="19" t="s">
        <v>521</v>
      </c>
      <c r="M9" s="7" t="str">
        <f t="shared" si="4"/>
        <v>武汉威伟机械</v>
      </c>
      <c r="N9" s="26" t="e">
        <f>VLOOKUP(P9,ch!$A$1:$B$32,2,0)</f>
        <v>#N/A</v>
      </c>
      <c r="O9" s="10" t="s">
        <v>164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430</v>
      </c>
      <c r="G10" s="11" t="s">
        <v>53</v>
      </c>
      <c r="H10" s="11" t="s">
        <v>467</v>
      </c>
      <c r="I10" s="12" t="s">
        <v>522</v>
      </c>
      <c r="J10" s="40" t="s">
        <v>574</v>
      </c>
      <c r="K10" s="10"/>
      <c r="L10" s="19" t="s">
        <v>523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430</v>
      </c>
      <c r="G11" s="11" t="s">
        <v>53</v>
      </c>
      <c r="H11" s="11" t="s">
        <v>467</v>
      </c>
      <c r="I11" s="12" t="s">
        <v>524</v>
      </c>
      <c r="J11" s="40" t="s">
        <v>575</v>
      </c>
      <c r="K11" s="10"/>
      <c r="L11" s="19" t="s">
        <v>525</v>
      </c>
      <c r="M11" s="7" t="str">
        <f t="shared" si="4"/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12" t="s">
        <v>526</v>
      </c>
      <c r="J12" s="40" t="s">
        <v>576</v>
      </c>
      <c r="K12" s="10"/>
      <c r="L12" s="19" t="s">
        <v>527</v>
      </c>
      <c r="M12" s="7" t="str">
        <f t="shared" si="4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12" t="s">
        <v>528</v>
      </c>
      <c r="J13" s="40" t="s">
        <v>577</v>
      </c>
      <c r="K13" s="10"/>
      <c r="L13" s="19" t="s">
        <v>529</v>
      </c>
      <c r="M13" s="7" t="str">
        <f t="shared" si="4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530</v>
      </c>
      <c r="C14" s="10">
        <v>41</v>
      </c>
      <c r="D14" s="10">
        <v>51</v>
      </c>
      <c r="E14" s="11" t="s">
        <v>31</v>
      </c>
      <c r="F14" s="11" t="s">
        <v>430</v>
      </c>
      <c r="G14" s="11" t="s">
        <v>53</v>
      </c>
      <c r="H14" s="11" t="s">
        <v>467</v>
      </c>
      <c r="I14" s="12" t="s">
        <v>531</v>
      </c>
      <c r="J14" s="40" t="s">
        <v>578</v>
      </c>
      <c r="K14" s="10"/>
      <c r="L14" s="19" t="s">
        <v>532</v>
      </c>
      <c r="M14" s="7" t="str">
        <f t="shared" si="4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12" t="s">
        <v>533</v>
      </c>
      <c r="J15" s="40" t="s">
        <v>579</v>
      </c>
      <c r="K15" s="10"/>
      <c r="L15" s="19" t="s">
        <v>534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258</v>
      </c>
      <c r="C16" s="10">
        <v>2140</v>
      </c>
      <c r="D16" s="10">
        <v>2150</v>
      </c>
      <c r="E16" s="11" t="s">
        <v>31</v>
      </c>
      <c r="F16" s="11" t="s">
        <v>430</v>
      </c>
      <c r="G16" s="11" t="s">
        <v>53</v>
      </c>
      <c r="H16" s="11" t="s">
        <v>467</v>
      </c>
      <c r="I16" s="12" t="s">
        <v>535</v>
      </c>
      <c r="J16" s="40" t="s">
        <v>580</v>
      </c>
      <c r="K16" s="10"/>
      <c r="L16" s="19" t="s">
        <v>536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430</v>
      </c>
      <c r="G17" s="11" t="s">
        <v>53</v>
      </c>
      <c r="H17" s="11" t="s">
        <v>467</v>
      </c>
      <c r="I17" s="12" t="s">
        <v>537</v>
      </c>
      <c r="J17" s="40" t="s">
        <v>581</v>
      </c>
      <c r="K17" s="10"/>
      <c r="L17" s="19" t="s">
        <v>538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12" t="s">
        <v>539</v>
      </c>
      <c r="J18" s="40" t="s">
        <v>582</v>
      </c>
      <c r="K18" s="10"/>
      <c r="L18" s="19" t="s">
        <v>540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430</v>
      </c>
      <c r="G19" s="11" t="s">
        <v>53</v>
      </c>
      <c r="H19" s="11" t="s">
        <v>467</v>
      </c>
      <c r="I19" s="12" t="s">
        <v>563</v>
      </c>
      <c r="J19" s="40" t="s">
        <v>583</v>
      </c>
      <c r="K19" s="10"/>
      <c r="L19" s="19" t="s">
        <v>564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310</v>
      </c>
      <c r="C20" s="10">
        <v>1536</v>
      </c>
      <c r="D20" s="10">
        <v>1546</v>
      </c>
      <c r="E20" s="11" t="s">
        <v>31</v>
      </c>
      <c r="F20" s="11" t="s">
        <v>430</v>
      </c>
      <c r="G20" s="11" t="s">
        <v>53</v>
      </c>
      <c r="H20" s="11" t="s">
        <v>467</v>
      </c>
      <c r="I20" s="12" t="s">
        <v>541</v>
      </c>
      <c r="J20" s="40" t="s">
        <v>584</v>
      </c>
      <c r="K20" s="10"/>
      <c r="L20" s="19" t="s">
        <v>542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430</v>
      </c>
      <c r="G21" s="11" t="s">
        <v>53</v>
      </c>
      <c r="H21" s="11" t="s">
        <v>467</v>
      </c>
      <c r="I21" s="12" t="s">
        <v>543</v>
      </c>
      <c r="J21" s="40" t="s">
        <v>585</v>
      </c>
      <c r="K21" s="10"/>
      <c r="L21" s="19" t="s">
        <v>544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162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430</v>
      </c>
      <c r="G22" s="11" t="s">
        <v>53</v>
      </c>
      <c r="H22" s="11" t="s">
        <v>467</v>
      </c>
      <c r="I22" s="12" t="s">
        <v>545</v>
      </c>
      <c r="J22" s="40" t="s">
        <v>586</v>
      </c>
      <c r="K22" s="10"/>
      <c r="L22" s="19" t="s">
        <v>546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162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12" t="s">
        <v>547</v>
      </c>
      <c r="J23" s="40" t="s">
        <v>587</v>
      </c>
      <c r="K23" s="10"/>
      <c r="L23" s="19" t="s">
        <v>548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363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481</v>
      </c>
      <c r="G24" s="11" t="s">
        <v>53</v>
      </c>
      <c r="H24" s="11" t="s">
        <v>467</v>
      </c>
      <c r="I24" s="12" t="s">
        <v>549</v>
      </c>
      <c r="J24" s="40" t="s">
        <v>588</v>
      </c>
      <c r="K24" s="10"/>
      <c r="L24" s="19" t="s">
        <v>550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363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12" t="s">
        <v>551</v>
      </c>
      <c r="J25" s="40" t="s">
        <v>589</v>
      </c>
      <c r="K25" s="10"/>
      <c r="L25" s="19" t="s">
        <v>552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363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481</v>
      </c>
      <c r="G26" s="11" t="s">
        <v>53</v>
      </c>
      <c r="H26" s="11" t="s">
        <v>467</v>
      </c>
      <c r="I26" s="12" t="s">
        <v>553</v>
      </c>
      <c r="J26" s="40" t="s">
        <v>590</v>
      </c>
      <c r="K26" s="10"/>
      <c r="L26" s="19" t="s">
        <v>554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363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481</v>
      </c>
      <c r="G27" s="11" t="s">
        <v>53</v>
      </c>
      <c r="H27" s="11" t="s">
        <v>467</v>
      </c>
      <c r="I27" s="12" t="s">
        <v>555</v>
      </c>
      <c r="J27" s="40" t="s">
        <v>591</v>
      </c>
      <c r="K27" s="10"/>
      <c r="L27" s="19" t="s">
        <v>556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363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481</v>
      </c>
      <c r="G28" s="11" t="s">
        <v>53</v>
      </c>
      <c r="H28" s="11" t="s">
        <v>467</v>
      </c>
      <c r="I28" s="12" t="s">
        <v>557</v>
      </c>
      <c r="J28" s="40" t="s">
        <v>592</v>
      </c>
      <c r="K28" s="10"/>
      <c r="L28" s="19" t="s">
        <v>558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363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481</v>
      </c>
      <c r="G29" s="11" t="s">
        <v>53</v>
      </c>
      <c r="H29" s="11" t="s">
        <v>467</v>
      </c>
      <c r="I29" s="12" t="s">
        <v>559</v>
      </c>
      <c r="J29" s="40" t="s">
        <v>593</v>
      </c>
      <c r="K29" s="10"/>
      <c r="L29" s="19" t="s">
        <v>560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363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481</v>
      </c>
      <c r="G30" s="11" t="s">
        <v>53</v>
      </c>
      <c r="H30" s="11" t="s">
        <v>467</v>
      </c>
      <c r="I30" s="12" t="s">
        <v>561</v>
      </c>
      <c r="J30" s="40" t="s">
        <v>594</v>
      </c>
      <c r="K30" s="10"/>
      <c r="L30" s="19" t="s">
        <v>562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363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226" priority="20"/>
  </conditionalFormatting>
  <conditionalFormatting sqref="I2:J34">
    <cfRule type="duplicateValues" dxfId="225" priority="23"/>
  </conditionalFormatting>
  <conditionalFormatting sqref="L2:L34">
    <cfRule type="duplicateValues" dxfId="224" priority="24"/>
  </conditionalFormatting>
  <conditionalFormatting sqref="I2:J46">
    <cfRule type="duplicateValues" dxfId="223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G7" workbookViewId="0">
      <selection activeCell="O21" sqref="O2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430</v>
      </c>
      <c r="I2" s="39" t="s">
        <v>597</v>
      </c>
      <c r="J2" s="40" t="s">
        <v>660</v>
      </c>
      <c r="K2" s="10"/>
      <c r="L2" s="19" t="s">
        <v>598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164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626</v>
      </c>
      <c r="J3" s="40" t="s">
        <v>661</v>
      </c>
      <c r="K3" s="10"/>
      <c r="L3" s="19" t="s">
        <v>627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234</v>
      </c>
      <c r="C4" s="10">
        <v>1459</v>
      </c>
      <c r="D4" s="10">
        <v>1642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601</v>
      </c>
      <c r="J4" s="40" t="s">
        <v>662</v>
      </c>
      <c r="K4" s="10"/>
      <c r="L4" s="19" t="s">
        <v>602</v>
      </c>
      <c r="M4" s="7" t="str">
        <f t="shared" si="0"/>
        <v>武汉威伟机械</v>
      </c>
      <c r="N4" s="26" t="e">
        <f>VLOOKUP(P4,ch!$A$1:$B$32,2,0)</f>
        <v>#N/A</v>
      </c>
      <c r="O4" s="10" t="s">
        <v>176</v>
      </c>
      <c r="P4" s="29" t="s">
        <v>242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621</v>
      </c>
      <c r="J5" s="40" t="s">
        <v>663</v>
      </c>
      <c r="K5" s="10"/>
      <c r="L5" s="19" t="s">
        <v>605</v>
      </c>
      <c r="M5" s="7" t="str">
        <f t="shared" si="0"/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251</v>
      </c>
      <c r="G6" s="11" t="s">
        <v>31</v>
      </c>
      <c r="H6" s="11" t="s">
        <v>430</v>
      </c>
      <c r="I6" s="39" t="s">
        <v>606</v>
      </c>
      <c r="J6" s="40" t="s">
        <v>664</v>
      </c>
      <c r="K6" s="10"/>
      <c r="L6" s="19" t="s">
        <v>607</v>
      </c>
      <c r="M6" s="7" t="str">
        <f t="shared" si="0"/>
        <v>武汉威伟机械</v>
      </c>
      <c r="N6" s="26" t="str">
        <f>VLOOKUP(P6,ch!$A$1:$B$32,2,0)</f>
        <v>鄂AZV377</v>
      </c>
      <c r="O6" s="10" t="s">
        <v>175</v>
      </c>
      <c r="P6" s="29" t="s">
        <v>239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517</v>
      </c>
      <c r="G7" s="11" t="s">
        <v>31</v>
      </c>
      <c r="H7" s="11" t="s">
        <v>430</v>
      </c>
      <c r="I7" s="39" t="s">
        <v>595</v>
      </c>
      <c r="J7" s="40" t="s">
        <v>665</v>
      </c>
      <c r="K7" s="10"/>
      <c r="L7" s="19" t="s">
        <v>596</v>
      </c>
      <c r="M7" s="7" t="str">
        <f t="shared" si="0"/>
        <v>武汉威伟机械</v>
      </c>
      <c r="N7" s="26" t="str">
        <f>VLOOKUP(P7,ch!$A$1:$B$32,2,0)</f>
        <v>鄂AAW309</v>
      </c>
      <c r="O7" s="10" t="s">
        <v>165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310</v>
      </c>
      <c r="C8" s="10">
        <v>1955</v>
      </c>
      <c r="D8" s="10">
        <v>2025</v>
      </c>
      <c r="E8" s="11" t="s">
        <v>53</v>
      </c>
      <c r="F8" s="11" t="s">
        <v>517</v>
      </c>
      <c r="G8" s="11" t="s">
        <v>31</v>
      </c>
      <c r="H8" s="11" t="s">
        <v>430</v>
      </c>
      <c r="I8" s="39" t="s">
        <v>599</v>
      </c>
      <c r="J8" s="40" t="s">
        <v>666</v>
      </c>
      <c r="K8" s="10"/>
      <c r="L8" s="19" t="s">
        <v>600</v>
      </c>
      <c r="M8" s="7" t="str">
        <f t="shared" si="0"/>
        <v>武汉威伟机械</v>
      </c>
      <c r="N8" s="26" t="str">
        <f>VLOOKUP(P8,ch!$A$1:$B$32,2,0)</f>
        <v>鄂AAW309</v>
      </c>
      <c r="O8" s="10" t="s">
        <v>165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310</v>
      </c>
      <c r="C9" s="10">
        <v>1030</v>
      </c>
      <c r="D9" s="10">
        <v>1050</v>
      </c>
      <c r="E9" s="11" t="s">
        <v>53</v>
      </c>
      <c r="F9" s="11" t="s">
        <v>517</v>
      </c>
      <c r="G9" s="11" t="s">
        <v>31</v>
      </c>
      <c r="H9" s="11" t="s">
        <v>430</v>
      </c>
      <c r="I9" s="39" t="s">
        <v>603</v>
      </c>
      <c r="J9" s="40" t="s">
        <v>667</v>
      </c>
      <c r="K9" s="10"/>
      <c r="L9" s="19" t="s">
        <v>604</v>
      </c>
      <c r="M9" s="7" t="str">
        <f t="shared" si="0"/>
        <v>武汉威伟机械</v>
      </c>
      <c r="N9" s="26" t="str">
        <f>VLOOKUP(P9,ch!$A$1:$B$32,2,0)</f>
        <v>鄂ABY277</v>
      </c>
      <c r="O9" s="10" t="s">
        <v>167</v>
      </c>
      <c r="P9" s="29" t="s">
        <v>191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307</v>
      </c>
      <c r="C10" s="10">
        <v>1400</v>
      </c>
      <c r="D10" s="10">
        <v>1420</v>
      </c>
      <c r="E10" s="11" t="s">
        <v>53</v>
      </c>
      <c r="F10" s="11" t="s">
        <v>517</v>
      </c>
      <c r="G10" s="11" t="s">
        <v>31</v>
      </c>
      <c r="H10" s="11" t="s">
        <v>430</v>
      </c>
      <c r="I10" s="39" t="s">
        <v>612</v>
      </c>
      <c r="J10" s="40" t="s">
        <v>668</v>
      </c>
      <c r="K10" s="10"/>
      <c r="L10" s="19" t="s">
        <v>613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517</v>
      </c>
      <c r="G11" s="11" t="s">
        <v>31</v>
      </c>
      <c r="H11" s="11" t="s">
        <v>430</v>
      </c>
      <c r="I11" s="39" t="s">
        <v>622</v>
      </c>
      <c r="J11" s="40" t="s">
        <v>669</v>
      </c>
      <c r="K11" s="10"/>
      <c r="L11" s="19" t="s">
        <v>623</v>
      </c>
      <c r="M11" s="7" t="str">
        <f t="shared" si="0"/>
        <v>武汉威伟机械</v>
      </c>
      <c r="N11" s="26" t="e">
        <f>VLOOKUP(P11,ch!$A$1:$B$32,2,0)</f>
        <v>#N/A</v>
      </c>
      <c r="O11" s="10" t="s">
        <v>176</v>
      </c>
      <c r="P11" s="29" t="s">
        <v>242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517</v>
      </c>
      <c r="G12" s="11" t="s">
        <v>31</v>
      </c>
      <c r="H12" s="11" t="s">
        <v>430</v>
      </c>
      <c r="I12" s="39" t="s">
        <v>624</v>
      </c>
      <c r="J12" s="40" t="s">
        <v>670</v>
      </c>
      <c r="K12" s="10"/>
      <c r="L12" s="19" t="s">
        <v>625</v>
      </c>
      <c r="M12" s="7" t="str">
        <f t="shared" si="0"/>
        <v>武汉威伟机械</v>
      </c>
      <c r="N12" s="26" t="e">
        <f>VLOOKUP(P12,ch!$A$1:$B$32,2,0)</f>
        <v>#N/A</v>
      </c>
      <c r="O12" s="10" t="s">
        <v>176</v>
      </c>
      <c r="P12" s="29" t="s">
        <v>242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 t="s">
        <v>608</v>
      </c>
      <c r="J13" s="40" t="s">
        <v>671</v>
      </c>
      <c r="K13" s="10"/>
      <c r="L13" s="19" t="s">
        <v>609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162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 t="s">
        <v>610</v>
      </c>
      <c r="J14" s="40" t="s">
        <v>672</v>
      </c>
      <c r="K14" s="10"/>
      <c r="L14" s="19" t="s">
        <v>611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162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 t="s">
        <v>614</v>
      </c>
      <c r="J15" s="40" t="s">
        <v>673</v>
      </c>
      <c r="K15" s="10"/>
      <c r="L15" s="19" t="s">
        <v>656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 t="s">
        <v>615</v>
      </c>
      <c r="J16" s="40" t="s">
        <v>674</v>
      </c>
      <c r="K16" s="10"/>
      <c r="L16" s="19" t="s">
        <v>616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 t="s">
        <v>617</v>
      </c>
      <c r="J17" s="40" t="s">
        <v>675</v>
      </c>
      <c r="K17" s="10"/>
      <c r="L17" s="19" t="s">
        <v>618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 t="s">
        <v>619</v>
      </c>
      <c r="J18" s="40" t="s">
        <v>676</v>
      </c>
      <c r="K18" s="10"/>
      <c r="L18" s="19" t="s">
        <v>620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628</v>
      </c>
      <c r="C19" s="10">
        <v>2130</v>
      </c>
      <c r="D19" s="10">
        <v>2140</v>
      </c>
      <c r="E19" s="11" t="s">
        <v>119</v>
      </c>
      <c r="F19" s="11" t="s">
        <v>481</v>
      </c>
      <c r="G19" s="11" t="s">
        <v>53</v>
      </c>
      <c r="H19" s="11" t="s">
        <v>467</v>
      </c>
      <c r="I19" s="39" t="s">
        <v>629</v>
      </c>
      <c r="J19" s="40" t="s">
        <v>677</v>
      </c>
      <c r="K19" s="10"/>
      <c r="L19" s="19" t="s">
        <v>630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363</v>
      </c>
      <c r="P19" s="29" t="s">
        <v>631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628</v>
      </c>
      <c r="C20" s="10">
        <v>2020</v>
      </c>
      <c r="D20" s="10">
        <v>2030</v>
      </c>
      <c r="E20" s="11" t="s">
        <v>119</v>
      </c>
      <c r="F20" s="11" t="s">
        <v>481</v>
      </c>
      <c r="G20" s="11" t="s">
        <v>53</v>
      </c>
      <c r="H20" s="11" t="s">
        <v>467</v>
      </c>
      <c r="I20" s="39" t="s">
        <v>632</v>
      </c>
      <c r="J20" s="40" t="s">
        <v>678</v>
      </c>
      <c r="K20" s="10"/>
      <c r="L20" s="19" t="s">
        <v>633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363</v>
      </c>
      <c r="P20" s="29" t="s">
        <v>631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628</v>
      </c>
      <c r="C21" s="10">
        <v>1630</v>
      </c>
      <c r="D21" s="10">
        <v>1640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 t="s">
        <v>634</v>
      </c>
      <c r="J21" s="40" t="s">
        <v>679</v>
      </c>
      <c r="K21" s="10"/>
      <c r="L21" s="19" t="s">
        <v>635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363</v>
      </c>
      <c r="P21" s="29" t="s">
        <v>631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628</v>
      </c>
      <c r="C22" s="10">
        <v>1530</v>
      </c>
      <c r="D22" s="10">
        <v>1540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 t="s">
        <v>636</v>
      </c>
      <c r="J22" s="40" t="s">
        <v>680</v>
      </c>
      <c r="K22" s="10"/>
      <c r="L22" s="19" t="s">
        <v>637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363</v>
      </c>
      <c r="P22" s="29" t="s">
        <v>631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628</v>
      </c>
      <c r="C23" s="10">
        <v>1420</v>
      </c>
      <c r="D23" s="10">
        <v>1430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 t="s">
        <v>638</v>
      </c>
      <c r="J23" s="40" t="s">
        <v>681</v>
      </c>
      <c r="K23" s="10"/>
      <c r="L23" s="19" t="s">
        <v>639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363</v>
      </c>
      <c r="P23" s="29" t="s">
        <v>631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628</v>
      </c>
      <c r="C24" s="10">
        <v>1135</v>
      </c>
      <c r="D24" s="10">
        <v>1145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 t="s">
        <v>640</v>
      </c>
      <c r="J24" s="40" t="s">
        <v>682</v>
      </c>
      <c r="K24" s="10"/>
      <c r="L24" s="19" t="s">
        <v>641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363</v>
      </c>
      <c r="P24" s="29" t="s">
        <v>631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628</v>
      </c>
      <c r="C25" s="10">
        <v>1030</v>
      </c>
      <c r="D25" s="10">
        <v>1040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 t="s">
        <v>642</v>
      </c>
      <c r="J25" s="40" t="s">
        <v>683</v>
      </c>
      <c r="K25" s="10"/>
      <c r="L25" s="19" t="s">
        <v>643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363</v>
      </c>
      <c r="P25" s="29" t="s">
        <v>631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628</v>
      </c>
      <c r="C26" s="10">
        <v>2320</v>
      </c>
      <c r="D26" s="10">
        <v>2330</v>
      </c>
      <c r="E26" s="11" t="s">
        <v>119</v>
      </c>
      <c r="F26" s="11" t="s">
        <v>481</v>
      </c>
      <c r="G26" s="11" t="s">
        <v>53</v>
      </c>
      <c r="H26" s="11" t="s">
        <v>467</v>
      </c>
      <c r="I26" s="39" t="s">
        <v>657</v>
      </c>
      <c r="J26" s="40" t="s">
        <v>684</v>
      </c>
      <c r="K26" s="10"/>
      <c r="L26" s="19" t="s">
        <v>644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363</v>
      </c>
      <c r="P26" s="29" t="s">
        <v>631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645</v>
      </c>
      <c r="J27" s="40" t="s">
        <v>685</v>
      </c>
      <c r="K27" s="10"/>
      <c r="L27" s="19" t="s">
        <v>646</v>
      </c>
      <c r="M27" s="7" t="str">
        <f t="shared" si="0"/>
        <v>武汉威伟机械</v>
      </c>
      <c r="N27" s="26" t="str">
        <f>VLOOKUP(P27,ch!$A$1:$B$32,2,0)</f>
        <v>鄂AZR876</v>
      </c>
      <c r="O27" s="10" t="s">
        <v>163</v>
      </c>
      <c r="P27" s="29" t="s">
        <v>647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 t="s">
        <v>648</v>
      </c>
      <c r="J28" s="40" t="s">
        <v>686</v>
      </c>
      <c r="K28" s="10"/>
      <c r="L28" s="19" t="s">
        <v>649</v>
      </c>
      <c r="M28" s="7" t="str">
        <f t="shared" si="0"/>
        <v>武汉威伟机械</v>
      </c>
      <c r="N28" s="26" t="str">
        <f>VLOOKUP(P28,ch!$A$1:$B$32,2,0)</f>
        <v>鄂AZR876</v>
      </c>
      <c r="O28" s="10" t="s">
        <v>163</v>
      </c>
      <c r="P28" s="29" t="s">
        <v>647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 t="s">
        <v>650</v>
      </c>
      <c r="J29" s="40" t="s">
        <v>687</v>
      </c>
      <c r="K29" s="10"/>
      <c r="L29" s="19" t="s">
        <v>651</v>
      </c>
      <c r="M29" s="7" t="str">
        <f t="shared" si="0"/>
        <v>武汉威伟机械</v>
      </c>
      <c r="N29" s="26" t="str">
        <f>VLOOKUP(P29,ch!$A$1:$B$32,2,0)</f>
        <v>鄂AZR876</v>
      </c>
      <c r="O29" s="10" t="s">
        <v>163</v>
      </c>
      <c r="P29" s="29" t="s">
        <v>647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 t="s">
        <v>652</v>
      </c>
      <c r="J30" s="40" t="s">
        <v>688</v>
      </c>
      <c r="K30" s="10"/>
      <c r="L30" s="19" t="s">
        <v>653</v>
      </c>
      <c r="M30" s="7" t="str">
        <f t="shared" si="0"/>
        <v>武汉威伟机械</v>
      </c>
      <c r="N30" s="26" t="str">
        <f>VLOOKUP(P30,ch!$A$1:$B$32,2,0)</f>
        <v>鄂AZR876</v>
      </c>
      <c r="O30" s="10" t="s">
        <v>163</v>
      </c>
      <c r="P30" s="29" t="s">
        <v>647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 t="s">
        <v>654</v>
      </c>
      <c r="J31" s="40" t="s">
        <v>689</v>
      </c>
      <c r="K31" s="10"/>
      <c r="L31" s="19" t="s">
        <v>655</v>
      </c>
      <c r="M31" s="7" t="str">
        <f t="shared" si="0"/>
        <v>武汉威伟机械</v>
      </c>
      <c r="N31" s="26" t="str">
        <f>VLOOKUP(P31,ch!$A$1:$B$32,2,0)</f>
        <v>鄂AZR876</v>
      </c>
      <c r="O31" s="10" t="s">
        <v>163</v>
      </c>
      <c r="P31" s="29" t="s">
        <v>647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222" priority="12"/>
  </conditionalFormatting>
  <conditionalFormatting sqref="L2:L8">
    <cfRule type="duplicateValues" dxfId="221" priority="53"/>
  </conditionalFormatting>
  <conditionalFormatting sqref="I9:L89">
    <cfRule type="duplicateValues" dxfId="220" priority="54"/>
  </conditionalFormatting>
  <conditionalFormatting sqref="I9:J89">
    <cfRule type="duplicateValues" dxfId="219" priority="55"/>
  </conditionalFormatting>
  <conditionalFormatting sqref="I90:L1048576 I1:L8">
    <cfRule type="duplicateValues" dxfId="218" priority="56"/>
  </conditionalFormatting>
  <conditionalFormatting sqref="I2:J8">
    <cfRule type="duplicateValues" dxfId="217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O25" sqref="O2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467</v>
      </c>
      <c r="I2" s="39"/>
      <c r="J2" s="40" t="s">
        <v>780</v>
      </c>
      <c r="K2" s="10"/>
      <c r="L2" s="19" t="s">
        <v>751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174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501</v>
      </c>
      <c r="G3" s="11" t="s">
        <v>31</v>
      </c>
      <c r="H3" s="11" t="s">
        <v>467</v>
      </c>
      <c r="I3" s="39"/>
      <c r="J3" s="40" t="s">
        <v>781</v>
      </c>
      <c r="K3" s="10"/>
      <c r="L3" s="19" t="s">
        <v>760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180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251</v>
      </c>
      <c r="G4" s="11" t="s">
        <v>31</v>
      </c>
      <c r="H4" s="11" t="s">
        <v>430</v>
      </c>
      <c r="I4" s="39"/>
      <c r="J4" s="40" t="s">
        <v>782</v>
      </c>
      <c r="K4" s="10"/>
      <c r="L4" s="19" t="s">
        <v>752</v>
      </c>
      <c r="M4" s="7" t="str">
        <f t="shared" si="0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251</v>
      </c>
      <c r="G5" s="11" t="s">
        <v>31</v>
      </c>
      <c r="H5" s="11" t="s">
        <v>430</v>
      </c>
      <c r="I5" s="39"/>
      <c r="J5" s="40" t="s">
        <v>783</v>
      </c>
      <c r="K5" s="10"/>
      <c r="L5" s="19" t="s">
        <v>759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165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40" t="s">
        <v>784</v>
      </c>
      <c r="K6" s="10"/>
      <c r="L6" s="19" t="s">
        <v>753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754</v>
      </c>
      <c r="F7" s="11" t="s">
        <v>517</v>
      </c>
      <c r="G7" s="11" t="s">
        <v>31</v>
      </c>
      <c r="H7" s="11" t="s">
        <v>430</v>
      </c>
      <c r="I7" s="39"/>
      <c r="J7" s="40" t="s">
        <v>785</v>
      </c>
      <c r="K7" s="10"/>
      <c r="L7" s="19" t="s">
        <v>755</v>
      </c>
      <c r="M7" s="7" t="str">
        <f t="shared" si="0"/>
        <v>武汉威伟机械</v>
      </c>
      <c r="N7" s="26" t="str">
        <f>VLOOKUP(P7,ch!$A$1:$B$32,2,0)</f>
        <v>鄂AZR992</v>
      </c>
      <c r="O7" s="10" t="s">
        <v>183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756</v>
      </c>
      <c r="C8" s="10">
        <v>1322</v>
      </c>
      <c r="D8" s="10">
        <v>1338</v>
      </c>
      <c r="E8" s="11" t="s">
        <v>754</v>
      </c>
      <c r="F8" s="11" t="s">
        <v>517</v>
      </c>
      <c r="G8" s="11" t="s">
        <v>31</v>
      </c>
      <c r="H8" s="11" t="s">
        <v>430</v>
      </c>
      <c r="I8" s="39"/>
      <c r="J8" s="40" t="s">
        <v>786</v>
      </c>
      <c r="K8" s="10"/>
      <c r="L8" s="19" t="s">
        <v>757</v>
      </c>
      <c r="M8" s="7" t="str">
        <f t="shared" si="0"/>
        <v>武汉威伟机械</v>
      </c>
      <c r="N8" s="26" t="str">
        <f>VLOOKUP(P8,ch!$A$1:$B$32,2,0)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754</v>
      </c>
      <c r="F9" s="11" t="s">
        <v>517</v>
      </c>
      <c r="G9" s="11" t="s">
        <v>31</v>
      </c>
      <c r="H9" s="11" t="s">
        <v>430</v>
      </c>
      <c r="I9" s="39"/>
      <c r="J9" s="40" t="s">
        <v>787</v>
      </c>
      <c r="K9" s="10"/>
      <c r="L9" s="19" t="s">
        <v>758</v>
      </c>
      <c r="M9" s="7" t="str">
        <f t="shared" si="0"/>
        <v>武汉威伟机械</v>
      </c>
      <c r="N9" s="26" t="str">
        <f>VLOOKUP(P9,ch!$A$1:$B$32,2,0)</f>
        <v>鄂AZV377</v>
      </c>
      <c r="O9" s="10" t="s">
        <v>175</v>
      </c>
      <c r="P9" s="29" t="s">
        <v>239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40" t="s">
        <v>788</v>
      </c>
      <c r="K10" s="10"/>
      <c r="L10" s="19" t="s">
        <v>762</v>
      </c>
      <c r="M10" s="7" t="str">
        <f t="shared" si="0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40" t="s">
        <v>789</v>
      </c>
      <c r="K11" s="10"/>
      <c r="L11" s="19" t="s">
        <v>763</v>
      </c>
      <c r="M11" s="7" t="str">
        <f t="shared" ref="M11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258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40" t="s">
        <v>790</v>
      </c>
      <c r="K12" s="10"/>
      <c r="L12" s="19" t="s">
        <v>764</v>
      </c>
      <c r="M12" s="7" t="str">
        <f t="shared" ref="M12" si="16">IF(A12&lt;&gt;"","武汉威伟机械","------")</f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258</v>
      </c>
      <c r="C13" s="10">
        <v>1040</v>
      </c>
      <c r="D13" s="10">
        <v>1050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40" t="s">
        <v>791</v>
      </c>
      <c r="K13" s="10"/>
      <c r="L13" s="19" t="s">
        <v>765</v>
      </c>
      <c r="M13" s="7" t="str">
        <f t="shared" ref="M13" si="20">IF(A13&lt;&gt;"","武汉威伟机械","------")</f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258</v>
      </c>
      <c r="C14" s="10">
        <v>930</v>
      </c>
      <c r="D14" s="10">
        <v>940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40" t="s">
        <v>792</v>
      </c>
      <c r="K14" s="10"/>
      <c r="L14" s="19" t="s">
        <v>766</v>
      </c>
      <c r="M14" s="7" t="str">
        <f t="shared" ref="M14" si="24">IF(A14&lt;&gt;"","武汉威伟机械","------")</f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40" t="s">
        <v>793</v>
      </c>
      <c r="K15" s="10"/>
      <c r="L15" s="19" t="s">
        <v>767</v>
      </c>
      <c r="M15" s="7" t="str">
        <f t="shared" ref="M15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40" t="s">
        <v>794</v>
      </c>
      <c r="K16" s="10"/>
      <c r="L16" s="19" t="s">
        <v>768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769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40" t="s">
        <v>795</v>
      </c>
      <c r="K17" s="10"/>
      <c r="L17" s="19" t="s">
        <v>770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769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40" t="s">
        <v>796</v>
      </c>
      <c r="K18" s="10"/>
      <c r="L18" s="19" t="s">
        <v>771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769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773</v>
      </c>
      <c r="C19" s="10">
        <v>1132</v>
      </c>
      <c r="D19" s="10">
        <v>1142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40" t="s">
        <v>797</v>
      </c>
      <c r="K19" s="10"/>
      <c r="L19" s="19" t="s">
        <v>772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769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773</v>
      </c>
      <c r="C20" s="10">
        <v>1005</v>
      </c>
      <c r="D20" s="10">
        <v>1015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40" t="s">
        <v>798</v>
      </c>
      <c r="K20" s="10"/>
      <c r="L20" s="19" t="s">
        <v>774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769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/>
      <c r="J21" s="40" t="s">
        <v>799</v>
      </c>
      <c r="K21" s="10"/>
      <c r="L21" s="19" t="s">
        <v>775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363</v>
      </c>
      <c r="P21" s="29" t="s">
        <v>402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/>
      <c r="J22" s="40" t="s">
        <v>800</v>
      </c>
      <c r="K22" s="10"/>
      <c r="L22" s="19" t="s">
        <v>776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363</v>
      </c>
      <c r="P22" s="29" t="s">
        <v>402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/>
      <c r="J23" s="40" t="s">
        <v>801</v>
      </c>
      <c r="K23" s="10"/>
      <c r="L23" s="19" t="s">
        <v>777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363</v>
      </c>
      <c r="P23" s="29" t="s">
        <v>402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/>
      <c r="J24" s="40" t="s">
        <v>802</v>
      </c>
      <c r="K24" s="10"/>
      <c r="L24" s="19" t="s">
        <v>778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363</v>
      </c>
      <c r="P24" s="29" t="s">
        <v>402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/>
      <c r="J25" s="40" t="s">
        <v>803</v>
      </c>
      <c r="K25" s="10"/>
      <c r="L25" s="19" t="s">
        <v>779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363</v>
      </c>
      <c r="P25" s="29" t="s">
        <v>402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216" priority="8"/>
  </conditionalFormatting>
  <conditionalFormatting sqref="L2:L61">
    <cfRule type="duplicateValues" dxfId="215" priority="74"/>
  </conditionalFormatting>
  <conditionalFormatting sqref="I2:L61">
    <cfRule type="duplicateValues" dxfId="214" priority="75"/>
  </conditionalFormatting>
  <conditionalFormatting sqref="I2:J61">
    <cfRule type="duplicateValues" dxfId="213" priority="76"/>
  </conditionalFormatting>
  <conditionalFormatting sqref="L21:L25">
    <cfRule type="duplicateValues" dxfId="212" priority="3"/>
  </conditionalFormatting>
  <conditionalFormatting sqref="I21:L25">
    <cfRule type="duplicateValues" dxfId="211" priority="2"/>
  </conditionalFormatting>
  <conditionalFormatting sqref="I21:J25">
    <cfRule type="duplicateValues" dxfId="21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H13" workbookViewId="0">
      <selection activeCell="O26" sqref="O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939</v>
      </c>
      <c r="C2" s="10">
        <v>1705</v>
      </c>
      <c r="D2" s="10">
        <v>1903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940</v>
      </c>
      <c r="K2" s="10"/>
      <c r="L2" s="19" t="s">
        <v>941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181</v>
      </c>
      <c r="P2" s="29" t="s">
        <v>197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942</v>
      </c>
      <c r="K3" s="10"/>
      <c r="L3" s="19" t="s">
        <v>943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183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939</v>
      </c>
      <c r="C4" s="10">
        <v>1805</v>
      </c>
      <c r="D4" s="10">
        <v>1954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944</v>
      </c>
      <c r="K4" s="10"/>
      <c r="L4" s="19" t="s">
        <v>945</v>
      </c>
      <c r="M4" s="7" t="str">
        <f t="shared" si="4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966</v>
      </c>
      <c r="K5" s="10"/>
      <c r="L5" s="19" t="s">
        <v>967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180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500</v>
      </c>
      <c r="C6" s="10">
        <v>1910</v>
      </c>
      <c r="D6" s="10">
        <v>2134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39" t="s">
        <v>964</v>
      </c>
      <c r="K6" s="10"/>
      <c r="L6" s="19" t="s">
        <v>965</v>
      </c>
      <c r="M6" s="7" t="str">
        <f t="shared" si="4"/>
        <v>武汉威伟机械</v>
      </c>
      <c r="N6" s="26" t="str">
        <f>VLOOKUP(P6,ch!$A$1:$B$32,2,0)</f>
        <v>鄂AHB101</v>
      </c>
      <c r="O6" s="10" t="s">
        <v>168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948</v>
      </c>
      <c r="K7" s="10"/>
      <c r="L7" s="19" t="s">
        <v>949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950</v>
      </c>
      <c r="K8" s="10"/>
      <c r="L8" s="19" t="s">
        <v>953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952</v>
      </c>
      <c r="K9" s="10"/>
      <c r="L9" s="19" t="s">
        <v>951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430</v>
      </c>
      <c r="G10" s="56" t="s">
        <v>53</v>
      </c>
      <c r="H10" s="56" t="s">
        <v>467</v>
      </c>
      <c r="I10" s="57"/>
      <c r="J10" s="57" t="s">
        <v>954</v>
      </c>
      <c r="K10" s="55"/>
      <c r="L10" s="58" t="s">
        <v>955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162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1166</v>
      </c>
      <c r="K11" s="10"/>
      <c r="L11" s="19" t="s">
        <v>1167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162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968</v>
      </c>
      <c r="C12" s="10">
        <v>1031</v>
      </c>
      <c r="D12" s="10">
        <v>1041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969</v>
      </c>
      <c r="K12" s="10"/>
      <c r="L12" s="19" t="s">
        <v>970</v>
      </c>
      <c r="M12" s="7" t="str">
        <f t="shared" si="20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974</v>
      </c>
      <c r="K13" s="10"/>
      <c r="L13" s="19" t="s">
        <v>971</v>
      </c>
      <c r="M13" s="7" t="str">
        <f t="shared" si="20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975</v>
      </c>
      <c r="K14" s="10"/>
      <c r="L14" s="19" t="s">
        <v>972</v>
      </c>
      <c r="M14" s="7" t="str">
        <f t="shared" si="20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976</v>
      </c>
      <c r="K15" s="10"/>
      <c r="L15" s="19" t="s">
        <v>973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258</v>
      </c>
      <c r="C16" s="10">
        <v>1146</v>
      </c>
      <c r="D16" s="10">
        <v>1156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999</v>
      </c>
      <c r="K16" s="10"/>
      <c r="L16" s="19" t="s">
        <v>1002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1000</v>
      </c>
      <c r="K17" s="10"/>
      <c r="L17" s="19" t="s">
        <v>1003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1001</v>
      </c>
      <c r="K18" s="10"/>
      <c r="L18" s="19" t="s">
        <v>1004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977</v>
      </c>
      <c r="C19" s="10">
        <v>410</v>
      </c>
      <c r="D19" s="10">
        <v>1629</v>
      </c>
      <c r="E19" s="11" t="s">
        <v>982</v>
      </c>
      <c r="F19" s="11" t="s">
        <v>983</v>
      </c>
      <c r="G19" s="11" t="s">
        <v>31</v>
      </c>
      <c r="H19" s="11" t="s">
        <v>430</v>
      </c>
      <c r="I19" s="39"/>
      <c r="J19" s="39" t="s">
        <v>984</v>
      </c>
      <c r="K19" s="10"/>
      <c r="L19" s="19" t="s">
        <v>987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166</v>
      </c>
      <c r="P19" s="29" t="s">
        <v>998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978</v>
      </c>
      <c r="C20" s="10">
        <v>1650</v>
      </c>
      <c r="D20" s="10">
        <v>1700</v>
      </c>
      <c r="E20" s="11" t="s">
        <v>982</v>
      </c>
      <c r="F20" s="11" t="s">
        <v>983</v>
      </c>
      <c r="G20" s="11" t="s">
        <v>31</v>
      </c>
      <c r="H20" s="11" t="s">
        <v>430</v>
      </c>
      <c r="I20" s="39"/>
      <c r="J20" s="39" t="s">
        <v>986</v>
      </c>
      <c r="K20" s="10"/>
      <c r="L20" s="19" t="s">
        <v>985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166</v>
      </c>
      <c r="P20" s="29" t="s">
        <v>998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978</v>
      </c>
      <c r="C21" s="10">
        <v>1740</v>
      </c>
      <c r="D21" s="10">
        <v>1756</v>
      </c>
      <c r="E21" s="11" t="s">
        <v>982</v>
      </c>
      <c r="F21" s="11" t="s">
        <v>983</v>
      </c>
      <c r="G21" s="11" t="s">
        <v>31</v>
      </c>
      <c r="H21" s="11" t="s">
        <v>430</v>
      </c>
      <c r="I21" s="39"/>
      <c r="J21" s="39" t="s">
        <v>988</v>
      </c>
      <c r="K21" s="10"/>
      <c r="L21" s="19" t="s">
        <v>989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166</v>
      </c>
      <c r="P21" s="29" t="s">
        <v>998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979</v>
      </c>
      <c r="C22" s="10">
        <v>1910</v>
      </c>
      <c r="D22" s="10">
        <v>1936</v>
      </c>
      <c r="E22" s="11" t="s">
        <v>982</v>
      </c>
      <c r="F22" s="11" t="s">
        <v>983</v>
      </c>
      <c r="G22" s="11" t="s">
        <v>31</v>
      </c>
      <c r="H22" s="11" t="s">
        <v>430</v>
      </c>
      <c r="I22" s="39"/>
      <c r="J22" s="39" t="s">
        <v>990</v>
      </c>
      <c r="K22" s="10"/>
      <c r="L22" s="19" t="s">
        <v>994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166</v>
      </c>
      <c r="P22" s="29" t="s">
        <v>998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980</v>
      </c>
      <c r="C23" s="10">
        <v>2025</v>
      </c>
      <c r="D23" s="10">
        <v>2038</v>
      </c>
      <c r="E23" s="11" t="s">
        <v>982</v>
      </c>
      <c r="F23" s="11" t="s">
        <v>983</v>
      </c>
      <c r="G23" s="11" t="s">
        <v>31</v>
      </c>
      <c r="H23" s="11" t="s">
        <v>430</v>
      </c>
      <c r="I23" s="39"/>
      <c r="J23" s="39" t="s">
        <v>991</v>
      </c>
      <c r="K23" s="10"/>
      <c r="L23" s="19" t="s">
        <v>995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166</v>
      </c>
      <c r="P23" s="29" t="s">
        <v>998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980</v>
      </c>
      <c r="C24" s="10">
        <v>2151</v>
      </c>
      <c r="D24" s="10">
        <v>2204</v>
      </c>
      <c r="E24" s="11" t="s">
        <v>982</v>
      </c>
      <c r="F24" s="11" t="s">
        <v>983</v>
      </c>
      <c r="G24" s="11" t="s">
        <v>31</v>
      </c>
      <c r="H24" s="11" t="s">
        <v>430</v>
      </c>
      <c r="I24" s="39"/>
      <c r="J24" s="39" t="s">
        <v>992</v>
      </c>
      <c r="K24" s="10"/>
      <c r="L24" s="19" t="s">
        <v>996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166</v>
      </c>
      <c r="P24" s="29" t="s">
        <v>998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981</v>
      </c>
      <c r="C25" s="10">
        <v>2300</v>
      </c>
      <c r="D25" s="10">
        <v>2310</v>
      </c>
      <c r="E25" s="11" t="s">
        <v>982</v>
      </c>
      <c r="F25" s="11" t="s">
        <v>983</v>
      </c>
      <c r="G25" s="11" t="s">
        <v>31</v>
      </c>
      <c r="H25" s="11" t="s">
        <v>430</v>
      </c>
      <c r="I25" s="39"/>
      <c r="J25" s="39" t="s">
        <v>993</v>
      </c>
      <c r="K25" s="10"/>
      <c r="L25" s="19" t="s">
        <v>997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166</v>
      </c>
      <c r="P25" s="29" t="s">
        <v>998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979</v>
      </c>
      <c r="C26" s="10">
        <v>1955</v>
      </c>
      <c r="D26" s="10">
        <v>2049</v>
      </c>
      <c r="E26" s="11" t="s">
        <v>982</v>
      </c>
      <c r="F26" s="11" t="s">
        <v>983</v>
      </c>
      <c r="G26" s="11" t="s">
        <v>31</v>
      </c>
      <c r="H26" s="11" t="s">
        <v>430</v>
      </c>
      <c r="I26" s="39"/>
      <c r="J26" s="39" t="s">
        <v>1005</v>
      </c>
      <c r="K26" s="10"/>
      <c r="L26" s="19" t="s">
        <v>1006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165</v>
      </c>
      <c r="P26" s="29" t="s">
        <v>1007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209" priority="22"/>
  </conditionalFormatting>
  <conditionalFormatting sqref="L19:L43 L2:L11">
    <cfRule type="duplicateValues" dxfId="208" priority="172"/>
  </conditionalFormatting>
  <conditionalFormatting sqref="I19:L43 I2:L11">
    <cfRule type="duplicateValues" dxfId="207" priority="173"/>
  </conditionalFormatting>
  <conditionalFormatting sqref="I19:J43 I2:J11">
    <cfRule type="duplicateValues" dxfId="206" priority="174"/>
  </conditionalFormatting>
  <conditionalFormatting sqref="L13:L15">
    <cfRule type="duplicateValues" dxfId="205" priority="16"/>
  </conditionalFormatting>
  <conditionalFormatting sqref="I13:I15 K13:L15">
    <cfRule type="duplicateValues" dxfId="204" priority="17"/>
  </conditionalFormatting>
  <conditionalFormatting sqref="I13:I15">
    <cfRule type="duplicateValues" dxfId="203" priority="18"/>
  </conditionalFormatting>
  <conditionalFormatting sqref="J13:J15">
    <cfRule type="duplicateValues" dxfId="202" priority="14"/>
  </conditionalFormatting>
  <conditionalFormatting sqref="J13:J15">
    <cfRule type="duplicateValues" dxfId="201" priority="15"/>
  </conditionalFormatting>
  <conditionalFormatting sqref="L12">
    <cfRule type="duplicateValues" dxfId="200" priority="11"/>
  </conditionalFormatting>
  <conditionalFormatting sqref="I12:L12">
    <cfRule type="duplicateValues" dxfId="199" priority="12"/>
  </conditionalFormatting>
  <conditionalFormatting sqref="I12:J12">
    <cfRule type="duplicateValues" dxfId="198" priority="13"/>
  </conditionalFormatting>
  <conditionalFormatting sqref="L16:L18">
    <cfRule type="duplicateValues" dxfId="197" priority="3"/>
  </conditionalFormatting>
  <conditionalFormatting sqref="I16:I18 K16:L18">
    <cfRule type="duplicateValues" dxfId="196" priority="4"/>
  </conditionalFormatting>
  <conditionalFormatting sqref="I16:I18">
    <cfRule type="duplicateValues" dxfId="195" priority="5"/>
  </conditionalFormatting>
  <conditionalFormatting sqref="J16:J18">
    <cfRule type="duplicateValues" dxfId="194" priority="1"/>
  </conditionalFormatting>
  <conditionalFormatting sqref="J16:J18">
    <cfRule type="duplicateValues" dxfId="193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topLeftCell="G10" workbookViewId="0">
      <selection activeCell="O15" sqref="O1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500</v>
      </c>
      <c r="C2" s="10">
        <v>1929</v>
      </c>
      <c r="D2" s="10">
        <v>2105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1008</v>
      </c>
      <c r="K2" s="10"/>
      <c r="L2" s="19" t="s">
        <v>1009</v>
      </c>
      <c r="M2" s="7" t="str">
        <f t="shared" ref="M2:M3" si="0">IF(A2&lt;&gt;"","武汉威伟机械","------")</f>
        <v>武汉威伟机械</v>
      </c>
      <c r="N2" s="26" t="e">
        <f>VLOOKUP(P2,ch!$A$1:$B$32,2,0)</f>
        <v>#N/A</v>
      </c>
      <c r="O2" s="10" t="s">
        <v>176</v>
      </c>
      <c r="P2" s="29" t="s">
        <v>242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234</v>
      </c>
      <c r="C3" s="10">
        <v>1828</v>
      </c>
      <c r="D3" s="10">
        <v>2018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1010</v>
      </c>
      <c r="K3" s="10"/>
      <c r="L3" s="19" t="s">
        <v>1011</v>
      </c>
      <c r="M3" s="7" t="str">
        <f t="shared" si="0"/>
        <v>武汉威伟机械</v>
      </c>
      <c r="N3" s="26" t="str">
        <f>VLOOKUP(P3,ch!$A$1:$B$32,2,0)</f>
        <v>鄂ALU291</v>
      </c>
      <c r="O3" s="10" t="s">
        <v>181</v>
      </c>
      <c r="P3" s="29" t="s">
        <v>197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234</v>
      </c>
      <c r="C4" s="10">
        <v>1640</v>
      </c>
      <c r="D4" s="10">
        <v>1843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1012</v>
      </c>
      <c r="K4" s="10"/>
      <c r="L4" s="19" t="s">
        <v>1013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510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234</v>
      </c>
      <c r="C5" s="10">
        <v>1800</v>
      </c>
      <c r="D5" s="10">
        <v>1950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1032</v>
      </c>
      <c r="K5" s="10"/>
      <c r="L5" s="19" t="s">
        <v>1033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1014</v>
      </c>
      <c r="K6" s="10"/>
      <c r="L6" s="19" t="s">
        <v>1015</v>
      </c>
      <c r="M6" s="7" t="str">
        <f t="shared" si="4"/>
        <v>武汉威伟机械</v>
      </c>
      <c r="N6" s="26" t="str">
        <f>VLOOKUP(P6,ch!$A$1:$B$32,2,0)</f>
        <v>鄂ALU151</v>
      </c>
      <c r="O6" s="10" t="s">
        <v>178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1064</v>
      </c>
      <c r="K7" s="10"/>
      <c r="L7" s="19" t="s">
        <v>1018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1016</v>
      </c>
      <c r="K8" s="10"/>
      <c r="L8" s="19" t="s">
        <v>1019</v>
      </c>
      <c r="M8" s="7" t="str">
        <f t="shared" si="4"/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1017</v>
      </c>
      <c r="K9" s="10"/>
      <c r="L9" s="19" t="s">
        <v>1020</v>
      </c>
      <c r="M9" s="7" t="str">
        <f t="shared" si="4"/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1023</v>
      </c>
      <c r="C10" s="10">
        <v>50</v>
      </c>
      <c r="D10" s="10">
        <v>100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1024</v>
      </c>
      <c r="K10" s="10"/>
      <c r="L10" s="19" t="s">
        <v>1025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1026</v>
      </c>
      <c r="K11" s="10"/>
      <c r="L11" s="19" t="s">
        <v>1029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1027</v>
      </c>
      <c r="K12" s="10"/>
      <c r="L12" s="19" t="s">
        <v>1030</v>
      </c>
      <c r="M12" s="7" t="str">
        <f t="shared" si="12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1028</v>
      </c>
      <c r="K13" s="10"/>
      <c r="L13" s="19" t="s">
        <v>1031</v>
      </c>
      <c r="M13" s="7" t="str">
        <f t="shared" si="12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1034</v>
      </c>
      <c r="K14" s="10"/>
      <c r="L14" s="19" t="s">
        <v>1035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363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1164</v>
      </c>
      <c r="K15" s="10"/>
      <c r="L15" s="19" t="s">
        <v>1036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363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1044</v>
      </c>
      <c r="C16" s="10">
        <v>2000</v>
      </c>
      <c r="D16" s="10">
        <v>2010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1165</v>
      </c>
      <c r="K16" s="10"/>
      <c r="L16" s="19" t="s">
        <v>1040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1044</v>
      </c>
      <c r="C17" s="10">
        <v>2105</v>
      </c>
      <c r="D17" s="10">
        <v>2115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1037</v>
      </c>
      <c r="K17" s="10"/>
      <c r="L17" s="19" t="s">
        <v>1041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1044</v>
      </c>
      <c r="C18" s="10">
        <v>2250</v>
      </c>
      <c r="D18" s="10">
        <v>2300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1038</v>
      </c>
      <c r="K18" s="10"/>
      <c r="L18" s="19" t="s">
        <v>1042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1044</v>
      </c>
      <c r="C19" s="10">
        <v>2350</v>
      </c>
      <c r="D19" s="10">
        <v>0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1039</v>
      </c>
      <c r="K19" s="10"/>
      <c r="L19" s="19" t="s">
        <v>1043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363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1045</v>
      </c>
      <c r="C20" s="10">
        <v>2010</v>
      </c>
      <c r="D20" s="10">
        <v>2022</v>
      </c>
      <c r="E20" s="11" t="s">
        <v>53</v>
      </c>
      <c r="F20" s="11" t="s">
        <v>517</v>
      </c>
      <c r="G20" s="11" t="s">
        <v>31</v>
      </c>
      <c r="H20" s="11" t="s">
        <v>430</v>
      </c>
      <c r="I20" s="39"/>
      <c r="J20" s="39" t="s">
        <v>1046</v>
      </c>
      <c r="K20" s="10"/>
      <c r="L20" s="19" t="s">
        <v>1047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166</v>
      </c>
      <c r="P20" s="29" t="s">
        <v>1048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1045</v>
      </c>
      <c r="C21" s="10">
        <v>2010</v>
      </c>
      <c r="D21" s="10">
        <v>2022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1049</v>
      </c>
      <c r="K21" s="10"/>
      <c r="L21" s="19" t="s">
        <v>1050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166</v>
      </c>
      <c r="P21" s="29" t="s">
        <v>1048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1051</v>
      </c>
      <c r="C22" s="10">
        <v>1623</v>
      </c>
      <c r="D22" s="10">
        <v>1630</v>
      </c>
      <c r="E22" s="11" t="s">
        <v>53</v>
      </c>
      <c r="F22" s="11" t="s">
        <v>517</v>
      </c>
      <c r="G22" s="11" t="s">
        <v>31</v>
      </c>
      <c r="H22" s="11" t="s">
        <v>430</v>
      </c>
      <c r="I22" s="39"/>
      <c r="J22" s="39" t="s">
        <v>1052</v>
      </c>
      <c r="K22" s="10"/>
      <c r="L22" s="19" t="s">
        <v>1053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175</v>
      </c>
      <c r="P22" s="29" t="s">
        <v>1054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1051</v>
      </c>
      <c r="C23" s="10">
        <v>1814</v>
      </c>
      <c r="D23" s="10">
        <v>1821</v>
      </c>
      <c r="E23" s="11" t="s">
        <v>53</v>
      </c>
      <c r="F23" s="11" t="s">
        <v>517</v>
      </c>
      <c r="G23" s="11" t="s">
        <v>31</v>
      </c>
      <c r="H23" s="11" t="s">
        <v>430</v>
      </c>
      <c r="I23" s="39"/>
      <c r="J23" s="39" t="s">
        <v>1055</v>
      </c>
      <c r="K23" s="10"/>
      <c r="L23" s="19" t="s">
        <v>1056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175</v>
      </c>
      <c r="P23" s="29" t="s">
        <v>1054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1057</v>
      </c>
      <c r="C24" s="10">
        <v>1922</v>
      </c>
      <c r="D24" s="10">
        <v>1930</v>
      </c>
      <c r="E24" s="11" t="s">
        <v>53</v>
      </c>
      <c r="F24" s="11" t="s">
        <v>517</v>
      </c>
      <c r="G24" s="11" t="s">
        <v>31</v>
      </c>
      <c r="H24" s="11" t="s">
        <v>430</v>
      </c>
      <c r="I24" s="39"/>
      <c r="J24" s="39" t="s">
        <v>1058</v>
      </c>
      <c r="K24" s="10"/>
      <c r="L24" s="19" t="s">
        <v>1059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175</v>
      </c>
      <c r="P24" s="29" t="s">
        <v>1054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1060</v>
      </c>
      <c r="C25" s="10">
        <v>2052</v>
      </c>
      <c r="D25" s="10">
        <v>2100</v>
      </c>
      <c r="E25" s="11" t="s">
        <v>53</v>
      </c>
      <c r="F25" s="11" t="s">
        <v>1061</v>
      </c>
      <c r="G25" s="11" t="s">
        <v>31</v>
      </c>
      <c r="H25" s="11" t="s">
        <v>430</v>
      </c>
      <c r="I25" s="39"/>
      <c r="J25" s="39" t="s">
        <v>1062</v>
      </c>
      <c r="K25" s="10"/>
      <c r="L25" s="19" t="s">
        <v>1063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175</v>
      </c>
      <c r="P25" s="29" t="s">
        <v>1054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467</v>
      </c>
      <c r="G26" s="11" t="s">
        <v>31</v>
      </c>
      <c r="H26" s="11" t="s">
        <v>430</v>
      </c>
      <c r="I26" s="39"/>
      <c r="J26" s="39" t="s">
        <v>1021</v>
      </c>
      <c r="K26" s="10"/>
      <c r="L26" s="19" t="s">
        <v>1022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192" priority="17"/>
  </conditionalFormatting>
  <conditionalFormatting sqref="L2:L26">
    <cfRule type="duplicateValues" dxfId="191" priority="187"/>
  </conditionalFormatting>
  <conditionalFormatting sqref="I2:L26">
    <cfRule type="duplicateValues" dxfId="190" priority="188"/>
  </conditionalFormatting>
  <conditionalFormatting sqref="I2:J26">
    <cfRule type="duplicateValues" dxfId="189" priority="189"/>
  </conditionalFormatting>
  <conditionalFormatting sqref="L27:L38">
    <cfRule type="duplicateValues" dxfId="188" priority="1"/>
  </conditionalFormatting>
  <conditionalFormatting sqref="I27:L38">
    <cfRule type="duplicateValues" dxfId="187" priority="2"/>
  </conditionalFormatting>
  <conditionalFormatting sqref="I27:J38">
    <cfRule type="duplicateValues" dxfId="186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2018-04-15T14:08:03Z</dcterms:modified>
</cp:coreProperties>
</file>